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9" documentId="13_ncr:1_{6A61B928-7357-4CA0-B1E5-7EB3320250C9}" xr6:coauthVersionLast="47" xr6:coauthVersionMax="47" xr10:uidLastSave="{2E4125F5-655F-43AB-9F62-53878839419B}"/>
  <bookViews>
    <workbookView xWindow="-108" yWindow="-108" windowWidth="23256" windowHeight="12576" tabRatio="580" activeTab="8" xr2:uid="{00000000-000D-0000-FFFF-FFFF00000000}"/>
  </bookViews>
  <sheets>
    <sheet name="財政指標" sheetId="4" r:id="rId1"/>
    <sheet name="旧宇都宮" sheetId="12" state="hidden" r:id="rId2"/>
    <sheet name="旧上河内" sheetId="11" state="hidden" r:id="rId3"/>
    <sheet name="旧河内" sheetId="10" state="hidden" r:id="rId4"/>
    <sheet name="歳入" sheetId="1" r:id="rId5"/>
    <sheet name="歳入・旧宇都宮" sheetId="17" state="hidden" r:id="rId6"/>
    <sheet name="歳入・旧上河内" sheetId="15" state="hidden" r:id="rId7"/>
    <sheet name="歳入・旧河内" sheetId="16" state="hidden" r:id="rId8"/>
    <sheet name="税" sheetId="2" r:id="rId9"/>
    <sheet name="税・旧宇都宮" sheetId="20" state="hidden" r:id="rId10"/>
    <sheet name="税･旧上河内" sheetId="19" state="hidden" r:id="rId11"/>
    <sheet name="税・旧河内" sheetId="18" state="hidden" r:id="rId12"/>
    <sheet name="歳出（性質別）" sheetId="5" r:id="rId13"/>
    <sheet name="性質・旧宇都宮" sheetId="23" state="hidden" r:id="rId14"/>
    <sheet name="性質・旧上河内" sheetId="22" state="hidden" r:id="rId15"/>
    <sheet name="性質・旧河内" sheetId="21" state="hidden" r:id="rId16"/>
    <sheet name="歳出（目的別）" sheetId="3" r:id="rId17"/>
    <sheet name="目的・旧宇都宮" sheetId="26" state="hidden" r:id="rId18"/>
    <sheet name="目的・旧上河内" sheetId="25" state="hidden" r:id="rId19"/>
    <sheet name="目的・旧河内" sheetId="24" state="hidden" r:id="rId20"/>
    <sheet name="グラフ" sheetId="9" r:id="rId21"/>
  </sheets>
  <externalReferences>
    <externalReference r:id="rId22"/>
    <externalReference r:id="rId23"/>
    <externalReference r:id="rId24"/>
  </externalReferences>
  <definedNames>
    <definedName name="_xlnm.Print_Area" localSheetId="20">グラフ!$A$1:$N$233</definedName>
    <definedName name="_xlnm.Print_Area" localSheetId="12">'歳出（性質別）'!$A$1:$AF$55</definedName>
    <definedName name="_xlnm.Print_Area" localSheetId="16">'歳出（目的別）'!$A$1:$AF$49</definedName>
    <definedName name="_xlnm.Print_Area" localSheetId="4">歳入!$A$1:$AF$76</definedName>
    <definedName name="_xlnm.Print_Area" localSheetId="0">財政指標!$A$1:$AG$39</definedName>
    <definedName name="_xlnm.Print_Area" localSheetId="8">税!$A$1:$AF$51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</workbook>
</file>

<file path=xl/calcChain.xml><?xml version="1.0" encoding="utf-8"?>
<calcChain xmlns="http://schemas.openxmlformats.org/spreadsheetml/2006/main">
  <c r="AF34" i="3" l="1"/>
  <c r="AF32" i="3"/>
  <c r="AF19" i="3"/>
  <c r="AF44" i="3" s="1"/>
  <c r="AF32" i="5"/>
  <c r="AF26" i="5"/>
  <c r="AF25" i="5"/>
  <c r="AF24" i="5"/>
  <c r="AF51" i="5" s="1"/>
  <c r="AF32" i="2"/>
  <c r="AF17" i="2"/>
  <c r="AT202" i="9"/>
  <c r="AT201" i="9"/>
  <c r="AT200" i="9"/>
  <c r="AT199" i="9"/>
  <c r="AT162" i="9"/>
  <c r="AT161" i="9"/>
  <c r="AT160" i="9"/>
  <c r="AT129" i="9"/>
  <c r="AT128" i="9"/>
  <c r="AT127" i="9"/>
  <c r="AT126" i="9"/>
  <c r="AT125" i="9"/>
  <c r="AT124" i="9"/>
  <c r="AT123" i="9"/>
  <c r="AT122" i="9"/>
  <c r="AT121" i="9"/>
  <c r="AT120" i="9"/>
  <c r="AT87" i="9"/>
  <c r="AT86" i="9"/>
  <c r="AT85" i="9"/>
  <c r="AT84" i="9"/>
  <c r="AT83" i="9"/>
  <c r="AT82" i="9"/>
  <c r="AT81" i="9"/>
  <c r="AT80" i="9"/>
  <c r="AT44" i="9"/>
  <c r="AT43" i="9"/>
  <c r="AT42" i="9"/>
  <c r="AT41" i="9"/>
  <c r="AT7" i="9"/>
  <c r="AT6" i="9"/>
  <c r="AT5" i="9"/>
  <c r="AT4" i="9"/>
  <c r="AT3" i="9"/>
  <c r="AT2" i="9"/>
  <c r="AT1" i="9"/>
  <c r="AF52" i="1"/>
  <c r="AF41" i="1"/>
  <c r="AF38" i="1"/>
  <c r="AF37" i="1"/>
  <c r="AF36" i="1"/>
  <c r="AF35" i="1"/>
  <c r="AF34" i="1"/>
  <c r="AF68" i="1" s="1"/>
  <c r="AF38" i="3" l="1"/>
  <c r="AF41" i="3"/>
  <c r="AF33" i="3"/>
  <c r="AF42" i="3"/>
  <c r="AF37" i="3"/>
  <c r="AF45" i="3"/>
  <c r="AF46" i="3"/>
  <c r="AF35" i="3"/>
  <c r="AF48" i="3" s="1"/>
  <c r="AF39" i="3"/>
  <c r="AF43" i="3"/>
  <c r="AF47" i="3"/>
  <c r="AF36" i="3"/>
  <c r="AF40" i="3"/>
  <c r="AF36" i="5"/>
  <c r="AF40" i="5"/>
  <c r="AF52" i="5"/>
  <c r="AF33" i="5"/>
  <c r="AF37" i="5"/>
  <c r="AF41" i="5"/>
  <c r="AF45" i="5"/>
  <c r="AF49" i="5"/>
  <c r="AF48" i="5"/>
  <c r="AT88" i="9"/>
  <c r="AF34" i="5"/>
  <c r="AF38" i="5"/>
  <c r="AF42" i="5"/>
  <c r="AF46" i="5"/>
  <c r="AF50" i="5"/>
  <c r="AF44" i="5"/>
  <c r="AF35" i="5"/>
  <c r="AF39" i="5"/>
  <c r="AF43" i="5"/>
  <c r="AF47" i="5"/>
  <c r="AF22" i="2"/>
  <c r="AF57" i="1"/>
  <c r="AF50" i="1"/>
  <c r="AF74" i="1"/>
  <c r="AF75" i="1"/>
  <c r="AF42" i="1"/>
  <c r="AF58" i="1"/>
  <c r="AF48" i="1"/>
  <c r="AF63" i="1"/>
  <c r="AF65" i="1"/>
  <c r="AF45" i="1"/>
  <c r="AF53" i="1"/>
  <c r="AF59" i="1"/>
  <c r="AF67" i="1"/>
  <c r="AF73" i="1"/>
  <c r="AF46" i="1"/>
  <c r="AF54" i="1"/>
  <c r="AF62" i="1"/>
  <c r="AF69" i="1"/>
  <c r="AF70" i="1"/>
  <c r="AF76" i="1"/>
  <c r="AF44" i="1"/>
  <c r="AF49" i="1"/>
  <c r="AF55" i="1"/>
  <c r="AF61" i="1"/>
  <c r="AF66" i="1"/>
  <c r="AF71" i="1"/>
  <c r="AF43" i="1"/>
  <c r="AF47" i="1"/>
  <c r="AF51" i="1"/>
  <c r="AF56" i="1"/>
  <c r="AF60" i="1"/>
  <c r="AF64" i="1"/>
  <c r="AF54" i="5" l="1"/>
  <c r="AF53" i="5"/>
  <c r="AF55" i="5"/>
  <c r="AF47" i="2"/>
  <c r="AF43" i="2"/>
  <c r="AF39" i="2"/>
  <c r="AF35" i="2"/>
  <c r="AF50" i="2"/>
  <c r="AF42" i="2"/>
  <c r="AF38" i="2"/>
  <c r="AF34" i="2"/>
  <c r="AT45" i="9"/>
  <c r="AF49" i="2"/>
  <c r="AF45" i="2"/>
  <c r="AF41" i="2"/>
  <c r="AF37" i="2"/>
  <c r="AF33" i="2"/>
  <c r="AF48" i="2"/>
  <c r="AF44" i="2"/>
  <c r="AF40" i="2"/>
  <c r="AF36" i="2"/>
  <c r="AF46" i="2"/>
  <c r="AF72" i="1"/>
  <c r="AF51" i="2" l="1"/>
  <c r="AG33" i="4"/>
  <c r="AG27" i="4"/>
  <c r="AG15" i="4"/>
  <c r="AS202" i="9"/>
  <c r="AS201" i="9"/>
  <c r="AS200" i="9"/>
  <c r="AS199" i="9"/>
  <c r="AS162" i="9"/>
  <c r="AS161" i="9"/>
  <c r="AS160" i="9"/>
  <c r="AS128" i="9"/>
  <c r="AS127" i="9"/>
  <c r="AS126" i="9"/>
  <c r="AS125" i="9"/>
  <c r="AS124" i="9"/>
  <c r="AS123" i="9"/>
  <c r="AS122" i="9"/>
  <c r="AS121" i="9"/>
  <c r="AS120" i="9"/>
  <c r="AS87" i="9"/>
  <c r="AS86" i="9"/>
  <c r="AS85" i="9"/>
  <c r="AS84" i="9"/>
  <c r="AS83" i="9"/>
  <c r="AS82" i="9"/>
  <c r="AS81" i="9"/>
  <c r="AS80" i="9"/>
  <c r="AS44" i="9"/>
  <c r="AS43" i="9"/>
  <c r="AS42" i="9"/>
  <c r="AS41" i="9"/>
  <c r="AS6" i="9"/>
  <c r="AS5" i="9"/>
  <c r="AS4" i="9"/>
  <c r="AS3" i="9"/>
  <c r="AS2" i="9"/>
  <c r="AS1" i="9"/>
  <c r="AE32" i="3"/>
  <c r="AE19" i="3"/>
  <c r="AE43" i="3" s="1"/>
  <c r="AD32" i="3"/>
  <c r="AE32" i="5"/>
  <c r="AE26" i="5"/>
  <c r="AE25" i="5"/>
  <c r="AE24" i="5"/>
  <c r="AE50" i="5" s="1"/>
  <c r="AE32" i="2"/>
  <c r="AE30" i="2"/>
  <c r="AE17" i="2"/>
  <c r="AE22" i="2" s="1"/>
  <c r="AS45" i="9" s="1"/>
  <c r="AD4" i="2"/>
  <c r="AD32" i="2"/>
  <c r="AE41" i="1"/>
  <c r="AE38" i="1"/>
  <c r="AE37" i="1"/>
  <c r="AE36" i="1"/>
  <c r="AE35" i="1"/>
  <c r="AE34" i="1"/>
  <c r="AE71" i="1" s="1"/>
  <c r="AS7" i="9" l="1"/>
  <c r="AS129" i="9"/>
  <c r="AS88" i="9"/>
  <c r="AE35" i="3"/>
  <c r="AE36" i="3"/>
  <c r="AE42" i="3"/>
  <c r="AE44" i="3"/>
  <c r="AE38" i="3"/>
  <c r="AE45" i="3"/>
  <c r="AE39" i="3"/>
  <c r="AE46" i="3"/>
  <c r="AE33" i="3"/>
  <c r="AE40" i="3"/>
  <c r="AE47" i="3"/>
  <c r="AE34" i="3"/>
  <c r="AE41" i="3"/>
  <c r="AE37" i="3"/>
  <c r="AE45" i="5"/>
  <c r="AE34" i="5"/>
  <c r="AE51" i="5"/>
  <c r="AE46" i="5"/>
  <c r="AE52" i="5"/>
  <c r="AE33" i="5"/>
  <c r="AE39" i="5"/>
  <c r="AE40" i="5"/>
  <c r="AE35" i="5"/>
  <c r="AE41" i="5"/>
  <c r="AE47" i="5"/>
  <c r="AE36" i="5"/>
  <c r="AE42" i="5"/>
  <c r="AE48" i="5"/>
  <c r="AE37" i="5"/>
  <c r="AE43" i="5"/>
  <c r="AE49" i="5"/>
  <c r="AE38" i="5"/>
  <c r="AE44" i="5"/>
  <c r="AE48" i="2"/>
  <c r="AE42" i="2"/>
  <c r="AE36" i="2"/>
  <c r="AE47" i="2"/>
  <c r="AE41" i="2"/>
  <c r="AE35" i="2"/>
  <c r="AE33" i="2"/>
  <c r="AE44" i="2"/>
  <c r="AE40" i="2"/>
  <c r="AE34" i="2"/>
  <c r="AE45" i="2"/>
  <c r="AE39" i="2"/>
  <c r="AE50" i="2"/>
  <c r="AE38" i="2"/>
  <c r="AE49" i="2"/>
  <c r="AE43" i="2"/>
  <c r="AE37" i="2"/>
  <c r="AE46" i="2"/>
  <c r="AE47" i="1"/>
  <c r="AE54" i="1"/>
  <c r="AE60" i="1"/>
  <c r="AE66" i="1"/>
  <c r="AE42" i="1"/>
  <c r="AE48" i="1"/>
  <c r="AE55" i="1"/>
  <c r="AE61" i="1"/>
  <c r="AE67" i="1"/>
  <c r="AE73" i="1"/>
  <c r="AE43" i="1"/>
  <c r="AE49" i="1"/>
  <c r="AE56" i="1"/>
  <c r="AE62" i="1"/>
  <c r="AE68" i="1"/>
  <c r="AE74" i="1"/>
  <c r="AE44" i="1"/>
  <c r="AE50" i="1"/>
  <c r="AE57" i="1"/>
  <c r="AE63" i="1"/>
  <c r="AE69" i="1"/>
  <c r="AE75" i="1"/>
  <c r="AE45" i="1"/>
  <c r="AE51" i="1"/>
  <c r="AE58" i="1"/>
  <c r="AE64" i="1"/>
  <c r="AE70" i="1"/>
  <c r="AE76" i="1"/>
  <c r="AE46" i="1"/>
  <c r="AE53" i="1"/>
  <c r="AE59" i="1"/>
  <c r="AE65" i="1"/>
  <c r="AE48" i="3" l="1"/>
  <c r="AE53" i="5"/>
  <c r="AE55" i="5"/>
  <c r="AE54" i="5"/>
  <c r="AE51" i="2"/>
  <c r="AE72" i="1"/>
  <c r="AF33" i="4" l="1"/>
  <c r="AF27" i="4"/>
  <c r="AF15" i="4"/>
  <c r="AE33" i="4" l="1"/>
  <c r="AR202" i="9" l="1"/>
  <c r="AR201" i="9"/>
  <c r="AR200" i="9"/>
  <c r="AR199" i="9"/>
  <c r="AR162" i="9"/>
  <c r="AR161" i="9"/>
  <c r="AR160" i="9"/>
  <c r="AR128" i="9"/>
  <c r="AR127" i="9"/>
  <c r="AR126" i="9"/>
  <c r="AR125" i="9"/>
  <c r="AR124" i="9"/>
  <c r="AR123" i="9"/>
  <c r="AR122" i="9"/>
  <c r="AR121" i="9"/>
  <c r="AR120" i="9"/>
  <c r="AR87" i="9"/>
  <c r="AR86" i="9"/>
  <c r="AR85" i="9"/>
  <c r="AR84" i="9"/>
  <c r="AR83" i="9"/>
  <c r="AR82" i="9"/>
  <c r="AR81" i="9"/>
  <c r="AR80" i="9"/>
  <c r="AR44" i="9"/>
  <c r="AR43" i="9"/>
  <c r="AR41" i="9"/>
  <c r="AR6" i="9"/>
  <c r="AR5" i="9"/>
  <c r="AR4" i="9"/>
  <c r="AR3" i="9"/>
  <c r="AR2" i="9"/>
  <c r="AR1" i="9"/>
  <c r="AD19" i="3"/>
  <c r="AD44" i="3" s="1"/>
  <c r="AD26" i="5"/>
  <c r="AD25" i="5"/>
  <c r="AD24" i="5"/>
  <c r="AD52" i="5" s="1"/>
  <c r="AD17" i="2"/>
  <c r="AR42" i="9"/>
  <c r="AD38" i="1"/>
  <c r="AD37" i="1"/>
  <c r="AD34" i="1"/>
  <c r="AD68" i="1" s="1"/>
  <c r="AD36" i="1"/>
  <c r="AD35" i="1"/>
  <c r="AD54" i="1" l="1"/>
  <c r="AD59" i="1"/>
  <c r="AD74" i="1"/>
  <c r="AD42" i="1"/>
  <c r="AD65" i="1"/>
  <c r="AD48" i="1"/>
  <c r="AD70" i="1"/>
  <c r="AR129" i="9"/>
  <c r="AD55" i="1"/>
  <c r="AD71" i="1"/>
  <c r="AD75" i="1"/>
  <c r="AD45" i="1"/>
  <c r="AD50" i="1"/>
  <c r="AD57" i="1"/>
  <c r="AD62" i="1"/>
  <c r="AD67" i="1"/>
  <c r="AD44" i="1"/>
  <c r="AD49" i="1"/>
  <c r="AD61" i="1"/>
  <c r="AD66" i="1"/>
  <c r="AD73" i="1"/>
  <c r="AD76" i="1"/>
  <c r="AD46" i="1"/>
  <c r="AD53" i="1"/>
  <c r="AD58" i="1"/>
  <c r="AD63" i="1"/>
  <c r="AD69" i="1"/>
  <c r="AR7" i="9"/>
  <c r="AD43" i="1"/>
  <c r="AD47" i="1"/>
  <c r="AD51" i="1"/>
  <c r="AD56" i="1"/>
  <c r="AD60" i="1"/>
  <c r="AD64" i="1"/>
  <c r="AR88" i="9"/>
  <c r="AD43" i="3"/>
  <c r="AD45" i="3"/>
  <c r="AD33" i="3"/>
  <c r="AD38" i="3"/>
  <c r="AD34" i="3"/>
  <c r="AD39" i="3"/>
  <c r="AD35" i="3"/>
  <c r="AD41" i="3"/>
  <c r="AD46" i="3"/>
  <c r="AD37" i="3"/>
  <c r="AD42" i="3"/>
  <c r="AD47" i="3"/>
  <c r="AD36" i="3"/>
  <c r="AD40" i="3"/>
  <c r="AD33" i="5"/>
  <c r="AD37" i="5"/>
  <c r="AD45" i="5"/>
  <c r="AD49" i="5"/>
  <c r="AD34" i="5"/>
  <c r="AD38" i="5"/>
  <c r="AD42" i="5"/>
  <c r="AD46" i="5"/>
  <c r="AD50" i="5"/>
  <c r="AD41" i="5"/>
  <c r="AD35" i="5"/>
  <c r="AD39" i="5"/>
  <c r="AD43" i="5"/>
  <c r="AD47" i="5"/>
  <c r="AD51" i="5"/>
  <c r="AD36" i="5"/>
  <c r="AD40" i="5"/>
  <c r="AD44" i="5"/>
  <c r="AD48" i="5"/>
  <c r="AD22" i="2"/>
  <c r="AD35" i="2" s="1"/>
  <c r="AE27" i="4"/>
  <c r="AE15" i="4"/>
  <c r="AD72" i="1" l="1"/>
  <c r="AD36" i="2"/>
  <c r="AD47" i="2"/>
  <c r="AD41" i="2"/>
  <c r="AD48" i="2"/>
  <c r="AD37" i="2"/>
  <c r="AD50" i="2"/>
  <c r="AD46" i="2"/>
  <c r="AD43" i="2"/>
  <c r="AR45" i="9"/>
  <c r="AD42" i="2"/>
  <c r="AD48" i="3"/>
  <c r="AD55" i="5"/>
  <c r="AD53" i="5"/>
  <c r="AD54" i="5"/>
  <c r="AD40" i="2"/>
  <c r="AD45" i="2"/>
  <c r="AD34" i="2"/>
  <c r="AD39" i="2"/>
  <c r="AD33" i="2"/>
  <c r="AD44" i="2"/>
  <c r="AD49" i="2"/>
  <c r="AD38" i="2"/>
  <c r="AG202" i="9"/>
  <c r="AH202" i="9"/>
  <c r="AI202" i="9"/>
  <c r="AJ202" i="9"/>
  <c r="AK202" i="9"/>
  <c r="AL202" i="9"/>
  <c r="AM202" i="9"/>
  <c r="AN202" i="9"/>
  <c r="AO202" i="9"/>
  <c r="AP202" i="9"/>
  <c r="AQ202" i="9"/>
  <c r="P202" i="9"/>
  <c r="Q202" i="9"/>
  <c r="AD51" i="2" l="1"/>
  <c r="AQ201" i="9"/>
  <c r="AQ200" i="9"/>
  <c r="AQ199" i="9"/>
  <c r="AQ162" i="9"/>
  <c r="AQ161" i="9"/>
  <c r="AQ160" i="9"/>
  <c r="AQ128" i="9"/>
  <c r="AQ127" i="9"/>
  <c r="AQ126" i="9"/>
  <c r="AQ125" i="9"/>
  <c r="AQ124" i="9"/>
  <c r="AQ123" i="9"/>
  <c r="AQ122" i="9"/>
  <c r="AQ121" i="9"/>
  <c r="AQ120" i="9"/>
  <c r="AQ87" i="9"/>
  <c r="AQ86" i="9"/>
  <c r="AQ85" i="9"/>
  <c r="AQ84" i="9"/>
  <c r="AQ83" i="9"/>
  <c r="AQ82" i="9"/>
  <c r="AQ81" i="9"/>
  <c r="AQ80" i="9"/>
  <c r="AQ44" i="9"/>
  <c r="AQ43" i="9"/>
  <c r="AQ41" i="9"/>
  <c r="AQ6" i="9"/>
  <c r="AQ5" i="9"/>
  <c r="AQ4" i="9"/>
  <c r="AQ3" i="9"/>
  <c r="AQ2" i="9"/>
  <c r="AQ1" i="9"/>
  <c r="AP201" i="9"/>
  <c r="AP200" i="9"/>
  <c r="AP199" i="9"/>
  <c r="AP162" i="9"/>
  <c r="AP161" i="9"/>
  <c r="AP160" i="9"/>
  <c r="AP128" i="9"/>
  <c r="AP127" i="9"/>
  <c r="AP126" i="9"/>
  <c r="AP125" i="9"/>
  <c r="AP124" i="9"/>
  <c r="AP123" i="9"/>
  <c r="AP122" i="9"/>
  <c r="AP121" i="9"/>
  <c r="AP120" i="9"/>
  <c r="AP87" i="9"/>
  <c r="AP86" i="9"/>
  <c r="AP85" i="9"/>
  <c r="AP84" i="9"/>
  <c r="AP83" i="9"/>
  <c r="AP82" i="9"/>
  <c r="AP81" i="9"/>
  <c r="AP80" i="9"/>
  <c r="AP44" i="9"/>
  <c r="AP43" i="9"/>
  <c r="AP41" i="9"/>
  <c r="AP6" i="9"/>
  <c r="AP5" i="9"/>
  <c r="AP4" i="9"/>
  <c r="AP3" i="9"/>
  <c r="AP2" i="9"/>
  <c r="AP1" i="9"/>
  <c r="AC19" i="3"/>
  <c r="AC46" i="3" s="1"/>
  <c r="AC26" i="5"/>
  <c r="AC25" i="5"/>
  <c r="AC24" i="5"/>
  <c r="AC52" i="5" s="1"/>
  <c r="AC17" i="2"/>
  <c r="AC4" i="2"/>
  <c r="AQ42" i="9" s="1"/>
  <c r="AC38" i="1"/>
  <c r="AC37" i="1"/>
  <c r="AC36" i="1"/>
  <c r="AC35" i="1"/>
  <c r="AC34" i="1"/>
  <c r="AC70" i="1" s="1"/>
  <c r="AQ7" i="9" l="1"/>
  <c r="AQ88" i="9"/>
  <c r="AQ129" i="9"/>
  <c r="AC33" i="3"/>
  <c r="AC41" i="3"/>
  <c r="AC37" i="3"/>
  <c r="AC45" i="3"/>
  <c r="AC35" i="3"/>
  <c r="AC39" i="3"/>
  <c r="AC43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55" i="5" s="1"/>
  <c r="AC50" i="5"/>
  <c r="AC22" i="2"/>
  <c r="AC76" i="1"/>
  <c r="AC74" i="1"/>
  <c r="AC73" i="1"/>
  <c r="AC75" i="1"/>
  <c r="AC42" i="1"/>
  <c r="AC44" i="1"/>
  <c r="AC46" i="1"/>
  <c r="AC48" i="1"/>
  <c r="AC50" i="1"/>
  <c r="AC53" i="1"/>
  <c r="AC55" i="1"/>
  <c r="AC57" i="1"/>
  <c r="AC59" i="1"/>
  <c r="AC61" i="1"/>
  <c r="AC63" i="1"/>
  <c r="AC65" i="1"/>
  <c r="AC67" i="1"/>
  <c r="AC69" i="1"/>
  <c r="AC71" i="1"/>
  <c r="AC43" i="1"/>
  <c r="AC45" i="1"/>
  <c r="AC47" i="1"/>
  <c r="AC49" i="1"/>
  <c r="AC51" i="1"/>
  <c r="AC54" i="1"/>
  <c r="AC56" i="1"/>
  <c r="AC58" i="1"/>
  <c r="AC60" i="1"/>
  <c r="AC62" i="1"/>
  <c r="AC64" i="1"/>
  <c r="AC66" i="1"/>
  <c r="AC68" i="1"/>
  <c r="AD15" i="4"/>
  <c r="AD33" i="4"/>
  <c r="AD27" i="4"/>
  <c r="AC33" i="2" l="1"/>
  <c r="AQ45" i="9"/>
  <c r="AC48" i="3"/>
  <c r="AC54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2" i="1"/>
  <c r="AO201" i="9"/>
  <c r="AN201" i="9"/>
  <c r="AO200" i="9"/>
  <c r="AN200" i="9"/>
  <c r="AO199" i="9"/>
  <c r="AN199" i="9"/>
  <c r="AO162" i="9"/>
  <c r="AN162" i="9"/>
  <c r="AO161" i="9"/>
  <c r="AN161" i="9"/>
  <c r="AO160" i="9"/>
  <c r="AN160" i="9"/>
  <c r="AN129" i="9"/>
  <c r="AO128" i="9"/>
  <c r="AN128" i="9"/>
  <c r="AO127" i="9"/>
  <c r="AN127" i="9"/>
  <c r="AO126" i="9"/>
  <c r="AN126" i="9"/>
  <c r="AO125" i="9"/>
  <c r="AN125" i="9"/>
  <c r="AO124" i="9"/>
  <c r="AN124" i="9"/>
  <c r="AO123" i="9"/>
  <c r="AN123" i="9"/>
  <c r="AO122" i="9"/>
  <c r="AN122" i="9"/>
  <c r="AO121" i="9"/>
  <c r="AN121" i="9"/>
  <c r="AO120" i="9"/>
  <c r="AN120" i="9"/>
  <c r="AO87" i="9"/>
  <c r="AN87" i="9"/>
  <c r="AO86" i="9"/>
  <c r="AN86" i="9"/>
  <c r="AO85" i="9"/>
  <c r="AN85" i="9"/>
  <c r="AO84" i="9"/>
  <c r="AN84" i="9"/>
  <c r="AO83" i="9"/>
  <c r="AN83" i="9"/>
  <c r="AO82" i="9"/>
  <c r="AN82" i="9"/>
  <c r="AO81" i="9"/>
  <c r="AN81" i="9"/>
  <c r="AO80" i="9"/>
  <c r="AN80" i="9"/>
  <c r="AO44" i="9"/>
  <c r="AN44" i="9"/>
  <c r="AO43" i="9"/>
  <c r="AN43" i="9"/>
  <c r="AO41" i="9"/>
  <c r="AN41" i="9"/>
  <c r="AO6" i="9"/>
  <c r="AN6" i="9"/>
  <c r="AO5" i="9"/>
  <c r="AN5" i="9"/>
  <c r="AO4" i="9"/>
  <c r="AN4" i="9"/>
  <c r="AO3" i="9"/>
  <c r="AN3" i="9"/>
  <c r="AO2" i="9"/>
  <c r="AN2" i="9"/>
  <c r="AO1" i="9"/>
  <c r="AN1" i="9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AA19" i="3"/>
  <c r="AO129" i="9" s="1"/>
  <c r="AB19" i="3"/>
  <c r="AB26" i="5"/>
  <c r="AB25" i="5"/>
  <c r="AB24" i="5"/>
  <c r="AA24" i="5"/>
  <c r="AA50" i="5" s="1"/>
  <c r="AB4" i="2"/>
  <c r="AP42" i="9" s="1"/>
  <c r="AB17" i="2"/>
  <c r="AA17" i="2"/>
  <c r="Z17" i="2"/>
  <c r="AA4" i="2"/>
  <c r="AO42" i="9" s="1"/>
  <c r="Z4" i="2"/>
  <c r="AN42" i="9" s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AA69" i="1" s="1"/>
  <c r="Z34" i="1"/>
  <c r="Z68" i="1" s="1"/>
  <c r="AC33" i="4"/>
  <c r="AB33" i="4"/>
  <c r="AC27" i="4"/>
  <c r="AB27" i="4"/>
  <c r="AC15" i="4"/>
  <c r="AB15" i="4"/>
  <c r="AA33" i="4"/>
  <c r="AA27" i="4"/>
  <c r="AA15" i="4"/>
  <c r="AB51" i="5" l="1"/>
  <c r="AP88" i="9"/>
  <c r="Z48" i="3"/>
  <c r="AB70" i="1"/>
  <c r="AP7" i="9"/>
  <c r="AB46" i="3"/>
  <c r="AP129" i="9"/>
  <c r="AC51" i="2"/>
  <c r="AA22" i="2"/>
  <c r="AO45" i="9" s="1"/>
  <c r="AB34" i="5"/>
  <c r="AB36" i="5"/>
  <c r="AB38" i="5"/>
  <c r="AB40" i="5"/>
  <c r="AB42" i="5"/>
  <c r="AB44" i="5"/>
  <c r="AB46" i="5"/>
  <c r="AB48" i="5"/>
  <c r="AB50" i="5"/>
  <c r="AB52" i="5"/>
  <c r="AB33" i="3"/>
  <c r="AA34" i="3"/>
  <c r="AB35" i="3"/>
  <c r="AA36" i="3"/>
  <c r="AB37" i="3"/>
  <c r="AA38" i="3"/>
  <c r="AB39" i="3"/>
  <c r="AA40" i="3"/>
  <c r="AB41" i="3"/>
  <c r="AA42" i="3"/>
  <c r="AB43" i="3"/>
  <c r="AA44" i="3"/>
  <c r="AB45" i="3"/>
  <c r="AA46" i="3"/>
  <c r="AB47" i="3"/>
  <c r="AN7" i="9"/>
  <c r="AB33" i="5"/>
  <c r="AB35" i="5"/>
  <c r="AB37" i="5"/>
  <c r="AB39" i="5"/>
  <c r="AB41" i="5"/>
  <c r="AB43" i="5"/>
  <c r="AB45" i="5"/>
  <c r="AB47" i="5"/>
  <c r="AB49" i="5"/>
  <c r="AA33" i="3"/>
  <c r="AB34" i="3"/>
  <c r="AA35" i="3"/>
  <c r="AB36" i="3"/>
  <c r="AA37" i="3"/>
  <c r="AB38" i="3"/>
  <c r="AA39" i="3"/>
  <c r="AB40" i="3"/>
  <c r="AA41" i="3"/>
  <c r="AB42" i="3"/>
  <c r="AA43" i="3"/>
  <c r="AB44" i="3"/>
  <c r="AA45" i="3"/>
  <c r="AA47" i="3"/>
  <c r="AO7" i="9"/>
  <c r="AO88" i="9"/>
  <c r="AA49" i="5"/>
  <c r="AB22" i="2"/>
  <c r="AP45" i="9" s="1"/>
  <c r="AA46" i="2"/>
  <c r="AB76" i="1"/>
  <c r="AB74" i="1"/>
  <c r="AB75" i="1"/>
  <c r="AA74" i="1"/>
  <c r="AA76" i="1"/>
  <c r="AA43" i="1"/>
  <c r="AA46" i="1"/>
  <c r="AA49" i="1"/>
  <c r="AA51" i="1"/>
  <c r="AA55" i="1"/>
  <c r="AA58" i="1"/>
  <c r="AA60" i="1"/>
  <c r="AA63" i="1"/>
  <c r="AA66" i="1"/>
  <c r="AA68" i="1"/>
  <c r="AA71" i="1"/>
  <c r="AA73" i="1"/>
  <c r="AA75" i="1"/>
  <c r="AA42" i="1"/>
  <c r="AA45" i="1"/>
  <c r="AA47" i="1"/>
  <c r="AA50" i="1"/>
  <c r="AA54" i="1"/>
  <c r="AA56" i="1"/>
  <c r="AA59" i="1"/>
  <c r="AA62" i="1"/>
  <c r="AA64" i="1"/>
  <c r="AA67" i="1"/>
  <c r="AA70" i="1"/>
  <c r="Z22" i="2"/>
  <c r="Z42" i="2" s="1"/>
  <c r="Z35" i="2"/>
  <c r="Z48" i="2"/>
  <c r="Z36" i="2"/>
  <c r="Z49" i="2"/>
  <c r="Z45" i="2"/>
  <c r="AA47" i="2"/>
  <c r="AA39" i="2"/>
  <c r="AA48" i="2"/>
  <c r="AA40" i="2"/>
  <c r="AA49" i="2"/>
  <c r="AA41" i="2"/>
  <c r="AA50" i="2"/>
  <c r="AA38" i="2"/>
  <c r="Z33" i="2"/>
  <c r="AB35" i="2"/>
  <c r="AB39" i="2"/>
  <c r="AB43" i="2"/>
  <c r="AB34" i="2"/>
  <c r="AB38" i="2"/>
  <c r="AB42" i="2"/>
  <c r="AB50" i="2"/>
  <c r="AB37" i="2"/>
  <c r="AB41" i="2"/>
  <c r="AB45" i="2"/>
  <c r="AB36" i="2"/>
  <c r="AB40" i="2"/>
  <c r="AB44" i="2"/>
  <c r="Z75" i="1"/>
  <c r="Z76" i="1"/>
  <c r="Z50" i="1"/>
  <c r="Z58" i="1"/>
  <c r="Z67" i="1"/>
  <c r="Z45" i="1"/>
  <c r="Z55" i="1"/>
  <c r="Z62" i="1"/>
  <c r="Z71" i="1"/>
  <c r="Z74" i="1"/>
  <c r="Z42" i="1"/>
  <c r="Z49" i="1"/>
  <c r="Z59" i="1"/>
  <c r="Z66" i="1"/>
  <c r="Z73" i="1"/>
  <c r="Z46" i="1"/>
  <c r="Z54" i="1"/>
  <c r="Z63" i="1"/>
  <c r="Z70" i="1"/>
  <c r="AB44" i="1"/>
  <c r="AB48" i="1"/>
  <c r="AB53" i="1"/>
  <c r="AB57" i="1"/>
  <c r="AB61" i="1"/>
  <c r="AB65" i="1"/>
  <c r="AB69" i="1"/>
  <c r="AB73" i="1"/>
  <c r="AB43" i="1"/>
  <c r="AB47" i="1"/>
  <c r="AB51" i="1"/>
  <c r="AB56" i="1"/>
  <c r="AB60" i="1"/>
  <c r="AB64" i="1"/>
  <c r="AB68" i="1"/>
  <c r="AB42" i="1"/>
  <c r="Z44" i="1"/>
  <c r="AB46" i="1"/>
  <c r="Z48" i="1"/>
  <c r="AB50" i="1"/>
  <c r="Z53" i="1"/>
  <c r="AB55" i="1"/>
  <c r="Z57" i="1"/>
  <c r="AB59" i="1"/>
  <c r="Z61" i="1"/>
  <c r="AB63" i="1"/>
  <c r="Z65" i="1"/>
  <c r="AB67" i="1"/>
  <c r="Z69" i="1"/>
  <c r="AB71" i="1"/>
  <c r="Z43" i="1"/>
  <c r="AA44" i="1"/>
  <c r="AB45" i="1"/>
  <c r="Z47" i="1"/>
  <c r="AA48" i="1"/>
  <c r="AB49" i="1"/>
  <c r="Z51" i="1"/>
  <c r="AA53" i="1"/>
  <c r="AB54" i="1"/>
  <c r="Z56" i="1"/>
  <c r="AA57" i="1"/>
  <c r="AB58" i="1"/>
  <c r="Z60" i="1"/>
  <c r="AA61" i="1"/>
  <c r="AB62" i="1"/>
  <c r="Z64" i="1"/>
  <c r="AA65" i="1"/>
  <c r="AB66" i="1"/>
  <c r="AA26" i="5"/>
  <c r="Z26" i="5"/>
  <c r="AA25" i="5"/>
  <c r="Z25" i="5"/>
  <c r="Z24" i="5"/>
  <c r="Y24" i="5"/>
  <c r="Y38" i="5" s="1"/>
  <c r="AM201" i="9"/>
  <c r="AM200" i="9"/>
  <c r="AM199" i="9"/>
  <c r="AM162" i="9"/>
  <c r="AM161" i="9"/>
  <c r="AM160" i="9"/>
  <c r="AM128" i="9"/>
  <c r="AM127" i="9"/>
  <c r="AM126" i="9"/>
  <c r="AM125" i="9"/>
  <c r="AM124" i="9"/>
  <c r="AM123" i="9"/>
  <c r="AM122" i="9"/>
  <c r="AM121" i="9"/>
  <c r="AM120" i="9"/>
  <c r="AM87" i="9"/>
  <c r="AM86" i="9"/>
  <c r="AM85" i="9"/>
  <c r="AM84" i="9"/>
  <c r="AM83" i="9"/>
  <c r="AM82" i="9"/>
  <c r="AM81" i="9"/>
  <c r="AM80" i="9"/>
  <c r="AM44" i="9"/>
  <c r="AM43" i="9"/>
  <c r="AM41" i="9"/>
  <c r="AM6" i="9"/>
  <c r="AM5" i="9"/>
  <c r="AM4" i="9"/>
  <c r="AM3" i="9"/>
  <c r="AM2" i="9"/>
  <c r="AM1" i="9"/>
  <c r="Y19" i="3"/>
  <c r="Y26" i="5"/>
  <c r="Y25" i="5"/>
  <c r="Y30" i="2"/>
  <c r="Y17" i="2"/>
  <c r="Y4" i="2"/>
  <c r="AM42" i="9" s="1"/>
  <c r="Z33" i="4"/>
  <c r="Z27" i="4"/>
  <c r="Z15" i="4"/>
  <c r="Y38" i="1"/>
  <c r="Y37" i="1"/>
  <c r="Y36" i="1"/>
  <c r="Y35" i="1"/>
  <c r="Y34" i="1"/>
  <c r="Y71" i="1" s="1"/>
  <c r="AL201" i="9"/>
  <c r="AK201" i="9"/>
  <c r="AL200" i="9"/>
  <c r="AK200" i="9"/>
  <c r="AL199" i="9"/>
  <c r="AK199" i="9"/>
  <c r="AL162" i="9"/>
  <c r="AK162" i="9"/>
  <c r="AL161" i="9"/>
  <c r="AK161" i="9"/>
  <c r="AL160" i="9"/>
  <c r="AK160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44" i="9"/>
  <c r="AK44" i="9"/>
  <c r="AL43" i="9"/>
  <c r="AK43" i="9"/>
  <c r="AL41" i="9"/>
  <c r="AK41" i="9"/>
  <c r="AL6" i="9"/>
  <c r="AK6" i="9"/>
  <c r="AL5" i="9"/>
  <c r="AK5" i="9"/>
  <c r="AL4" i="9"/>
  <c r="AK4" i="9"/>
  <c r="AL3" i="9"/>
  <c r="AK3" i="9"/>
  <c r="AL2" i="9"/>
  <c r="AK2" i="9"/>
  <c r="AL1" i="9"/>
  <c r="AK1" i="9"/>
  <c r="X34" i="1"/>
  <c r="X54" i="1" s="1"/>
  <c r="X19" i="3"/>
  <c r="W19" i="3"/>
  <c r="AK129" i="9" s="1"/>
  <c r="X26" i="5"/>
  <c r="W26" i="5"/>
  <c r="X25" i="5"/>
  <c r="W25" i="5"/>
  <c r="X24" i="5"/>
  <c r="X39" i="5" s="1"/>
  <c r="W24" i="5"/>
  <c r="AK88" i="9" s="1"/>
  <c r="X17" i="2"/>
  <c r="X4" i="2"/>
  <c r="AL42" i="9" s="1"/>
  <c r="W17" i="2"/>
  <c r="W4" i="2"/>
  <c r="AK42" i="9" s="1"/>
  <c r="X38" i="1"/>
  <c r="W38" i="1"/>
  <c r="X37" i="1"/>
  <c r="X75" i="1" s="1"/>
  <c r="W37" i="1"/>
  <c r="X36" i="1"/>
  <c r="W36" i="1"/>
  <c r="X35" i="1"/>
  <c r="W35" i="1"/>
  <c r="W34" i="1"/>
  <c r="Y33" i="4"/>
  <c r="X33" i="4"/>
  <c r="Y27" i="4"/>
  <c r="X27" i="4"/>
  <c r="Y15" i="4"/>
  <c r="X15" i="4"/>
  <c r="AJ201" i="9"/>
  <c r="AJ200" i="9"/>
  <c r="AJ199" i="9"/>
  <c r="AJ162" i="9"/>
  <c r="AJ161" i="9"/>
  <c r="AJ160" i="9"/>
  <c r="AJ128" i="9"/>
  <c r="AJ127" i="9"/>
  <c r="AJ126" i="9"/>
  <c r="AJ125" i="9"/>
  <c r="AJ124" i="9"/>
  <c r="AJ123" i="9"/>
  <c r="AJ122" i="9"/>
  <c r="AJ121" i="9"/>
  <c r="AJ120" i="9"/>
  <c r="AJ87" i="9"/>
  <c r="AJ86" i="9"/>
  <c r="AJ85" i="9"/>
  <c r="AJ84" i="9"/>
  <c r="AJ83" i="9"/>
  <c r="AJ82" i="9"/>
  <c r="AJ81" i="9"/>
  <c r="AJ80" i="9"/>
  <c r="AJ44" i="9"/>
  <c r="AJ43" i="9"/>
  <c r="AJ41" i="9"/>
  <c r="AJ6" i="9"/>
  <c r="AJ5" i="9"/>
  <c r="AJ4" i="9"/>
  <c r="AJ3" i="9"/>
  <c r="AJ2" i="9"/>
  <c r="AJ1" i="9"/>
  <c r="V26" i="5"/>
  <c r="V25" i="5"/>
  <c r="V24" i="5"/>
  <c r="V17" i="2"/>
  <c r="V4" i="2"/>
  <c r="AJ42" i="9" s="1"/>
  <c r="V38" i="1"/>
  <c r="V37" i="1"/>
  <c r="V36" i="1"/>
  <c r="V74" i="1" s="1"/>
  <c r="V35" i="1"/>
  <c r="V34" i="1"/>
  <c r="W33" i="4"/>
  <c r="W27" i="4"/>
  <c r="W15" i="4"/>
  <c r="V19" i="3"/>
  <c r="AI201" i="9"/>
  <c r="AI200" i="9"/>
  <c r="AI199" i="9"/>
  <c r="AI162" i="9"/>
  <c r="AI161" i="9"/>
  <c r="AI160" i="9"/>
  <c r="AI128" i="9"/>
  <c r="AI127" i="9"/>
  <c r="AI126" i="9"/>
  <c r="AI125" i="9"/>
  <c r="AI124" i="9"/>
  <c r="AI123" i="9"/>
  <c r="AI122" i="9"/>
  <c r="AI121" i="9"/>
  <c r="AI120" i="9"/>
  <c r="AI87" i="9"/>
  <c r="AI86" i="9"/>
  <c r="AI85" i="9"/>
  <c r="AI84" i="9"/>
  <c r="AI83" i="9"/>
  <c r="AI82" i="9"/>
  <c r="AI81" i="9"/>
  <c r="AI80" i="9"/>
  <c r="AI44" i="9"/>
  <c r="AI43" i="9"/>
  <c r="AI41" i="9"/>
  <c r="AI6" i="9"/>
  <c r="AI5" i="9"/>
  <c r="AI4" i="9"/>
  <c r="AI3" i="9"/>
  <c r="AI2" i="9"/>
  <c r="AI1" i="9"/>
  <c r="U19" i="3"/>
  <c r="U40" i="3" s="1"/>
  <c r="U24" i="5"/>
  <c r="U40" i="5" s="1"/>
  <c r="U26" i="5"/>
  <c r="U25" i="5"/>
  <c r="U4" i="2"/>
  <c r="AI42" i="9" s="1"/>
  <c r="U17" i="2"/>
  <c r="U38" i="1"/>
  <c r="U34" i="1"/>
  <c r="U37" i="1"/>
  <c r="U36" i="1"/>
  <c r="U35" i="1"/>
  <c r="V33" i="4"/>
  <c r="V27" i="4"/>
  <c r="V15" i="4"/>
  <c r="AH201" i="9"/>
  <c r="AH200" i="9"/>
  <c r="AH199" i="9"/>
  <c r="AH162" i="9"/>
  <c r="AH161" i="9"/>
  <c r="AH160" i="9"/>
  <c r="AH128" i="9"/>
  <c r="AH127" i="9"/>
  <c r="AH126" i="9"/>
  <c r="AH125" i="9"/>
  <c r="AH124" i="9"/>
  <c r="AH123" i="9"/>
  <c r="AH122" i="9"/>
  <c r="AH121" i="9"/>
  <c r="AH120" i="9"/>
  <c r="T24" i="5"/>
  <c r="T34" i="5" s="1"/>
  <c r="AH87" i="9"/>
  <c r="AH86" i="9"/>
  <c r="AH85" i="9"/>
  <c r="AH84" i="9"/>
  <c r="AH83" i="9"/>
  <c r="AH82" i="9"/>
  <c r="AH81" i="9"/>
  <c r="AH80" i="9"/>
  <c r="AH44" i="9"/>
  <c r="AH43" i="9"/>
  <c r="AH41" i="9"/>
  <c r="AH6" i="9"/>
  <c r="AH5" i="9"/>
  <c r="AH4" i="9"/>
  <c r="AH3" i="9"/>
  <c r="AH2" i="9"/>
  <c r="AH1" i="9"/>
  <c r="T19" i="3"/>
  <c r="T26" i="5"/>
  <c r="T25" i="5"/>
  <c r="T4" i="2"/>
  <c r="AH42" i="9" s="1"/>
  <c r="T17" i="2"/>
  <c r="T38" i="1"/>
  <c r="T34" i="1"/>
  <c r="T48" i="1" s="1"/>
  <c r="T37" i="1"/>
  <c r="T36" i="1"/>
  <c r="T35" i="1"/>
  <c r="U33" i="4"/>
  <c r="U27" i="4"/>
  <c r="U15" i="4"/>
  <c r="AG1" i="9"/>
  <c r="AG2" i="9"/>
  <c r="AG3" i="9"/>
  <c r="AG4" i="9"/>
  <c r="AG5" i="9"/>
  <c r="AG6" i="9"/>
  <c r="AG41" i="9"/>
  <c r="AG43" i="9"/>
  <c r="AG44" i="9"/>
  <c r="AG80" i="9"/>
  <c r="AG81" i="9"/>
  <c r="AG82" i="9"/>
  <c r="AG83" i="9"/>
  <c r="AG84" i="9"/>
  <c r="AG85" i="9"/>
  <c r="AG86" i="9"/>
  <c r="AG87" i="9"/>
  <c r="AG120" i="9"/>
  <c r="AG121" i="9"/>
  <c r="AG122" i="9"/>
  <c r="AG123" i="9"/>
  <c r="AG124" i="9"/>
  <c r="AG125" i="9"/>
  <c r="AG126" i="9"/>
  <c r="AG127" i="9"/>
  <c r="AG128" i="9"/>
  <c r="AG160" i="9"/>
  <c r="AG161" i="9"/>
  <c r="AG162" i="9"/>
  <c r="AG199" i="9"/>
  <c r="AG200" i="9"/>
  <c r="AG201" i="9"/>
  <c r="S19" i="3"/>
  <c r="S36" i="3" s="1"/>
  <c r="S26" i="5"/>
  <c r="S25" i="5"/>
  <c r="S24" i="5"/>
  <c r="S4" i="2"/>
  <c r="S17" i="2"/>
  <c r="S38" i="1"/>
  <c r="S37" i="1"/>
  <c r="S36" i="1"/>
  <c r="S35" i="1"/>
  <c r="S34" i="1"/>
  <c r="S61" i="1" s="1"/>
  <c r="T33" i="4"/>
  <c r="T27" i="4"/>
  <c r="T15" i="4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17" i="3"/>
  <c r="Q17" i="3"/>
  <c r="P17" i="3"/>
  <c r="O17" i="3"/>
  <c r="N17" i="3"/>
  <c r="M17" i="3"/>
  <c r="L17" i="3"/>
  <c r="K17" i="3"/>
  <c r="J17" i="3"/>
  <c r="J46" i="3" s="1"/>
  <c r="I17" i="3"/>
  <c r="H17" i="3"/>
  <c r="G17" i="3"/>
  <c r="F17" i="3"/>
  <c r="E17" i="3"/>
  <c r="D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R15" i="3"/>
  <c r="Q15" i="3"/>
  <c r="AE128" i="9" s="1"/>
  <c r="P15" i="3"/>
  <c r="AD128" i="9" s="1"/>
  <c r="O15" i="3"/>
  <c r="N15" i="3"/>
  <c r="M15" i="3"/>
  <c r="AA128" i="9" s="1"/>
  <c r="L15" i="3"/>
  <c r="K15" i="3"/>
  <c r="J15" i="3"/>
  <c r="I15" i="3"/>
  <c r="W128" i="9" s="1"/>
  <c r="H15" i="3"/>
  <c r="V128" i="9" s="1"/>
  <c r="G15" i="3"/>
  <c r="F15" i="3"/>
  <c r="E15" i="3"/>
  <c r="S128" i="9" s="1"/>
  <c r="D15" i="3"/>
  <c r="D44" i="3" s="1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R13" i="3"/>
  <c r="AF127" i="9" s="1"/>
  <c r="Q13" i="3"/>
  <c r="P13" i="3"/>
  <c r="O13" i="3"/>
  <c r="AC127" i="9" s="1"/>
  <c r="N13" i="3"/>
  <c r="AB127" i="9" s="1"/>
  <c r="M13" i="3"/>
  <c r="L13" i="3"/>
  <c r="K13" i="3"/>
  <c r="Y127" i="9" s="1"/>
  <c r="J13" i="3"/>
  <c r="X127" i="9" s="1"/>
  <c r="I13" i="3"/>
  <c r="H13" i="3"/>
  <c r="G13" i="3"/>
  <c r="U127" i="9" s="1"/>
  <c r="F13" i="3"/>
  <c r="T127" i="9" s="1"/>
  <c r="E13" i="3"/>
  <c r="D13" i="3"/>
  <c r="R127" i="9" s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1" i="3"/>
  <c r="Q11" i="3"/>
  <c r="P11" i="3"/>
  <c r="AD126" i="9" s="1"/>
  <c r="O11" i="3"/>
  <c r="N11" i="3"/>
  <c r="M11" i="3"/>
  <c r="AA126" i="9" s="1"/>
  <c r="L11" i="3"/>
  <c r="K11" i="3"/>
  <c r="J11" i="3"/>
  <c r="I11" i="3"/>
  <c r="W126" i="9" s="1"/>
  <c r="H11" i="3"/>
  <c r="V126" i="9" s="1"/>
  <c r="G11" i="3"/>
  <c r="F11" i="3"/>
  <c r="T126" i="9" s="1"/>
  <c r="E11" i="3"/>
  <c r="S126" i="9" s="1"/>
  <c r="D11" i="3"/>
  <c r="R126" i="9" s="1"/>
  <c r="R10" i="3"/>
  <c r="Q10" i="3"/>
  <c r="AE125" i="9" s="1"/>
  <c r="P10" i="3"/>
  <c r="AD125" i="9" s="1"/>
  <c r="O10" i="3"/>
  <c r="AC125" i="9" s="1"/>
  <c r="N10" i="3"/>
  <c r="M10" i="3"/>
  <c r="AA125" i="9" s="1"/>
  <c r="L10" i="3"/>
  <c r="Z125" i="9" s="1"/>
  <c r="K10" i="3"/>
  <c r="J10" i="3"/>
  <c r="I10" i="3"/>
  <c r="H10" i="3"/>
  <c r="V125" i="9" s="1"/>
  <c r="G10" i="3"/>
  <c r="U125" i="9" s="1"/>
  <c r="F10" i="3"/>
  <c r="E10" i="3"/>
  <c r="S125" i="9" s="1"/>
  <c r="D10" i="3"/>
  <c r="R125" i="9" s="1"/>
  <c r="R9" i="3"/>
  <c r="AF124" i="9" s="1"/>
  <c r="Q9" i="3"/>
  <c r="P9" i="3"/>
  <c r="O9" i="3"/>
  <c r="N9" i="3"/>
  <c r="AB124" i="9" s="1"/>
  <c r="M9" i="3"/>
  <c r="L9" i="3"/>
  <c r="Z124" i="9" s="1"/>
  <c r="K9" i="3"/>
  <c r="J9" i="3"/>
  <c r="X124" i="9" s="1"/>
  <c r="I9" i="3"/>
  <c r="H9" i="3"/>
  <c r="V124" i="9" s="1"/>
  <c r="G9" i="3"/>
  <c r="F9" i="3"/>
  <c r="T124" i="9" s="1"/>
  <c r="E9" i="3"/>
  <c r="D9" i="3"/>
  <c r="R124" i="9" s="1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R7" i="3"/>
  <c r="AF123" i="9" s="1"/>
  <c r="Q7" i="3"/>
  <c r="AE123" i="9" s="1"/>
  <c r="P7" i="3"/>
  <c r="AD123" i="9" s="1"/>
  <c r="O7" i="3"/>
  <c r="N7" i="3"/>
  <c r="AB123" i="9" s="1"/>
  <c r="M7" i="3"/>
  <c r="L7" i="3"/>
  <c r="Z123" i="9" s="1"/>
  <c r="K7" i="3"/>
  <c r="J7" i="3"/>
  <c r="X123" i="9" s="1"/>
  <c r="I7" i="3"/>
  <c r="H7" i="3"/>
  <c r="V123" i="9" s="1"/>
  <c r="G7" i="3"/>
  <c r="F7" i="3"/>
  <c r="T123" i="9" s="1"/>
  <c r="E7" i="3"/>
  <c r="D7" i="3"/>
  <c r="R123" i="9" s="1"/>
  <c r="R6" i="3"/>
  <c r="Q6" i="3"/>
  <c r="AE122" i="9" s="1"/>
  <c r="P6" i="3"/>
  <c r="AD122" i="9" s="1"/>
  <c r="O6" i="3"/>
  <c r="AC122" i="9" s="1"/>
  <c r="N6" i="3"/>
  <c r="M6" i="3"/>
  <c r="AA122" i="9" s="1"/>
  <c r="L6" i="3"/>
  <c r="Z122" i="9" s="1"/>
  <c r="K6" i="3"/>
  <c r="J6" i="3"/>
  <c r="I6" i="3"/>
  <c r="H6" i="3"/>
  <c r="V122" i="9" s="1"/>
  <c r="G6" i="3"/>
  <c r="U122" i="9" s="1"/>
  <c r="F6" i="3"/>
  <c r="E6" i="3"/>
  <c r="S122" i="9" s="1"/>
  <c r="D6" i="3"/>
  <c r="R122" i="9" s="1"/>
  <c r="R5" i="3"/>
  <c r="AF121" i="9" s="1"/>
  <c r="Q5" i="3"/>
  <c r="P5" i="3"/>
  <c r="O5" i="3"/>
  <c r="AC121" i="9" s="1"/>
  <c r="N5" i="3"/>
  <c r="AB121" i="9" s="1"/>
  <c r="M5" i="3"/>
  <c r="L5" i="3"/>
  <c r="K5" i="3"/>
  <c r="Y121" i="9" s="1"/>
  <c r="J5" i="3"/>
  <c r="X121" i="9" s="1"/>
  <c r="I5" i="3"/>
  <c r="H5" i="3"/>
  <c r="V121" i="9" s="1"/>
  <c r="G5" i="3"/>
  <c r="U121" i="9" s="1"/>
  <c r="F5" i="3"/>
  <c r="E5" i="3"/>
  <c r="D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D4" i="23"/>
  <c r="D4" i="5" s="1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R21" i="5"/>
  <c r="Q21" i="5"/>
  <c r="P21" i="5"/>
  <c r="AD162" i="9" s="1"/>
  <c r="O21" i="5"/>
  <c r="N21" i="5"/>
  <c r="M21" i="5"/>
  <c r="L21" i="5"/>
  <c r="Z162" i="9" s="1"/>
  <c r="K21" i="5"/>
  <c r="J21" i="5"/>
  <c r="X162" i="9" s="1"/>
  <c r="I21" i="5"/>
  <c r="H21" i="5"/>
  <c r="V162" i="9" s="1"/>
  <c r="G21" i="5"/>
  <c r="F21" i="5"/>
  <c r="T162" i="9" s="1"/>
  <c r="E21" i="5"/>
  <c r="D21" i="5"/>
  <c r="R162" i="9" s="1"/>
  <c r="R20" i="5"/>
  <c r="Q20" i="5"/>
  <c r="AE161" i="9" s="1"/>
  <c r="P20" i="5"/>
  <c r="O20" i="5"/>
  <c r="AC161" i="9" s="1"/>
  <c r="N20" i="5"/>
  <c r="M20" i="5"/>
  <c r="L20" i="5"/>
  <c r="K20" i="5"/>
  <c r="Y161" i="9" s="1"/>
  <c r="J20" i="5"/>
  <c r="I20" i="5"/>
  <c r="H20" i="5"/>
  <c r="G20" i="5"/>
  <c r="U161" i="9" s="1"/>
  <c r="F20" i="5"/>
  <c r="E20" i="5"/>
  <c r="D20" i="5"/>
  <c r="R19" i="5"/>
  <c r="AF87" i="9" s="1"/>
  <c r="Q19" i="5"/>
  <c r="P19" i="5"/>
  <c r="AD87" i="9" s="1"/>
  <c r="O19" i="5"/>
  <c r="N19" i="5"/>
  <c r="AB87" i="9" s="1"/>
  <c r="M19" i="5"/>
  <c r="L19" i="5"/>
  <c r="Z87" i="9" s="1"/>
  <c r="K19" i="5"/>
  <c r="J19" i="5"/>
  <c r="X87" i="9" s="1"/>
  <c r="I19" i="5"/>
  <c r="H19" i="5"/>
  <c r="V87" i="9" s="1"/>
  <c r="G19" i="5"/>
  <c r="F19" i="5"/>
  <c r="T87" i="9" s="1"/>
  <c r="E19" i="5"/>
  <c r="D19" i="5"/>
  <c r="R87" i="9" s="1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R17" i="5"/>
  <c r="AF86" i="9" s="1"/>
  <c r="Q17" i="5"/>
  <c r="P17" i="5"/>
  <c r="AD86" i="9" s="1"/>
  <c r="O17" i="5"/>
  <c r="N17" i="5"/>
  <c r="M17" i="5"/>
  <c r="L17" i="5"/>
  <c r="Z86" i="9" s="1"/>
  <c r="K17" i="5"/>
  <c r="J17" i="5"/>
  <c r="X86" i="9" s="1"/>
  <c r="I17" i="5"/>
  <c r="H17" i="5"/>
  <c r="V86" i="9" s="1"/>
  <c r="G17" i="5"/>
  <c r="F17" i="5"/>
  <c r="T86" i="9" s="1"/>
  <c r="E17" i="5"/>
  <c r="D17" i="5"/>
  <c r="R86" i="9" s="1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R12" i="5"/>
  <c r="Q12" i="5"/>
  <c r="AE85" i="9" s="1"/>
  <c r="P12" i="5"/>
  <c r="O12" i="5"/>
  <c r="AC85" i="9" s="1"/>
  <c r="N12" i="5"/>
  <c r="M12" i="5"/>
  <c r="L12" i="5"/>
  <c r="K12" i="5"/>
  <c r="J12" i="5"/>
  <c r="I12" i="5"/>
  <c r="H12" i="5"/>
  <c r="G12" i="5"/>
  <c r="F12" i="5"/>
  <c r="E12" i="5"/>
  <c r="D12" i="5"/>
  <c r="R11" i="5"/>
  <c r="AF84" i="9" s="1"/>
  <c r="Q11" i="5"/>
  <c r="P11" i="5"/>
  <c r="O11" i="5"/>
  <c r="N11" i="5"/>
  <c r="M11" i="5"/>
  <c r="L11" i="5"/>
  <c r="Z84" i="9" s="1"/>
  <c r="K11" i="5"/>
  <c r="J11" i="5"/>
  <c r="X84" i="9" s="1"/>
  <c r="I11" i="5"/>
  <c r="H11" i="5"/>
  <c r="V84" i="9" s="1"/>
  <c r="G11" i="5"/>
  <c r="F11" i="5"/>
  <c r="T84" i="9" s="1"/>
  <c r="E11" i="5"/>
  <c r="D11" i="5"/>
  <c r="R84" i="9" s="1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R7" i="5"/>
  <c r="Q7" i="5"/>
  <c r="AE83" i="9" s="1"/>
  <c r="P7" i="5"/>
  <c r="O7" i="5"/>
  <c r="AC83" i="9" s="1"/>
  <c r="N7" i="5"/>
  <c r="M7" i="5"/>
  <c r="L7" i="5"/>
  <c r="K7" i="5"/>
  <c r="Y83" i="9" s="1"/>
  <c r="J7" i="5"/>
  <c r="I7" i="5"/>
  <c r="H7" i="5"/>
  <c r="G7" i="5"/>
  <c r="U83" i="9" s="1"/>
  <c r="F7" i="5"/>
  <c r="E7" i="5"/>
  <c r="D7" i="5"/>
  <c r="R6" i="5"/>
  <c r="AF82" i="9" s="1"/>
  <c r="Q6" i="5"/>
  <c r="P6" i="5"/>
  <c r="O6" i="5"/>
  <c r="N6" i="5"/>
  <c r="AB82" i="9" s="1"/>
  <c r="M6" i="5"/>
  <c r="L6" i="5"/>
  <c r="Z82" i="9" s="1"/>
  <c r="K6" i="5"/>
  <c r="J6" i="5"/>
  <c r="X82" i="9" s="1"/>
  <c r="I6" i="5"/>
  <c r="H6" i="5"/>
  <c r="V82" i="9" s="1"/>
  <c r="G6" i="5"/>
  <c r="F6" i="5"/>
  <c r="T82" i="9" s="1"/>
  <c r="E6" i="5"/>
  <c r="D6" i="5"/>
  <c r="R82" i="9" s="1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R4" i="5"/>
  <c r="Q4" i="5"/>
  <c r="P4" i="5"/>
  <c r="AD81" i="9" s="1"/>
  <c r="O4" i="5"/>
  <c r="N4" i="5"/>
  <c r="AB81" i="9" s="1"/>
  <c r="M4" i="5"/>
  <c r="L4" i="5"/>
  <c r="Z81" i="9" s="1"/>
  <c r="K4" i="5"/>
  <c r="J4" i="5"/>
  <c r="X81" i="9" s="1"/>
  <c r="I4" i="5"/>
  <c r="H4" i="5"/>
  <c r="V81" i="9" s="1"/>
  <c r="G4" i="5"/>
  <c r="F4" i="5"/>
  <c r="T81" i="9" s="1"/>
  <c r="E4" i="5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R12" i="2"/>
  <c r="AF44" i="9" s="1"/>
  <c r="Q12" i="2"/>
  <c r="P12" i="2"/>
  <c r="O12" i="2"/>
  <c r="N12" i="2"/>
  <c r="M12" i="2"/>
  <c r="L12" i="2"/>
  <c r="K12" i="2"/>
  <c r="J12" i="2"/>
  <c r="X44" i="9" s="1"/>
  <c r="I12" i="2"/>
  <c r="H12" i="2"/>
  <c r="G12" i="2"/>
  <c r="F12" i="2"/>
  <c r="T44" i="9" s="1"/>
  <c r="E12" i="2"/>
  <c r="D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R9" i="2"/>
  <c r="Q9" i="2"/>
  <c r="P9" i="2"/>
  <c r="O9" i="2"/>
  <c r="N9" i="2"/>
  <c r="M9" i="2"/>
  <c r="L9" i="2"/>
  <c r="K9" i="2"/>
  <c r="Y43" i="9" s="1"/>
  <c r="J9" i="2"/>
  <c r="I9" i="2"/>
  <c r="H9" i="2"/>
  <c r="G9" i="2"/>
  <c r="U43" i="9" s="1"/>
  <c r="F9" i="2"/>
  <c r="E9" i="2"/>
  <c r="D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32" i="17"/>
  <c r="C32" i="17"/>
  <c r="B33" i="17"/>
  <c r="C33" i="17"/>
  <c r="B34" i="17"/>
  <c r="B70" i="17" s="1"/>
  <c r="C34" i="17"/>
  <c r="B35" i="17"/>
  <c r="C35" i="17"/>
  <c r="B36" i="17"/>
  <c r="B72" i="17" s="1"/>
  <c r="C36" i="17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AF6" i="9" s="1"/>
  <c r="Q31" i="1"/>
  <c r="P31" i="1"/>
  <c r="AD6" i="9" s="1"/>
  <c r="O31" i="1"/>
  <c r="N31" i="1"/>
  <c r="AB6" i="9" s="1"/>
  <c r="M31" i="1"/>
  <c r="AA6" i="9" s="1"/>
  <c r="L31" i="1"/>
  <c r="Z6" i="9" s="1"/>
  <c r="K31" i="1"/>
  <c r="Y6" i="9" s="1"/>
  <c r="J31" i="1"/>
  <c r="X6" i="9" s="1"/>
  <c r="I31" i="1"/>
  <c r="W6" i="9" s="1"/>
  <c r="H31" i="1"/>
  <c r="V6" i="9" s="1"/>
  <c r="G31" i="1"/>
  <c r="F31" i="1"/>
  <c r="T6" i="9" s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AF5" i="9" s="1"/>
  <c r="Q25" i="1"/>
  <c r="AE5" i="9" s="1"/>
  <c r="P25" i="1"/>
  <c r="AD5" i="9" s="1"/>
  <c r="O25" i="1"/>
  <c r="N25" i="1"/>
  <c r="AB5" i="9" s="1"/>
  <c r="M25" i="1"/>
  <c r="AA5" i="9" s="1"/>
  <c r="L25" i="1"/>
  <c r="Z5" i="9" s="1"/>
  <c r="K25" i="1"/>
  <c r="J25" i="1"/>
  <c r="I25" i="1"/>
  <c r="H25" i="1"/>
  <c r="G25" i="1"/>
  <c r="U5" i="9" s="1"/>
  <c r="F25" i="1"/>
  <c r="T5" i="9" s="1"/>
  <c r="E25" i="1"/>
  <c r="D25" i="1"/>
  <c r="R5" i="9" s="1"/>
  <c r="R24" i="1"/>
  <c r="Q24" i="1"/>
  <c r="AE4" i="9" s="1"/>
  <c r="P24" i="1"/>
  <c r="AD4" i="9" s="1"/>
  <c r="O24" i="1"/>
  <c r="AC4" i="9" s="1"/>
  <c r="N24" i="1"/>
  <c r="M24" i="1"/>
  <c r="AA4" i="9" s="1"/>
  <c r="L24" i="1"/>
  <c r="Z4" i="9" s="1"/>
  <c r="K24" i="1"/>
  <c r="Y4" i="9" s="1"/>
  <c r="J24" i="1"/>
  <c r="X4" i="9" s="1"/>
  <c r="I24" i="1"/>
  <c r="W4" i="9" s="1"/>
  <c r="H24" i="1"/>
  <c r="V4" i="9" s="1"/>
  <c r="G24" i="1"/>
  <c r="U4" i="9" s="1"/>
  <c r="F24" i="1"/>
  <c r="T4" i="9" s="1"/>
  <c r="E24" i="1"/>
  <c r="D24" i="1"/>
  <c r="R4" i="9" s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AD3" i="9" s="1"/>
  <c r="O16" i="1"/>
  <c r="AC3" i="9" s="1"/>
  <c r="N16" i="1"/>
  <c r="AB3" i="9" s="1"/>
  <c r="M16" i="1"/>
  <c r="AA3" i="9" s="1"/>
  <c r="L16" i="1"/>
  <c r="Z3" i="9" s="1"/>
  <c r="K16" i="1"/>
  <c r="Y3" i="9" s="1"/>
  <c r="J16" i="1"/>
  <c r="I16" i="1"/>
  <c r="W3" i="9" s="1"/>
  <c r="H16" i="1"/>
  <c r="V3" i="9" s="1"/>
  <c r="G16" i="1"/>
  <c r="U3" i="9" s="1"/>
  <c r="F16" i="1"/>
  <c r="T3" i="9" s="1"/>
  <c r="E16" i="1"/>
  <c r="S3" i="9" s="1"/>
  <c r="D16" i="1"/>
  <c r="R3" i="9" s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AF2" i="9" s="1"/>
  <c r="Q4" i="1"/>
  <c r="AE2" i="9" s="1"/>
  <c r="P4" i="1"/>
  <c r="AD2" i="9" s="1"/>
  <c r="O4" i="1"/>
  <c r="N4" i="1"/>
  <c r="AB2" i="9" s="1"/>
  <c r="M4" i="1"/>
  <c r="AA2" i="9" s="1"/>
  <c r="L4" i="1"/>
  <c r="K4" i="1"/>
  <c r="J4" i="1"/>
  <c r="X2" i="9" s="1"/>
  <c r="I4" i="1"/>
  <c r="W2" i="9" s="1"/>
  <c r="H4" i="1"/>
  <c r="G4" i="1"/>
  <c r="U2" i="9" s="1"/>
  <c r="F4" i="1"/>
  <c r="E4" i="1"/>
  <c r="S2" i="9" s="1"/>
  <c r="D4" i="1"/>
  <c r="R2" i="9" s="1"/>
  <c r="R19" i="24"/>
  <c r="R37" i="24" s="1"/>
  <c r="Q19" i="24"/>
  <c r="Q33" i="24" s="1"/>
  <c r="P19" i="24"/>
  <c r="P43" i="24" s="1"/>
  <c r="O19" i="24"/>
  <c r="O39" i="24" s="1"/>
  <c r="O44" i="24"/>
  <c r="N19" i="24"/>
  <c r="N36" i="24" s="1"/>
  <c r="M19" i="24"/>
  <c r="L19" i="24"/>
  <c r="K19" i="24"/>
  <c r="J19" i="24"/>
  <c r="J36" i="24" s="1"/>
  <c r="I19" i="24"/>
  <c r="H19" i="24"/>
  <c r="H43" i="24" s="1"/>
  <c r="G19" i="24"/>
  <c r="F19" i="24"/>
  <c r="F34" i="24" s="1"/>
  <c r="E19" i="24"/>
  <c r="E42" i="24" s="1"/>
  <c r="D19" i="24"/>
  <c r="D36" i="24" s="1"/>
  <c r="C19" i="24"/>
  <c r="B19" i="24"/>
  <c r="B41" i="24" s="1"/>
  <c r="R30" i="24"/>
  <c r="M30" i="24"/>
  <c r="Q1" i="24"/>
  <c r="L1" i="24"/>
  <c r="R19" i="25"/>
  <c r="Q19" i="25"/>
  <c r="Q43" i="25" s="1"/>
  <c r="P19" i="25"/>
  <c r="P39" i="25" s="1"/>
  <c r="P43" i="25"/>
  <c r="O19" i="25"/>
  <c r="O33" i="25" s="1"/>
  <c r="N19" i="25"/>
  <c r="N37" i="25" s="1"/>
  <c r="M19" i="25"/>
  <c r="L19" i="25"/>
  <c r="K19" i="25"/>
  <c r="K34" i="25" s="1"/>
  <c r="J19" i="25"/>
  <c r="J42" i="25" s="1"/>
  <c r="I19" i="25"/>
  <c r="I43" i="25" s="1"/>
  <c r="H19" i="25"/>
  <c r="G19" i="25"/>
  <c r="F19" i="25"/>
  <c r="F34" i="25" s="1"/>
  <c r="F45" i="25"/>
  <c r="E19" i="25"/>
  <c r="D19" i="25"/>
  <c r="C19" i="25"/>
  <c r="B19" i="25"/>
  <c r="R30" i="25"/>
  <c r="M30" i="25"/>
  <c r="Q1" i="25"/>
  <c r="L1" i="25"/>
  <c r="R19" i="26"/>
  <c r="Q19" i="26"/>
  <c r="P19" i="26"/>
  <c r="P34" i="26" s="1"/>
  <c r="P35" i="26"/>
  <c r="P39" i="26"/>
  <c r="P44" i="26"/>
  <c r="P45" i="26"/>
  <c r="O19" i="26"/>
  <c r="O46" i="26" s="1"/>
  <c r="N19" i="26"/>
  <c r="N46" i="26" s="1"/>
  <c r="M19" i="26"/>
  <c r="M36" i="26" s="1"/>
  <c r="L19" i="26"/>
  <c r="L45" i="26" s="1"/>
  <c r="K19" i="26"/>
  <c r="K47" i="26" s="1"/>
  <c r="J19" i="26"/>
  <c r="I19" i="26"/>
  <c r="I36" i="26" s="1"/>
  <c r="H19" i="26"/>
  <c r="G19" i="26"/>
  <c r="F19" i="26"/>
  <c r="F38" i="26" s="1"/>
  <c r="E19" i="26"/>
  <c r="D19" i="26"/>
  <c r="C19" i="26"/>
  <c r="C35" i="26" s="1"/>
  <c r="B19" i="26"/>
  <c r="B41" i="26" s="1"/>
  <c r="R31" i="26"/>
  <c r="M31" i="26"/>
  <c r="Q1" i="26"/>
  <c r="L1" i="26"/>
  <c r="R23" i="21"/>
  <c r="R48" i="21" s="1"/>
  <c r="Q23" i="21"/>
  <c r="P23" i="21"/>
  <c r="P43" i="21" s="1"/>
  <c r="O23" i="21"/>
  <c r="O37" i="21" s="1"/>
  <c r="N23" i="21"/>
  <c r="M23" i="21"/>
  <c r="L23" i="21"/>
  <c r="L50" i="21" s="1"/>
  <c r="K23" i="21"/>
  <c r="K49" i="21" s="1"/>
  <c r="J23" i="21"/>
  <c r="I23" i="21"/>
  <c r="H23" i="21"/>
  <c r="H42" i="21" s="1"/>
  <c r="G23" i="21"/>
  <c r="F23" i="21"/>
  <c r="F50" i="21" s="1"/>
  <c r="E23" i="21"/>
  <c r="D23" i="21"/>
  <c r="D45" i="21" s="1"/>
  <c r="C23" i="21"/>
  <c r="C40" i="21" s="1"/>
  <c r="B23" i="21"/>
  <c r="N36" i="21"/>
  <c r="N39" i="21"/>
  <c r="F39" i="21"/>
  <c r="R30" i="21"/>
  <c r="M30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Q1" i="21"/>
  <c r="L1" i="21"/>
  <c r="R23" i="22"/>
  <c r="Q23" i="22"/>
  <c r="P23" i="22"/>
  <c r="O47" i="22"/>
  <c r="O50" i="22"/>
  <c r="O51" i="22"/>
  <c r="N23" i="22"/>
  <c r="M23" i="22"/>
  <c r="M37" i="22" s="1"/>
  <c r="L23" i="22"/>
  <c r="L33" i="22" s="1"/>
  <c r="K23" i="22"/>
  <c r="J23" i="22"/>
  <c r="J41" i="22" s="1"/>
  <c r="I23" i="22"/>
  <c r="I49" i="22" s="1"/>
  <c r="H23" i="22"/>
  <c r="H46" i="22" s="1"/>
  <c r="G23" i="22"/>
  <c r="G38" i="22" s="1"/>
  <c r="F23" i="22"/>
  <c r="E23" i="22"/>
  <c r="E44" i="22" s="1"/>
  <c r="D23" i="22"/>
  <c r="C23" i="22"/>
  <c r="C38" i="22" s="1"/>
  <c r="B23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8" i="22"/>
  <c r="O49" i="22"/>
  <c r="R30" i="22"/>
  <c r="M30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R24" i="22"/>
  <c r="Q24" i="22"/>
  <c r="P24" i="22"/>
  <c r="P25" i="5" s="1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Q1" i="22"/>
  <c r="L1" i="22"/>
  <c r="R23" i="23"/>
  <c r="Q23" i="23"/>
  <c r="Q44" i="23"/>
  <c r="P23" i="23"/>
  <c r="O23" i="23"/>
  <c r="N23" i="23"/>
  <c r="M23" i="23"/>
  <c r="M33" i="23" s="1"/>
  <c r="L23" i="23"/>
  <c r="L35" i="23" s="1"/>
  <c r="K23" i="23"/>
  <c r="J23" i="23"/>
  <c r="J47" i="23" s="1"/>
  <c r="I23" i="23"/>
  <c r="H23" i="23"/>
  <c r="H41" i="23" s="1"/>
  <c r="G23" i="23"/>
  <c r="G51" i="23" s="1"/>
  <c r="F23" i="23"/>
  <c r="E23" i="23"/>
  <c r="C23" i="23"/>
  <c r="C43" i="23" s="1"/>
  <c r="B23" i="23"/>
  <c r="B48" i="23" s="1"/>
  <c r="F36" i="23"/>
  <c r="N39" i="23"/>
  <c r="J44" i="23"/>
  <c r="F40" i="23"/>
  <c r="R30" i="23"/>
  <c r="Q30" i="23"/>
  <c r="M30" i="23"/>
  <c r="R25" i="23"/>
  <c r="Q25" i="23"/>
  <c r="P25" i="23"/>
  <c r="P26" i="5" s="1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C24" i="23"/>
  <c r="B24" i="23"/>
  <c r="Q1" i="23"/>
  <c r="L1" i="23"/>
  <c r="R4" i="18"/>
  <c r="R17" i="18"/>
  <c r="Q4" i="18"/>
  <c r="Q17" i="18"/>
  <c r="P4" i="18"/>
  <c r="P17" i="18"/>
  <c r="O4" i="18"/>
  <c r="O17" i="18"/>
  <c r="N4" i="18"/>
  <c r="N17" i="18"/>
  <c r="M4" i="18"/>
  <c r="M17" i="18"/>
  <c r="L4" i="18"/>
  <c r="L17" i="18"/>
  <c r="K4" i="18"/>
  <c r="K17" i="18"/>
  <c r="J4" i="18"/>
  <c r="J17" i="18"/>
  <c r="I4" i="18"/>
  <c r="I17" i="18"/>
  <c r="H4" i="18"/>
  <c r="H17" i="18"/>
  <c r="G4" i="18"/>
  <c r="G17" i="18"/>
  <c r="F4" i="18"/>
  <c r="F17" i="18"/>
  <c r="E4" i="18"/>
  <c r="E17" i="18"/>
  <c r="D4" i="18"/>
  <c r="D17" i="18"/>
  <c r="C4" i="18"/>
  <c r="C17" i="18"/>
  <c r="B4" i="18"/>
  <c r="B17" i="18"/>
  <c r="R30" i="18"/>
  <c r="M30" i="18"/>
  <c r="Q1" i="18"/>
  <c r="L1" i="18"/>
  <c r="R4" i="19"/>
  <c r="R17" i="19"/>
  <c r="Q4" i="19"/>
  <c r="Q17" i="19"/>
  <c r="P4" i="19"/>
  <c r="P17" i="19"/>
  <c r="O4" i="19"/>
  <c r="O17" i="19"/>
  <c r="N4" i="19"/>
  <c r="N17" i="19"/>
  <c r="M4" i="19"/>
  <c r="M17" i="19"/>
  <c r="L4" i="19"/>
  <c r="L17" i="19"/>
  <c r="K4" i="19"/>
  <c r="K17" i="19"/>
  <c r="J4" i="19"/>
  <c r="J4" i="2" s="1"/>
  <c r="X42" i="9" s="1"/>
  <c r="J17" i="19"/>
  <c r="I4" i="19"/>
  <c r="I17" i="19"/>
  <c r="H4" i="19"/>
  <c r="H17" i="19"/>
  <c r="G4" i="19"/>
  <c r="G17" i="19"/>
  <c r="F4" i="19"/>
  <c r="F17" i="19"/>
  <c r="E4" i="19"/>
  <c r="E17" i="19"/>
  <c r="D4" i="19"/>
  <c r="D17" i="19"/>
  <c r="C4" i="19"/>
  <c r="C17" i="19"/>
  <c r="B4" i="19"/>
  <c r="B17" i="19"/>
  <c r="R30" i="19"/>
  <c r="M30" i="19"/>
  <c r="Q1" i="19"/>
  <c r="L1" i="19"/>
  <c r="R4" i="20"/>
  <c r="R17" i="20"/>
  <c r="Q4" i="20"/>
  <c r="Q17" i="20"/>
  <c r="P4" i="20"/>
  <c r="P17" i="20"/>
  <c r="O4" i="20"/>
  <c r="O17" i="20"/>
  <c r="N4" i="20"/>
  <c r="N17" i="20"/>
  <c r="M4" i="20"/>
  <c r="M4" i="2" s="1"/>
  <c r="M17" i="20"/>
  <c r="L4" i="20"/>
  <c r="L17" i="20"/>
  <c r="K4" i="20"/>
  <c r="K17" i="20"/>
  <c r="J4" i="20"/>
  <c r="J17" i="20"/>
  <c r="I4" i="20"/>
  <c r="I17" i="20"/>
  <c r="H4" i="20"/>
  <c r="H17" i="20"/>
  <c r="G4" i="20"/>
  <c r="G4" i="2" s="1"/>
  <c r="G17" i="20"/>
  <c r="F4" i="20"/>
  <c r="F17" i="20"/>
  <c r="E4" i="20"/>
  <c r="E17" i="20"/>
  <c r="D4" i="20"/>
  <c r="D17" i="20"/>
  <c r="C4" i="20"/>
  <c r="C17" i="20"/>
  <c r="B4" i="20"/>
  <c r="B17" i="20"/>
  <c r="R30" i="20"/>
  <c r="M30" i="20"/>
  <c r="Q1" i="20"/>
  <c r="L1" i="20"/>
  <c r="R36" i="16"/>
  <c r="R32" i="16"/>
  <c r="Q36" i="16"/>
  <c r="Q32" i="16"/>
  <c r="Q44" i="16" s="1"/>
  <c r="P36" i="16"/>
  <c r="P32" i="16"/>
  <c r="O36" i="16"/>
  <c r="O32" i="16"/>
  <c r="O50" i="16" s="1"/>
  <c r="N36" i="16"/>
  <c r="N32" i="16"/>
  <c r="M36" i="16"/>
  <c r="M32" i="16"/>
  <c r="M62" i="16" s="1"/>
  <c r="L36" i="16"/>
  <c r="L32" i="16"/>
  <c r="K36" i="16"/>
  <c r="K32" i="16"/>
  <c r="J36" i="16"/>
  <c r="J32" i="16"/>
  <c r="J58" i="16" s="1"/>
  <c r="I36" i="16"/>
  <c r="I32" i="16"/>
  <c r="I63" i="16" s="1"/>
  <c r="H36" i="16"/>
  <c r="H32" i="16"/>
  <c r="H56" i="16" s="1"/>
  <c r="G36" i="16"/>
  <c r="G32" i="16"/>
  <c r="G45" i="16" s="1"/>
  <c r="F36" i="16"/>
  <c r="F32" i="16"/>
  <c r="F62" i="16" s="1"/>
  <c r="E36" i="16"/>
  <c r="E32" i="16"/>
  <c r="D36" i="16"/>
  <c r="D32" i="16"/>
  <c r="C36" i="16"/>
  <c r="C32" i="16"/>
  <c r="B36" i="16"/>
  <c r="B32" i="16"/>
  <c r="B42" i="16" s="1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R34" i="16"/>
  <c r="Q34" i="16"/>
  <c r="Q70" i="16" s="1"/>
  <c r="P34" i="16"/>
  <c r="O34" i="16"/>
  <c r="N34" i="16"/>
  <c r="M34" i="16"/>
  <c r="L34" i="16"/>
  <c r="K34" i="16"/>
  <c r="J34" i="16"/>
  <c r="I34" i="16"/>
  <c r="H34" i="16"/>
  <c r="H70" i="16" s="1"/>
  <c r="G34" i="16"/>
  <c r="F34" i="16"/>
  <c r="E34" i="16"/>
  <c r="D34" i="16"/>
  <c r="D70" i="16" s="1"/>
  <c r="C34" i="16"/>
  <c r="B34" i="16"/>
  <c r="R33" i="16"/>
  <c r="Q33" i="16"/>
  <c r="P33" i="16"/>
  <c r="O33" i="16"/>
  <c r="O69" i="16" s="1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Q50" i="16"/>
  <c r="O40" i="16"/>
  <c r="O45" i="16"/>
  <c r="O53" i="16"/>
  <c r="O58" i="16"/>
  <c r="M40" i="16"/>
  <c r="M51" i="16"/>
  <c r="I55" i="16"/>
  <c r="H46" i="16"/>
  <c r="Q66" i="16"/>
  <c r="R37" i="16"/>
  <c r="M37" i="16"/>
  <c r="R36" i="15"/>
  <c r="R32" i="15"/>
  <c r="R65" i="15" s="1"/>
  <c r="Q36" i="15"/>
  <c r="Q32" i="15"/>
  <c r="Q52" i="15" s="1"/>
  <c r="P36" i="15"/>
  <c r="P32" i="15"/>
  <c r="O36" i="15"/>
  <c r="O32" i="15"/>
  <c r="O59" i="15" s="1"/>
  <c r="N36" i="15"/>
  <c r="N32" i="15"/>
  <c r="M36" i="15"/>
  <c r="M32" i="15"/>
  <c r="L36" i="15"/>
  <c r="L32" i="15"/>
  <c r="K36" i="15"/>
  <c r="K32" i="15"/>
  <c r="K47" i="15" s="1"/>
  <c r="J36" i="15"/>
  <c r="J32" i="15"/>
  <c r="J54" i="15" s="1"/>
  <c r="I36" i="15"/>
  <c r="I32" i="15"/>
  <c r="I61" i="15" s="1"/>
  <c r="H36" i="15"/>
  <c r="H32" i="15"/>
  <c r="G36" i="15"/>
  <c r="G32" i="15"/>
  <c r="G55" i="15" s="1"/>
  <c r="F36" i="15"/>
  <c r="F32" i="15"/>
  <c r="E36" i="15"/>
  <c r="E32" i="15"/>
  <c r="E56" i="15" s="1"/>
  <c r="D36" i="15"/>
  <c r="D32" i="15"/>
  <c r="D45" i="15" s="1"/>
  <c r="C36" i="15"/>
  <c r="C32" i="15"/>
  <c r="C61" i="15" s="1"/>
  <c r="B36" i="15"/>
  <c r="B32" i="15"/>
  <c r="R35" i="15"/>
  <c r="Q35" i="15"/>
  <c r="P35" i="15"/>
  <c r="O35" i="15"/>
  <c r="N35" i="15"/>
  <c r="M35" i="15"/>
  <c r="L35" i="15"/>
  <c r="K35" i="15"/>
  <c r="J35" i="15"/>
  <c r="I35" i="15"/>
  <c r="I71" i="15" s="1"/>
  <c r="H35" i="15"/>
  <c r="G35" i="15"/>
  <c r="F35" i="15"/>
  <c r="E35" i="15"/>
  <c r="D35" i="15"/>
  <c r="C35" i="15"/>
  <c r="B35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M62" i="15"/>
  <c r="K57" i="15"/>
  <c r="R37" i="15"/>
  <c r="M37" i="15"/>
  <c r="Q1" i="15"/>
  <c r="L1" i="15"/>
  <c r="R36" i="17"/>
  <c r="R32" i="17"/>
  <c r="R57" i="17" s="1"/>
  <c r="Q36" i="17"/>
  <c r="Q32" i="17"/>
  <c r="P36" i="17"/>
  <c r="P32" i="17"/>
  <c r="P62" i="17" s="1"/>
  <c r="O36" i="17"/>
  <c r="O72" i="17" s="1"/>
  <c r="O32" i="17"/>
  <c r="O41" i="17" s="1"/>
  <c r="N36" i="17"/>
  <c r="N32" i="17"/>
  <c r="M36" i="17"/>
  <c r="M32" i="17"/>
  <c r="M65" i="17" s="1"/>
  <c r="L36" i="17"/>
  <c r="L32" i="17"/>
  <c r="L51" i="17" s="1"/>
  <c r="K36" i="17"/>
  <c r="K32" i="17"/>
  <c r="K60" i="17" s="1"/>
  <c r="J36" i="17"/>
  <c r="J32" i="17"/>
  <c r="I36" i="17"/>
  <c r="I32" i="17"/>
  <c r="I61" i="17" s="1"/>
  <c r="H36" i="17"/>
  <c r="H32" i="17"/>
  <c r="G36" i="17"/>
  <c r="G32" i="17"/>
  <c r="G49" i="17" s="1"/>
  <c r="F36" i="17"/>
  <c r="F32" i="17"/>
  <c r="F45" i="17" s="1"/>
  <c r="E36" i="17"/>
  <c r="E32" i="17"/>
  <c r="D36" i="17"/>
  <c r="D32" i="17"/>
  <c r="C72" i="17"/>
  <c r="R35" i="17"/>
  <c r="Q35" i="17"/>
  <c r="P35" i="17"/>
  <c r="O35" i="17"/>
  <c r="O71" i="17" s="1"/>
  <c r="N35" i="17"/>
  <c r="M35" i="17"/>
  <c r="M71" i="17" s="1"/>
  <c r="L35" i="17"/>
  <c r="K35" i="17"/>
  <c r="J35" i="17"/>
  <c r="I35" i="17"/>
  <c r="H35" i="17"/>
  <c r="G35" i="17"/>
  <c r="F35" i="17"/>
  <c r="E35" i="17"/>
  <c r="D35" i="17"/>
  <c r="C71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70" i="17"/>
  <c r="R33" i="17"/>
  <c r="Q33" i="17"/>
  <c r="P33" i="17"/>
  <c r="O33" i="17"/>
  <c r="O69" i="17" s="1"/>
  <c r="N33" i="17"/>
  <c r="M33" i="17"/>
  <c r="L33" i="17"/>
  <c r="K33" i="17"/>
  <c r="J33" i="17"/>
  <c r="I33" i="17"/>
  <c r="H33" i="17"/>
  <c r="G33" i="17"/>
  <c r="F33" i="17"/>
  <c r="E33" i="17"/>
  <c r="D33" i="17"/>
  <c r="C69" i="17"/>
  <c r="Q41" i="17"/>
  <c r="Q49" i="17"/>
  <c r="O40" i="17"/>
  <c r="O45" i="17"/>
  <c r="O49" i="17"/>
  <c r="O50" i="17"/>
  <c r="O55" i="17"/>
  <c r="O58" i="17"/>
  <c r="O59" i="17"/>
  <c r="O65" i="17"/>
  <c r="N54" i="17"/>
  <c r="E62" i="17"/>
  <c r="C40" i="17"/>
  <c r="C41" i="17"/>
  <c r="C42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B42" i="17"/>
  <c r="B48" i="17"/>
  <c r="B60" i="17"/>
  <c r="B64" i="17"/>
  <c r="R37" i="17"/>
  <c r="M37" i="17"/>
  <c r="AA1" i="17"/>
  <c r="Q1" i="17"/>
  <c r="L1" i="17"/>
  <c r="S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S32" i="4"/>
  <c r="AF202" i="9" s="1"/>
  <c r="R32" i="4"/>
  <c r="AE202" i="9" s="1"/>
  <c r="Q32" i="4"/>
  <c r="AD202" i="9" s="1"/>
  <c r="P32" i="4"/>
  <c r="AC202" i="9" s="1"/>
  <c r="O32" i="4"/>
  <c r="AB202" i="9" s="1"/>
  <c r="N32" i="4"/>
  <c r="AA202" i="9" s="1"/>
  <c r="M32" i="4"/>
  <c r="Z202" i="9" s="1"/>
  <c r="L32" i="4"/>
  <c r="Y202" i="9" s="1"/>
  <c r="K32" i="4"/>
  <c r="X202" i="9" s="1"/>
  <c r="J32" i="4"/>
  <c r="W202" i="9" s="1"/>
  <c r="I32" i="4"/>
  <c r="V202" i="9" s="1"/>
  <c r="H32" i="4"/>
  <c r="U202" i="9" s="1"/>
  <c r="G32" i="4"/>
  <c r="T202" i="9" s="1"/>
  <c r="F32" i="4"/>
  <c r="S202" i="9" s="1"/>
  <c r="E32" i="4"/>
  <c r="R202" i="9" s="1"/>
  <c r="S31" i="4"/>
  <c r="AF201" i="9" s="1"/>
  <c r="R31" i="4"/>
  <c r="AE201" i="9" s="1"/>
  <c r="Q31" i="4"/>
  <c r="AD201" i="9" s="1"/>
  <c r="P31" i="4"/>
  <c r="AC201" i="9" s="1"/>
  <c r="O31" i="4"/>
  <c r="AB201" i="9" s="1"/>
  <c r="N31" i="4"/>
  <c r="AA201" i="9" s="1"/>
  <c r="M31" i="4"/>
  <c r="Z201" i="9" s="1"/>
  <c r="L31" i="4"/>
  <c r="Y201" i="9" s="1"/>
  <c r="K31" i="4"/>
  <c r="X201" i="9" s="1"/>
  <c r="J31" i="4"/>
  <c r="W201" i="9" s="1"/>
  <c r="I31" i="4"/>
  <c r="V201" i="9" s="1"/>
  <c r="H31" i="4"/>
  <c r="U201" i="9" s="1"/>
  <c r="G31" i="4"/>
  <c r="T201" i="9" s="1"/>
  <c r="F31" i="4"/>
  <c r="S201" i="9" s="1"/>
  <c r="E31" i="4"/>
  <c r="R201" i="9" s="1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S10" i="4"/>
  <c r="R10" i="4"/>
  <c r="Q10" i="4"/>
  <c r="P10" i="4"/>
  <c r="O10" i="4"/>
  <c r="N10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S7" i="4"/>
  <c r="S6" i="4"/>
  <c r="AF200" i="9" s="1"/>
  <c r="R6" i="4"/>
  <c r="AE200" i="9" s="1"/>
  <c r="Q6" i="4"/>
  <c r="AD200" i="9" s="1"/>
  <c r="P6" i="4"/>
  <c r="AC200" i="9" s="1"/>
  <c r="O6" i="4"/>
  <c r="AB200" i="9" s="1"/>
  <c r="N6" i="4"/>
  <c r="AA200" i="9" s="1"/>
  <c r="M6" i="4"/>
  <c r="Z200" i="9" s="1"/>
  <c r="L6" i="4"/>
  <c r="Y200" i="9" s="1"/>
  <c r="K6" i="4"/>
  <c r="X200" i="9" s="1"/>
  <c r="J6" i="4"/>
  <c r="W200" i="9" s="1"/>
  <c r="I6" i="4"/>
  <c r="V200" i="9" s="1"/>
  <c r="H6" i="4"/>
  <c r="U200" i="9" s="1"/>
  <c r="G6" i="4"/>
  <c r="T200" i="9" s="1"/>
  <c r="F6" i="4"/>
  <c r="S200" i="9" s="1"/>
  <c r="E6" i="4"/>
  <c r="R200" i="9" s="1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E33" i="4" s="1"/>
  <c r="D32" i="12"/>
  <c r="C32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S15" i="12"/>
  <c r="R7" i="12"/>
  <c r="Q7" i="12"/>
  <c r="P7" i="12"/>
  <c r="O7" i="12"/>
  <c r="O9" i="12" s="1"/>
  <c r="N7" i="12"/>
  <c r="N9" i="12" s="1"/>
  <c r="N15" i="12" s="1"/>
  <c r="M7" i="12"/>
  <c r="L7" i="12"/>
  <c r="K7" i="12"/>
  <c r="J7" i="12"/>
  <c r="J9" i="12" s="1"/>
  <c r="I7" i="12"/>
  <c r="I9" i="12" s="1"/>
  <c r="H7" i="12"/>
  <c r="G7" i="12"/>
  <c r="G9" i="12"/>
  <c r="G15" i="12" s="1"/>
  <c r="F7" i="12"/>
  <c r="F9" i="12" s="1"/>
  <c r="E7" i="12"/>
  <c r="E9" i="12" s="1"/>
  <c r="D7" i="12"/>
  <c r="D9" i="12" s="1"/>
  <c r="C7" i="12"/>
  <c r="C9" i="12" s="1"/>
  <c r="C15" i="12" s="1"/>
  <c r="S14" i="12"/>
  <c r="R14" i="12"/>
  <c r="Q14" i="12"/>
  <c r="P14" i="12"/>
  <c r="O14" i="12"/>
  <c r="N14" i="12"/>
  <c r="C14" i="12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S15" i="10"/>
  <c r="R15" i="10"/>
  <c r="Q15" i="10"/>
  <c r="P15" i="10"/>
  <c r="O7" i="10"/>
  <c r="O9" i="10" s="1"/>
  <c r="O15" i="10" s="1"/>
  <c r="N7" i="10"/>
  <c r="M7" i="10"/>
  <c r="M9" i="10" s="1"/>
  <c r="M15" i="10" s="1"/>
  <c r="L7" i="10"/>
  <c r="L9" i="10" s="1"/>
  <c r="L15" i="10" s="1"/>
  <c r="K7" i="10"/>
  <c r="K9" i="10" s="1"/>
  <c r="K15" i="10" s="1"/>
  <c r="J7" i="10"/>
  <c r="J9" i="10" s="1"/>
  <c r="J15" i="10" s="1"/>
  <c r="I7" i="10"/>
  <c r="I9" i="10" s="1"/>
  <c r="I15" i="10" s="1"/>
  <c r="H7" i="10"/>
  <c r="H9" i="10" s="1"/>
  <c r="H15" i="10" s="1"/>
  <c r="G7" i="10"/>
  <c r="G9" i="10" s="1"/>
  <c r="G15" i="10" s="1"/>
  <c r="F7" i="10"/>
  <c r="F9" i="10" s="1"/>
  <c r="F15" i="10" s="1"/>
  <c r="E7" i="10"/>
  <c r="E9" i="10" s="1"/>
  <c r="E15" i="10" s="1"/>
  <c r="D7" i="10"/>
  <c r="D9" i="10" s="1"/>
  <c r="D15" i="10" s="1"/>
  <c r="C7" i="10"/>
  <c r="C9" i="10" s="1"/>
  <c r="C15" i="10" s="1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S15" i="11"/>
  <c r="R15" i="11"/>
  <c r="Q15" i="11"/>
  <c r="P15" i="11"/>
  <c r="O7" i="11"/>
  <c r="O9" i="11" s="1"/>
  <c r="O15" i="11" s="1"/>
  <c r="N7" i="11"/>
  <c r="N9" i="11" s="1"/>
  <c r="N15" i="11" s="1"/>
  <c r="M7" i="11"/>
  <c r="M9" i="11" s="1"/>
  <c r="M15" i="11" s="1"/>
  <c r="L7" i="11"/>
  <c r="L9" i="11" s="1"/>
  <c r="L15" i="11" s="1"/>
  <c r="K7" i="11"/>
  <c r="K9" i="11" s="1"/>
  <c r="K15" i="11" s="1"/>
  <c r="J7" i="11"/>
  <c r="J9" i="11" s="1"/>
  <c r="J15" i="11" s="1"/>
  <c r="I7" i="11"/>
  <c r="I9" i="11" s="1"/>
  <c r="I15" i="11" s="1"/>
  <c r="H7" i="11"/>
  <c r="H9" i="11" s="1"/>
  <c r="H15" i="11" s="1"/>
  <c r="G7" i="11"/>
  <c r="F7" i="11"/>
  <c r="F9" i="11" s="1"/>
  <c r="E7" i="11"/>
  <c r="D7" i="11"/>
  <c r="D9" i="11" s="1"/>
  <c r="D15" i="11" s="1"/>
  <c r="C7" i="11"/>
  <c r="C9" i="11" s="1"/>
  <c r="C15" i="11" s="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C14" i="11"/>
  <c r="AF1" i="9"/>
  <c r="AF3" i="9"/>
  <c r="AF41" i="9"/>
  <c r="AF43" i="9"/>
  <c r="AF80" i="9"/>
  <c r="AF81" i="9"/>
  <c r="AF83" i="9"/>
  <c r="AF85" i="9"/>
  <c r="AF120" i="9"/>
  <c r="AF122" i="9"/>
  <c r="AF125" i="9"/>
  <c r="AF126" i="9"/>
  <c r="AF128" i="9"/>
  <c r="AF160" i="9"/>
  <c r="AF161" i="9"/>
  <c r="AF162" i="9"/>
  <c r="AF199" i="9"/>
  <c r="AE162" i="9"/>
  <c r="AE1" i="9"/>
  <c r="AE41" i="9"/>
  <c r="AE43" i="9"/>
  <c r="AE44" i="9"/>
  <c r="AE80" i="9"/>
  <c r="AE81" i="9"/>
  <c r="AE82" i="9"/>
  <c r="AE84" i="9"/>
  <c r="AE86" i="9"/>
  <c r="AE87" i="9"/>
  <c r="AE120" i="9"/>
  <c r="AE121" i="9"/>
  <c r="AE124" i="9"/>
  <c r="AE126" i="9"/>
  <c r="AE127" i="9"/>
  <c r="AE160" i="9"/>
  <c r="AE199" i="9"/>
  <c r="AD199" i="9"/>
  <c r="AD161" i="9"/>
  <c r="AD160" i="9"/>
  <c r="AD127" i="9"/>
  <c r="AD124" i="9"/>
  <c r="AD121" i="9"/>
  <c r="AD120" i="9"/>
  <c r="AD85" i="9"/>
  <c r="AD84" i="9"/>
  <c r="AD83" i="9"/>
  <c r="AD82" i="9"/>
  <c r="AD80" i="9"/>
  <c r="AD44" i="9"/>
  <c r="AD43" i="9"/>
  <c r="AD41" i="9"/>
  <c r="AD1" i="9"/>
  <c r="AC199" i="9"/>
  <c r="AC162" i="9"/>
  <c r="AC160" i="9"/>
  <c r="AC128" i="9"/>
  <c r="AC126" i="9"/>
  <c r="AC124" i="9"/>
  <c r="AC123" i="9"/>
  <c r="AC120" i="9"/>
  <c r="AC87" i="9"/>
  <c r="AC86" i="9"/>
  <c r="AC84" i="9"/>
  <c r="AC82" i="9"/>
  <c r="AC81" i="9"/>
  <c r="AC80" i="9"/>
  <c r="AC44" i="9"/>
  <c r="AC43" i="9"/>
  <c r="AC41" i="9"/>
  <c r="AC2" i="9"/>
  <c r="AC1" i="9"/>
  <c r="AB162" i="9"/>
  <c r="AB161" i="9"/>
  <c r="AB160" i="9"/>
  <c r="AB199" i="9"/>
  <c r="AB128" i="9"/>
  <c r="AB126" i="9"/>
  <c r="AB125" i="9"/>
  <c r="AB122" i="9"/>
  <c r="AB120" i="9"/>
  <c r="AB86" i="9"/>
  <c r="AB85" i="9"/>
  <c r="AB84" i="9"/>
  <c r="AB83" i="9"/>
  <c r="AB80" i="9"/>
  <c r="AB44" i="9"/>
  <c r="AB43" i="9"/>
  <c r="AB41" i="9"/>
  <c r="AB1" i="9"/>
  <c r="X5" i="9"/>
  <c r="R199" i="9"/>
  <c r="S199" i="9"/>
  <c r="T199" i="9"/>
  <c r="U199" i="9"/>
  <c r="V199" i="9"/>
  <c r="W199" i="9"/>
  <c r="X199" i="9"/>
  <c r="Y199" i="9"/>
  <c r="Z199" i="9"/>
  <c r="AA199" i="9"/>
  <c r="R161" i="9"/>
  <c r="S161" i="9"/>
  <c r="T161" i="9"/>
  <c r="V161" i="9"/>
  <c r="W161" i="9"/>
  <c r="X161" i="9"/>
  <c r="Z161" i="9"/>
  <c r="AA161" i="9"/>
  <c r="S162" i="9"/>
  <c r="U162" i="9"/>
  <c r="W162" i="9"/>
  <c r="Y162" i="9"/>
  <c r="AA162" i="9"/>
  <c r="R160" i="9"/>
  <c r="S160" i="9"/>
  <c r="T160" i="9"/>
  <c r="U160" i="9"/>
  <c r="V160" i="9"/>
  <c r="W160" i="9"/>
  <c r="X160" i="9"/>
  <c r="Y160" i="9"/>
  <c r="Z160" i="9"/>
  <c r="AA160" i="9"/>
  <c r="T128" i="9"/>
  <c r="U128" i="9"/>
  <c r="X128" i="9"/>
  <c r="Y128" i="9"/>
  <c r="Z128" i="9"/>
  <c r="S127" i="9"/>
  <c r="V127" i="9"/>
  <c r="W127" i="9"/>
  <c r="Z127" i="9"/>
  <c r="AA127" i="9"/>
  <c r="S124" i="9"/>
  <c r="U124" i="9"/>
  <c r="W124" i="9"/>
  <c r="Y124" i="9"/>
  <c r="AA124" i="9"/>
  <c r="T125" i="9"/>
  <c r="W125" i="9"/>
  <c r="X125" i="9"/>
  <c r="Y125" i="9"/>
  <c r="U126" i="9"/>
  <c r="X126" i="9"/>
  <c r="Y126" i="9"/>
  <c r="Z126" i="9"/>
  <c r="S123" i="9"/>
  <c r="U123" i="9"/>
  <c r="W123" i="9"/>
  <c r="Y123" i="9"/>
  <c r="AA123" i="9"/>
  <c r="T122" i="9"/>
  <c r="W122" i="9"/>
  <c r="X122" i="9"/>
  <c r="Y122" i="9"/>
  <c r="R121" i="9"/>
  <c r="S121" i="9"/>
  <c r="T121" i="9"/>
  <c r="W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S87" i="9"/>
  <c r="U87" i="9"/>
  <c r="W87" i="9"/>
  <c r="Y87" i="9"/>
  <c r="AA87" i="9"/>
  <c r="S86" i="9"/>
  <c r="U86" i="9"/>
  <c r="W86" i="9"/>
  <c r="Y86" i="9"/>
  <c r="AA86" i="9"/>
  <c r="R85" i="9"/>
  <c r="S85" i="9"/>
  <c r="T85" i="9"/>
  <c r="U85" i="9"/>
  <c r="V85" i="9"/>
  <c r="W85" i="9"/>
  <c r="X85" i="9"/>
  <c r="Y85" i="9"/>
  <c r="Z85" i="9"/>
  <c r="AA85" i="9"/>
  <c r="S84" i="9"/>
  <c r="U84" i="9"/>
  <c r="W84" i="9"/>
  <c r="Y84" i="9"/>
  <c r="AA84" i="9"/>
  <c r="R83" i="9"/>
  <c r="S83" i="9"/>
  <c r="T83" i="9"/>
  <c r="V83" i="9"/>
  <c r="W83" i="9"/>
  <c r="X83" i="9"/>
  <c r="Z83" i="9"/>
  <c r="AA83" i="9"/>
  <c r="S82" i="9"/>
  <c r="U82" i="9"/>
  <c r="W82" i="9"/>
  <c r="Y82" i="9"/>
  <c r="AA82" i="9"/>
  <c r="R80" i="9"/>
  <c r="S80" i="9"/>
  <c r="T80" i="9"/>
  <c r="U80" i="9"/>
  <c r="V80" i="9"/>
  <c r="W80" i="9"/>
  <c r="X80" i="9"/>
  <c r="Y80" i="9"/>
  <c r="Z80" i="9"/>
  <c r="AA80" i="9"/>
  <c r="R81" i="9"/>
  <c r="S81" i="9"/>
  <c r="U81" i="9"/>
  <c r="W81" i="9"/>
  <c r="Y81" i="9"/>
  <c r="R44" i="9"/>
  <c r="S44" i="9"/>
  <c r="U44" i="9"/>
  <c r="V44" i="9"/>
  <c r="W44" i="9"/>
  <c r="Y44" i="9"/>
  <c r="Z44" i="9"/>
  <c r="AA44" i="9"/>
  <c r="R43" i="9"/>
  <c r="S43" i="9"/>
  <c r="T43" i="9"/>
  <c r="V43" i="9"/>
  <c r="W43" i="9"/>
  <c r="X43" i="9"/>
  <c r="Z43" i="9"/>
  <c r="AA43" i="9"/>
  <c r="R41" i="9"/>
  <c r="S41" i="9"/>
  <c r="T41" i="9"/>
  <c r="U41" i="9"/>
  <c r="V41" i="9"/>
  <c r="W41" i="9"/>
  <c r="X41" i="9"/>
  <c r="Y41" i="9"/>
  <c r="Z41" i="9"/>
  <c r="AA41" i="9"/>
  <c r="R6" i="9"/>
  <c r="S4" i="9"/>
  <c r="X3" i="9"/>
  <c r="R1" i="9"/>
  <c r="S1" i="9"/>
  <c r="T1" i="9"/>
  <c r="U1" i="9"/>
  <c r="V1" i="9"/>
  <c r="W1" i="9"/>
  <c r="X1" i="9"/>
  <c r="Y1" i="9"/>
  <c r="Z1" i="9"/>
  <c r="AA1" i="9"/>
  <c r="T2" i="9"/>
  <c r="Q3" i="9"/>
  <c r="P160" i="9"/>
  <c r="Q160" i="9"/>
  <c r="Q161" i="9"/>
  <c r="Q162" i="9"/>
  <c r="P120" i="9"/>
  <c r="Q120" i="9"/>
  <c r="Q121" i="9"/>
  <c r="Q122" i="9"/>
  <c r="Q123" i="9"/>
  <c r="Q124" i="9"/>
  <c r="Q125" i="9"/>
  <c r="Q126" i="9"/>
  <c r="Q127" i="9"/>
  <c r="Q128" i="9"/>
  <c r="P80" i="9"/>
  <c r="Q80" i="9"/>
  <c r="Q81" i="9"/>
  <c r="Q82" i="9"/>
  <c r="Q83" i="9"/>
  <c r="Q84" i="9"/>
  <c r="Q85" i="9"/>
  <c r="Q86" i="9"/>
  <c r="Q87" i="9"/>
  <c r="Q201" i="9"/>
  <c r="Q199" i="9"/>
  <c r="Q200" i="9"/>
  <c r="Q41" i="9"/>
  <c r="Q43" i="9"/>
  <c r="Q44" i="9"/>
  <c r="Q1" i="9"/>
  <c r="Q2" i="9"/>
  <c r="Q4" i="9"/>
  <c r="Q5" i="9"/>
  <c r="Q6" i="9"/>
  <c r="P7" i="9"/>
  <c r="AA81" i="9"/>
  <c r="Q88" i="9"/>
  <c r="Q129" i="9"/>
  <c r="Q42" i="9"/>
  <c r="Q45" i="9"/>
  <c r="Q7" i="9"/>
  <c r="X1" i="2"/>
  <c r="M30" i="2"/>
  <c r="V51" i="5"/>
  <c r="V47" i="5"/>
  <c r="V43" i="5"/>
  <c r="V34" i="5"/>
  <c r="V39" i="5"/>
  <c r="V42" i="5"/>
  <c r="V36" i="5"/>
  <c r="V41" i="5"/>
  <c r="V45" i="5"/>
  <c r="V49" i="5"/>
  <c r="V33" i="5"/>
  <c r="V37" i="5"/>
  <c r="V46" i="5"/>
  <c r="V50" i="5"/>
  <c r="V35" i="5"/>
  <c r="V40" i="5"/>
  <c r="V44" i="5"/>
  <c r="V48" i="5"/>
  <c r="V22" i="2"/>
  <c r="V46" i="2" s="1"/>
  <c r="J47" i="15"/>
  <c r="J59" i="15"/>
  <c r="J57" i="15"/>
  <c r="F4" i="2"/>
  <c r="T42" i="9" s="1"/>
  <c r="F45" i="15"/>
  <c r="F49" i="15"/>
  <c r="F61" i="15"/>
  <c r="N47" i="15"/>
  <c r="N51" i="15"/>
  <c r="N63" i="15"/>
  <c r="N57" i="15"/>
  <c r="N61" i="15"/>
  <c r="D41" i="16"/>
  <c r="D59" i="16"/>
  <c r="D63" i="16"/>
  <c r="D53" i="16"/>
  <c r="L41" i="16"/>
  <c r="L47" i="16"/>
  <c r="L51" i="16"/>
  <c r="L59" i="16"/>
  <c r="L63" i="16"/>
  <c r="L45" i="16"/>
  <c r="L53" i="16"/>
  <c r="L57" i="16"/>
  <c r="L61" i="16"/>
  <c r="D22" i="20"/>
  <c r="D38" i="20" s="1"/>
  <c r="I51" i="23"/>
  <c r="I36" i="23"/>
  <c r="I43" i="23"/>
  <c r="I48" i="23"/>
  <c r="I50" i="23"/>
  <c r="I38" i="23"/>
  <c r="I42" i="23"/>
  <c r="I46" i="23"/>
  <c r="I34" i="23"/>
  <c r="I37" i="23"/>
  <c r="I41" i="23"/>
  <c r="I49" i="23"/>
  <c r="I33" i="23"/>
  <c r="I40" i="23"/>
  <c r="U22" i="2"/>
  <c r="N47" i="17"/>
  <c r="N59" i="17"/>
  <c r="R49" i="15"/>
  <c r="R55" i="15"/>
  <c r="K54" i="16"/>
  <c r="K42" i="16"/>
  <c r="K48" i="16"/>
  <c r="K64" i="16"/>
  <c r="G22" i="19"/>
  <c r="G35" i="19" s="1"/>
  <c r="K22" i="19"/>
  <c r="L57" i="17"/>
  <c r="G56" i="17"/>
  <c r="D55" i="15"/>
  <c r="L49" i="15"/>
  <c r="L53" i="15"/>
  <c r="L57" i="15"/>
  <c r="L65" i="15"/>
  <c r="L41" i="15"/>
  <c r="L47" i="15"/>
  <c r="L55" i="15"/>
  <c r="L59" i="15"/>
  <c r="L63" i="15"/>
  <c r="N22" i="20"/>
  <c r="N50" i="20" s="1"/>
  <c r="B50" i="22"/>
  <c r="B33" i="22"/>
  <c r="B42" i="22"/>
  <c r="B38" i="22"/>
  <c r="B45" i="22"/>
  <c r="B43" i="22"/>
  <c r="B36" i="22"/>
  <c r="B47" i="22"/>
  <c r="B37" i="22"/>
  <c r="B46" i="22"/>
  <c r="B35" i="22"/>
  <c r="B41" i="22"/>
  <c r="G51" i="22"/>
  <c r="G37" i="22"/>
  <c r="G41" i="22"/>
  <c r="G34" i="22"/>
  <c r="G40" i="22"/>
  <c r="G47" i="22"/>
  <c r="G33" i="22"/>
  <c r="G48" i="22"/>
  <c r="G42" i="22"/>
  <c r="M40" i="22"/>
  <c r="M44" i="22"/>
  <c r="M41" i="22"/>
  <c r="M46" i="22"/>
  <c r="M39" i="22"/>
  <c r="M45" i="22"/>
  <c r="M38" i="22"/>
  <c r="M43" i="22"/>
  <c r="J70" i="15"/>
  <c r="R70" i="15"/>
  <c r="O67" i="17"/>
  <c r="K61" i="17"/>
  <c r="L59" i="17"/>
  <c r="L54" i="17"/>
  <c r="O62" i="17"/>
  <c r="O57" i="17"/>
  <c r="O51" i="17"/>
  <c r="R56" i="17"/>
  <c r="B41" i="15"/>
  <c r="N66" i="15"/>
  <c r="F62" i="15"/>
  <c r="F51" i="15"/>
  <c r="F46" i="15"/>
  <c r="H64" i="15"/>
  <c r="H53" i="15"/>
  <c r="J40" i="15"/>
  <c r="N58" i="15"/>
  <c r="N40" i="15"/>
  <c r="B69" i="15"/>
  <c r="H71" i="15"/>
  <c r="D62" i="16"/>
  <c r="D54" i="16"/>
  <c r="D46" i="16"/>
  <c r="F56" i="16"/>
  <c r="K61" i="16"/>
  <c r="K53" i="16"/>
  <c r="K45" i="16"/>
  <c r="L62" i="16"/>
  <c r="L54" i="16"/>
  <c r="L46" i="16"/>
  <c r="N56" i="16"/>
  <c r="K69" i="16"/>
  <c r="N69" i="16"/>
  <c r="K72" i="16"/>
  <c r="C72" i="16"/>
  <c r="C60" i="16"/>
  <c r="C50" i="16"/>
  <c r="C53" i="16"/>
  <c r="C59" i="16"/>
  <c r="C49" i="16"/>
  <c r="D22" i="19"/>
  <c r="L33" i="25"/>
  <c r="L37" i="25"/>
  <c r="L41" i="25"/>
  <c r="L36" i="25"/>
  <c r="L42" i="25"/>
  <c r="L47" i="25"/>
  <c r="L39" i="25"/>
  <c r="L44" i="25"/>
  <c r="L40" i="25"/>
  <c r="L35" i="25"/>
  <c r="L46" i="25"/>
  <c r="L43" i="25"/>
  <c r="H53" i="17"/>
  <c r="O34" i="1"/>
  <c r="AC7" i="9" s="1"/>
  <c r="O42" i="17"/>
  <c r="O48" i="17"/>
  <c r="O52" i="17"/>
  <c r="O56" i="17"/>
  <c r="O60" i="17"/>
  <c r="O64" i="17"/>
  <c r="O66" i="17"/>
  <c r="R41" i="17"/>
  <c r="R45" i="17"/>
  <c r="H41" i="15"/>
  <c r="H47" i="15"/>
  <c r="H51" i="15"/>
  <c r="H59" i="15"/>
  <c r="H63" i="15"/>
  <c r="P61" i="15"/>
  <c r="F72" i="16"/>
  <c r="F45" i="16"/>
  <c r="F49" i="16"/>
  <c r="F57" i="16"/>
  <c r="F61" i="16"/>
  <c r="F65" i="16"/>
  <c r="F47" i="16"/>
  <c r="F51" i="16"/>
  <c r="F55" i="16"/>
  <c r="F63" i="16"/>
  <c r="N45" i="16"/>
  <c r="N49" i="16"/>
  <c r="N57" i="16"/>
  <c r="N61" i="16"/>
  <c r="N65" i="16"/>
  <c r="N72" i="16"/>
  <c r="N41" i="16"/>
  <c r="N47" i="16"/>
  <c r="N55" i="16"/>
  <c r="N59" i="16"/>
  <c r="N63" i="16"/>
  <c r="L17" i="2"/>
  <c r="L22" i="20"/>
  <c r="L35" i="20" s="1"/>
  <c r="E22" i="19"/>
  <c r="Q24" i="5"/>
  <c r="Q37" i="5" s="1"/>
  <c r="Q51" i="23"/>
  <c r="Q36" i="23"/>
  <c r="Q39" i="23"/>
  <c r="Q43" i="23"/>
  <c r="Q48" i="23"/>
  <c r="Q50" i="23"/>
  <c r="Q35" i="23"/>
  <c r="Q38" i="23"/>
  <c r="Q42" i="23"/>
  <c r="Q46" i="23"/>
  <c r="Q47" i="23"/>
  <c r="Q34" i="23"/>
  <c r="Q37" i="23"/>
  <c r="Q41" i="23"/>
  <c r="Q45" i="23"/>
  <c r="Q49" i="23"/>
  <c r="Q33" i="23"/>
  <c r="Q40" i="23"/>
  <c r="E47" i="22"/>
  <c r="E54" i="22" s="1"/>
  <c r="E33" i="22"/>
  <c r="E36" i="22"/>
  <c r="E39" i="22"/>
  <c r="E43" i="22"/>
  <c r="E48" i="22"/>
  <c r="E51" i="22"/>
  <c r="E35" i="22"/>
  <c r="E38" i="22"/>
  <c r="E42" i="22"/>
  <c r="E46" i="22"/>
  <c r="E50" i="22"/>
  <c r="E34" i="22"/>
  <c r="E37" i="22"/>
  <c r="E41" i="22"/>
  <c r="E45" i="22"/>
  <c r="E49" i="22"/>
  <c r="E40" i="22"/>
  <c r="J50" i="22"/>
  <c r="J34" i="22"/>
  <c r="J37" i="22"/>
  <c r="J40" i="22"/>
  <c r="J44" i="22"/>
  <c r="J49" i="22"/>
  <c r="J35" i="22"/>
  <c r="J39" i="22"/>
  <c r="J43" i="22"/>
  <c r="J47" i="22"/>
  <c r="J33" i="22"/>
  <c r="J38" i="22"/>
  <c r="J46" i="22"/>
  <c r="J45" i="22"/>
  <c r="R47" i="22"/>
  <c r="R34" i="22"/>
  <c r="R37" i="22"/>
  <c r="R45" i="22"/>
  <c r="R39" i="22"/>
  <c r="R44" i="22"/>
  <c r="R36" i="22"/>
  <c r="R38" i="22"/>
  <c r="R43" i="22"/>
  <c r="R50" i="22"/>
  <c r="R35" i="22"/>
  <c r="R42" i="22"/>
  <c r="R33" i="22"/>
  <c r="R40" i="22"/>
  <c r="B33" i="25"/>
  <c r="B48" i="25" s="1"/>
  <c r="B46" i="25"/>
  <c r="B44" i="25"/>
  <c r="B40" i="25"/>
  <c r="B38" i="25"/>
  <c r="B36" i="25"/>
  <c r="B47" i="25"/>
  <c r="B45" i="25"/>
  <c r="B43" i="25"/>
  <c r="B39" i="25"/>
  <c r="B37" i="25"/>
  <c r="B35" i="25"/>
  <c r="D59" i="17"/>
  <c r="F58" i="17"/>
  <c r="K63" i="17"/>
  <c r="K58" i="17"/>
  <c r="K53" i="17"/>
  <c r="K40" i="17"/>
  <c r="L56" i="17"/>
  <c r="I70" i="17"/>
  <c r="Q70" i="17"/>
  <c r="K72" i="17"/>
  <c r="B65" i="15"/>
  <c r="F64" i="15"/>
  <c r="F59" i="15"/>
  <c r="F48" i="15"/>
  <c r="F41" i="15"/>
  <c r="J62" i="15"/>
  <c r="N62" i="15"/>
  <c r="N54" i="15"/>
  <c r="N46" i="15"/>
  <c r="R50" i="15"/>
  <c r="R42" i="15"/>
  <c r="D58" i="16"/>
  <c r="D50" i="16"/>
  <c r="D40" i="16"/>
  <c r="K65" i="16"/>
  <c r="K57" i="16"/>
  <c r="K49" i="16"/>
  <c r="L58" i="16"/>
  <c r="L50" i="16"/>
  <c r="L40" i="16"/>
  <c r="L70" i="16"/>
  <c r="D71" i="16"/>
  <c r="K71" i="16"/>
  <c r="R47" i="16"/>
  <c r="R51" i="16"/>
  <c r="R63" i="16"/>
  <c r="G17" i="2"/>
  <c r="J22" i="20"/>
  <c r="I22" i="18"/>
  <c r="Q22" i="18"/>
  <c r="Q33" i="18" s="1"/>
  <c r="E39" i="23"/>
  <c r="E43" i="23"/>
  <c r="E35" i="23"/>
  <c r="E38" i="23"/>
  <c r="E47" i="23"/>
  <c r="E41" i="23"/>
  <c r="E45" i="23"/>
  <c r="C51" i="22"/>
  <c r="C37" i="22"/>
  <c r="C49" i="22"/>
  <c r="C46" i="22"/>
  <c r="C44" i="22"/>
  <c r="C41" i="22"/>
  <c r="C39" i="22"/>
  <c r="C35" i="22"/>
  <c r="C50" i="22"/>
  <c r="C34" i="22"/>
  <c r="C48" i="22"/>
  <c r="C47" i="22"/>
  <c r="C33" i="22"/>
  <c r="C42" i="22"/>
  <c r="C45" i="22"/>
  <c r="C43" i="22"/>
  <c r="C40" i="22"/>
  <c r="C36" i="22"/>
  <c r="I47" i="22"/>
  <c r="I33" i="22"/>
  <c r="I36" i="22"/>
  <c r="I39" i="22"/>
  <c r="I43" i="22"/>
  <c r="I48" i="22"/>
  <c r="I51" i="22"/>
  <c r="I35" i="22"/>
  <c r="I53" i="22" s="1"/>
  <c r="I38" i="22"/>
  <c r="I42" i="22"/>
  <c r="I46" i="22"/>
  <c r="I50" i="22"/>
  <c r="I54" i="22" s="1"/>
  <c r="I34" i="22"/>
  <c r="I37" i="22"/>
  <c r="I41" i="22"/>
  <c r="I45" i="22"/>
  <c r="N50" i="22"/>
  <c r="N34" i="22"/>
  <c r="N37" i="22"/>
  <c r="N41" i="22"/>
  <c r="N45" i="22"/>
  <c r="N36" i="22"/>
  <c r="N38" i="22"/>
  <c r="N43" i="22"/>
  <c r="N49" i="22"/>
  <c r="N51" i="22"/>
  <c r="N35" i="22"/>
  <c r="N42" i="22"/>
  <c r="N48" i="22"/>
  <c r="N47" i="22"/>
  <c r="N33" i="22"/>
  <c r="N40" i="22"/>
  <c r="N46" i="22"/>
  <c r="P51" i="22"/>
  <c r="P36" i="22"/>
  <c r="P39" i="22"/>
  <c r="P43" i="22"/>
  <c r="P48" i="22"/>
  <c r="P41" i="22"/>
  <c r="P46" i="22"/>
  <c r="P50" i="22"/>
  <c r="P35" i="22"/>
  <c r="P40" i="22"/>
  <c r="P45" i="22"/>
  <c r="P47" i="22"/>
  <c r="P34" i="22"/>
  <c r="P38" i="22"/>
  <c r="P44" i="22"/>
  <c r="K38" i="21"/>
  <c r="K42" i="21"/>
  <c r="K33" i="21"/>
  <c r="K41" i="21"/>
  <c r="K45" i="21"/>
  <c r="K50" i="21"/>
  <c r="K44" i="21"/>
  <c r="Q47" i="21"/>
  <c r="Q54" i="21" s="1"/>
  <c r="Q33" i="21"/>
  <c r="Q44" i="21"/>
  <c r="Q49" i="21"/>
  <c r="Q51" i="21"/>
  <c r="Q37" i="21"/>
  <c r="Q42" i="21"/>
  <c r="Q48" i="21"/>
  <c r="Q46" i="21"/>
  <c r="Q50" i="21"/>
  <c r="Q36" i="21"/>
  <c r="Q45" i="21"/>
  <c r="E35" i="24"/>
  <c r="E39" i="24"/>
  <c r="E43" i="24"/>
  <c r="E47" i="24"/>
  <c r="E36" i="24"/>
  <c r="E41" i="24"/>
  <c r="E46" i="24"/>
  <c r="E33" i="24"/>
  <c r="E38" i="24"/>
  <c r="E44" i="24"/>
  <c r="E40" i="24"/>
  <c r="E37" i="24"/>
  <c r="E34" i="24"/>
  <c r="E45" i="24"/>
  <c r="C42" i="15"/>
  <c r="C48" i="15"/>
  <c r="C50" i="15"/>
  <c r="C54" i="15"/>
  <c r="C58" i="15"/>
  <c r="C60" i="15"/>
  <c r="C62" i="15"/>
  <c r="O66" i="15"/>
  <c r="G54" i="15"/>
  <c r="G50" i="15"/>
  <c r="K58" i="15"/>
  <c r="K54" i="15"/>
  <c r="K50" i="15"/>
  <c r="O62" i="15"/>
  <c r="O58" i="15"/>
  <c r="O54" i="15"/>
  <c r="O46" i="15"/>
  <c r="G60" i="16"/>
  <c r="G56" i="16"/>
  <c r="J63" i="16"/>
  <c r="J59" i="16"/>
  <c r="J55" i="16"/>
  <c r="J51" i="16"/>
  <c r="J47" i="16"/>
  <c r="P65" i="16"/>
  <c r="P53" i="16"/>
  <c r="P49" i="16"/>
  <c r="P69" i="16"/>
  <c r="G70" i="16"/>
  <c r="I22" i="20"/>
  <c r="I37" i="20" s="1"/>
  <c r="N17" i="2"/>
  <c r="R22" i="18"/>
  <c r="M49" i="23"/>
  <c r="R4" i="2"/>
  <c r="AF42" i="9" s="1"/>
  <c r="R22" i="20"/>
  <c r="R33" i="20" s="1"/>
  <c r="E22" i="18"/>
  <c r="E46" i="18" s="1"/>
  <c r="M22" i="18"/>
  <c r="M41" i="18" s="1"/>
  <c r="M51" i="23"/>
  <c r="M36" i="23"/>
  <c r="M39" i="23"/>
  <c r="M43" i="23"/>
  <c r="M48" i="23"/>
  <c r="M50" i="23"/>
  <c r="M35" i="23"/>
  <c r="M38" i="23"/>
  <c r="M42" i="23"/>
  <c r="M46" i="23"/>
  <c r="M47" i="23"/>
  <c r="M34" i="23"/>
  <c r="M37" i="23"/>
  <c r="M41" i="23"/>
  <c r="M45" i="23"/>
  <c r="F50" i="22"/>
  <c r="F34" i="22"/>
  <c r="F36" i="22"/>
  <c r="F40" i="22"/>
  <c r="F44" i="22"/>
  <c r="F49" i="22"/>
  <c r="F51" i="22"/>
  <c r="F35" i="22"/>
  <c r="F39" i="22"/>
  <c r="F43" i="22"/>
  <c r="F48" i="22"/>
  <c r="F47" i="22"/>
  <c r="F33" i="22"/>
  <c r="F38" i="22"/>
  <c r="F42" i="22"/>
  <c r="F46" i="22"/>
  <c r="K51" i="22"/>
  <c r="K35" i="22"/>
  <c r="K53" i="22" s="1"/>
  <c r="K38" i="22"/>
  <c r="K42" i="22"/>
  <c r="K46" i="22"/>
  <c r="K36" i="22"/>
  <c r="K37" i="22"/>
  <c r="K43" i="22"/>
  <c r="K49" i="22"/>
  <c r="K50" i="22"/>
  <c r="K34" i="22"/>
  <c r="K41" i="22"/>
  <c r="K48" i="22"/>
  <c r="K47" i="22"/>
  <c r="K33" i="22"/>
  <c r="K40" i="22"/>
  <c r="K45" i="22"/>
  <c r="B44" i="26"/>
  <c r="B48" i="26"/>
  <c r="B42" i="26"/>
  <c r="B46" i="26"/>
  <c r="B37" i="26"/>
  <c r="B45" i="26"/>
  <c r="I34" i="25"/>
  <c r="I38" i="25"/>
  <c r="I42" i="25"/>
  <c r="I46" i="25"/>
  <c r="I33" i="25"/>
  <c r="I39" i="25"/>
  <c r="I44" i="25"/>
  <c r="I36" i="25"/>
  <c r="I41" i="25"/>
  <c r="I47" i="25"/>
  <c r="I40" i="25"/>
  <c r="I37" i="25"/>
  <c r="I35" i="25"/>
  <c r="I45" i="25"/>
  <c r="D69" i="16"/>
  <c r="K70" i="16"/>
  <c r="D72" i="16"/>
  <c r="J24" i="5"/>
  <c r="J43" i="5" s="1"/>
  <c r="G38" i="21"/>
  <c r="G42" i="21"/>
  <c r="G33" i="21"/>
  <c r="M47" i="21"/>
  <c r="M33" i="21"/>
  <c r="M40" i="21"/>
  <c r="M44" i="21"/>
  <c r="M49" i="21"/>
  <c r="M51" i="21"/>
  <c r="M35" i="21"/>
  <c r="E34" i="26"/>
  <c r="E38" i="26"/>
  <c r="E42" i="26"/>
  <c r="E46" i="26"/>
  <c r="E35" i="26"/>
  <c r="E40" i="26"/>
  <c r="E45" i="26"/>
  <c r="E37" i="26"/>
  <c r="E43" i="26"/>
  <c r="E48" i="26"/>
  <c r="G19" i="3"/>
  <c r="G33" i="3" s="1"/>
  <c r="G36" i="26"/>
  <c r="G40" i="26"/>
  <c r="G44" i="26"/>
  <c r="G48" i="26"/>
  <c r="G37" i="26"/>
  <c r="G42" i="26"/>
  <c r="G47" i="26"/>
  <c r="G34" i="26"/>
  <c r="G39" i="26"/>
  <c r="G45" i="26"/>
  <c r="N35" i="25"/>
  <c r="N39" i="25"/>
  <c r="N43" i="25"/>
  <c r="N47" i="25"/>
  <c r="N33" i="25"/>
  <c r="N38" i="25"/>
  <c r="N44" i="25"/>
  <c r="N36" i="25"/>
  <c r="N41" i="25"/>
  <c r="N46" i="25"/>
  <c r="Q34" i="25"/>
  <c r="Q38" i="25"/>
  <c r="Q42" i="25"/>
  <c r="Q46" i="25"/>
  <c r="Q36" i="25"/>
  <c r="Q41" i="25"/>
  <c r="Q47" i="25"/>
  <c r="Q33" i="25"/>
  <c r="Q39" i="25"/>
  <c r="Q44" i="25"/>
  <c r="B46" i="24"/>
  <c r="B44" i="24"/>
  <c r="B42" i="24"/>
  <c r="B40" i="24"/>
  <c r="B38" i="24"/>
  <c r="B36" i="24"/>
  <c r="B34" i="24"/>
  <c r="B47" i="24"/>
  <c r="B39" i="24"/>
  <c r="B33" i="24"/>
  <c r="B48" i="24" s="1"/>
  <c r="B43" i="24"/>
  <c r="B35" i="24"/>
  <c r="K33" i="24"/>
  <c r="K37" i="24"/>
  <c r="K41" i="24"/>
  <c r="K45" i="24"/>
  <c r="K36" i="24"/>
  <c r="K42" i="24"/>
  <c r="K47" i="24"/>
  <c r="K35" i="24"/>
  <c r="K40" i="24"/>
  <c r="K46" i="24"/>
  <c r="K34" i="24"/>
  <c r="K39" i="24"/>
  <c r="K44" i="24"/>
  <c r="D4" i="2"/>
  <c r="R42" i="9" s="1"/>
  <c r="H4" i="2"/>
  <c r="L4" i="2"/>
  <c r="Z42" i="9" s="1"/>
  <c r="M17" i="2"/>
  <c r="P4" i="2"/>
  <c r="AD42" i="9" s="1"/>
  <c r="Q17" i="2"/>
  <c r="H22" i="19"/>
  <c r="H48" i="19" s="1"/>
  <c r="L22" i="19"/>
  <c r="L48" i="19" s="1"/>
  <c r="P22" i="19"/>
  <c r="P40" i="19" s="1"/>
  <c r="B22" i="18"/>
  <c r="B41" i="18" s="1"/>
  <c r="F22" i="18"/>
  <c r="F50" i="18" s="1"/>
  <c r="J22" i="18"/>
  <c r="J41" i="18" s="1"/>
  <c r="N25" i="5"/>
  <c r="R25" i="5"/>
  <c r="M26" i="5"/>
  <c r="Q26" i="5"/>
  <c r="B46" i="23"/>
  <c r="B38" i="23"/>
  <c r="F46" i="23"/>
  <c r="F42" i="23"/>
  <c r="F38" i="23"/>
  <c r="G48" i="23"/>
  <c r="G43" i="23"/>
  <c r="J46" i="23"/>
  <c r="J42" i="23"/>
  <c r="J38" i="23"/>
  <c r="K48" i="23"/>
  <c r="K43" i="23"/>
  <c r="N46" i="23"/>
  <c r="N42" i="23"/>
  <c r="N38" i="23"/>
  <c r="O43" i="23"/>
  <c r="O39" i="23"/>
  <c r="R46" i="23"/>
  <c r="R38" i="23"/>
  <c r="B35" i="23"/>
  <c r="F35" i="23"/>
  <c r="J35" i="23"/>
  <c r="K36" i="23"/>
  <c r="N35" i="23"/>
  <c r="R35" i="23"/>
  <c r="B51" i="23"/>
  <c r="J50" i="23"/>
  <c r="P24" i="5"/>
  <c r="P34" i="5" s="1"/>
  <c r="R50" i="23"/>
  <c r="C43" i="21"/>
  <c r="C46" i="21"/>
  <c r="E48" i="21"/>
  <c r="E42" i="21"/>
  <c r="I45" i="21"/>
  <c r="O48" i="21"/>
  <c r="O38" i="26"/>
  <c r="F37" i="25"/>
  <c r="C51" i="21"/>
  <c r="C38" i="21"/>
  <c r="C47" i="21"/>
  <c r="I47" i="21"/>
  <c r="I33" i="21"/>
  <c r="I40" i="21"/>
  <c r="I44" i="21"/>
  <c r="I49" i="21"/>
  <c r="I51" i="21"/>
  <c r="I35" i="21"/>
  <c r="J35" i="26"/>
  <c r="J39" i="26"/>
  <c r="J43" i="26"/>
  <c r="J47" i="26"/>
  <c r="J19" i="3"/>
  <c r="J34" i="26"/>
  <c r="J40" i="26"/>
  <c r="J45" i="26"/>
  <c r="J37" i="26"/>
  <c r="J42" i="26"/>
  <c r="J48" i="26"/>
  <c r="M19" i="3"/>
  <c r="M47" i="3" s="1"/>
  <c r="M34" i="26"/>
  <c r="M38" i="26"/>
  <c r="M42" i="26"/>
  <c r="M46" i="26"/>
  <c r="M37" i="26"/>
  <c r="M43" i="26"/>
  <c r="M48" i="26"/>
  <c r="M35" i="26"/>
  <c r="M40" i="26"/>
  <c r="M45" i="26"/>
  <c r="P34" i="24"/>
  <c r="P38" i="24"/>
  <c r="P42" i="24"/>
  <c r="P46" i="24"/>
  <c r="P36" i="24"/>
  <c r="P41" i="24"/>
  <c r="P47" i="24"/>
  <c r="P35" i="24"/>
  <c r="P40" i="24"/>
  <c r="P45" i="24"/>
  <c r="P33" i="24"/>
  <c r="P39" i="24"/>
  <c r="P44" i="24"/>
  <c r="K24" i="5"/>
  <c r="K50" i="5" s="1"/>
  <c r="E47" i="21"/>
  <c r="E33" i="21"/>
  <c r="E40" i="21"/>
  <c r="E44" i="21"/>
  <c r="E49" i="21"/>
  <c r="E51" i="21"/>
  <c r="E35" i="21"/>
  <c r="O51" i="21"/>
  <c r="O38" i="21"/>
  <c r="O42" i="21"/>
  <c r="O46" i="21"/>
  <c r="O33" i="21"/>
  <c r="O19" i="3"/>
  <c r="O42" i="3" s="1"/>
  <c r="O36" i="26"/>
  <c r="O40" i="26"/>
  <c r="O48" i="26"/>
  <c r="O34" i="26"/>
  <c r="O39" i="26"/>
  <c r="O37" i="26"/>
  <c r="O42" i="26"/>
  <c r="O47" i="26"/>
  <c r="R40" i="26"/>
  <c r="D33" i="25"/>
  <c r="D37" i="25"/>
  <c r="D41" i="25"/>
  <c r="D45" i="25"/>
  <c r="D34" i="25"/>
  <c r="D39" i="25"/>
  <c r="D44" i="25"/>
  <c r="D36" i="25"/>
  <c r="D42" i="25"/>
  <c r="D47" i="25"/>
  <c r="F35" i="25"/>
  <c r="F39" i="25"/>
  <c r="F43" i="25"/>
  <c r="F47" i="25"/>
  <c r="F36" i="25"/>
  <c r="F41" i="25"/>
  <c r="F46" i="25"/>
  <c r="F33" i="25"/>
  <c r="F38" i="25"/>
  <c r="F44" i="25"/>
  <c r="F24" i="5"/>
  <c r="N24" i="5"/>
  <c r="N41" i="5" s="1"/>
  <c r="O47" i="23"/>
  <c r="R24" i="5"/>
  <c r="R36" i="5" s="1"/>
  <c r="J46" i="26"/>
  <c r="J36" i="26"/>
  <c r="P37" i="24"/>
  <c r="F35" i="26"/>
  <c r="F43" i="26"/>
  <c r="F47" i="26"/>
  <c r="K19" i="3"/>
  <c r="K37" i="3" s="1"/>
  <c r="K40" i="26"/>
  <c r="K44" i="26"/>
  <c r="K48" i="26"/>
  <c r="Q34" i="26"/>
  <c r="Q38" i="26"/>
  <c r="Q42" i="26"/>
  <c r="Q46" i="26"/>
  <c r="J35" i="25"/>
  <c r="J39" i="25"/>
  <c r="J43" i="25"/>
  <c r="J47" i="25"/>
  <c r="P33" i="25"/>
  <c r="P37" i="25"/>
  <c r="P41" i="25"/>
  <c r="P45" i="25"/>
  <c r="D34" i="24"/>
  <c r="D38" i="24"/>
  <c r="D42" i="24"/>
  <c r="D46" i="24"/>
  <c r="I35" i="24"/>
  <c r="I39" i="24"/>
  <c r="I43" i="24"/>
  <c r="I47" i="24"/>
  <c r="O33" i="24"/>
  <c r="O37" i="24"/>
  <c r="O41" i="24"/>
  <c r="O45" i="24"/>
  <c r="T22" i="2"/>
  <c r="T33" i="2" s="1"/>
  <c r="AH88" i="9"/>
  <c r="T52" i="5"/>
  <c r="T35" i="5"/>
  <c r="T39" i="5"/>
  <c r="T43" i="5"/>
  <c r="T47" i="5"/>
  <c r="T48" i="5"/>
  <c r="T33" i="5"/>
  <c r="T41" i="5"/>
  <c r="T45" i="5"/>
  <c r="T50" i="5"/>
  <c r="T36" i="5"/>
  <c r="T40" i="5"/>
  <c r="T44" i="5"/>
  <c r="T49" i="5"/>
  <c r="H47" i="24"/>
  <c r="H41" i="24"/>
  <c r="M46" i="24"/>
  <c r="M41" i="24"/>
  <c r="H34" i="24"/>
  <c r="H38" i="24"/>
  <c r="H42" i="24"/>
  <c r="H46" i="24"/>
  <c r="M35" i="24"/>
  <c r="M39" i="24"/>
  <c r="M43" i="24"/>
  <c r="M47" i="24"/>
  <c r="D24" i="23"/>
  <c r="D25" i="5" s="1"/>
  <c r="D23" i="23"/>
  <c r="D40" i="23" s="1"/>
  <c r="T37" i="5"/>
  <c r="C44" i="26"/>
  <c r="I19" i="3"/>
  <c r="I34" i="26"/>
  <c r="I38" i="26"/>
  <c r="I42" i="26"/>
  <c r="I46" i="26"/>
  <c r="N35" i="26"/>
  <c r="N39" i="26"/>
  <c r="N43" i="26"/>
  <c r="N47" i="26"/>
  <c r="H33" i="25"/>
  <c r="H37" i="25"/>
  <c r="H41" i="25"/>
  <c r="H45" i="25"/>
  <c r="M34" i="25"/>
  <c r="M38" i="25"/>
  <c r="M42" i="25"/>
  <c r="M46" i="25"/>
  <c r="R35" i="25"/>
  <c r="R39" i="25"/>
  <c r="R43" i="25"/>
  <c r="R47" i="25"/>
  <c r="G33" i="24"/>
  <c r="G37" i="24"/>
  <c r="G41" i="24"/>
  <c r="G45" i="24"/>
  <c r="Q35" i="24"/>
  <c r="Q39" i="24"/>
  <c r="Q47" i="24"/>
  <c r="B35" i="21"/>
  <c r="B39" i="21"/>
  <c r="B41" i="21"/>
  <c r="B44" i="21"/>
  <c r="B46" i="21"/>
  <c r="B48" i="21"/>
  <c r="F45" i="21"/>
  <c r="F41" i="21"/>
  <c r="F37" i="21"/>
  <c r="J45" i="21"/>
  <c r="J41" i="21"/>
  <c r="J37" i="21"/>
  <c r="N45" i="21"/>
  <c r="N41" i="21"/>
  <c r="N37" i="21"/>
  <c r="R45" i="21"/>
  <c r="R41" i="21"/>
  <c r="R37" i="21"/>
  <c r="F34" i="21"/>
  <c r="J34" i="21"/>
  <c r="N34" i="21"/>
  <c r="R34" i="21"/>
  <c r="D19" i="3"/>
  <c r="D39" i="3" s="1"/>
  <c r="F46" i="26"/>
  <c r="F41" i="26"/>
  <c r="F36" i="26"/>
  <c r="K41" i="26"/>
  <c r="K35" i="26"/>
  <c r="Q47" i="26"/>
  <c r="Q41" i="26"/>
  <c r="Q36" i="26"/>
  <c r="J45" i="25"/>
  <c r="J40" i="25"/>
  <c r="J34" i="25"/>
  <c r="P46" i="25"/>
  <c r="P40" i="25"/>
  <c r="P35" i="25"/>
  <c r="D45" i="24"/>
  <c r="D40" i="24"/>
  <c r="D35" i="24"/>
  <c r="H44" i="24"/>
  <c r="H39" i="24"/>
  <c r="H33" i="24"/>
  <c r="I45" i="24"/>
  <c r="I40" i="24"/>
  <c r="I34" i="24"/>
  <c r="M44" i="24"/>
  <c r="M38" i="24"/>
  <c r="M33" i="24"/>
  <c r="O46" i="24"/>
  <c r="O40" i="24"/>
  <c r="O35" i="24"/>
  <c r="T42" i="5"/>
  <c r="AG88" i="9"/>
  <c r="AG42" i="9"/>
  <c r="U33" i="2"/>
  <c r="U50" i="5"/>
  <c r="U41" i="5"/>
  <c r="U48" i="5"/>
  <c r="U47" i="3"/>
  <c r="U43" i="3"/>
  <c r="U39" i="3"/>
  <c r="U35" i="3"/>
  <c r="S47" i="5"/>
  <c r="S42" i="5"/>
  <c r="S49" i="5"/>
  <c r="S33" i="5"/>
  <c r="U46" i="5"/>
  <c r="U37" i="5"/>
  <c r="V33" i="2"/>
  <c r="V48" i="2"/>
  <c r="V44" i="2"/>
  <c r="V36" i="2"/>
  <c r="V49" i="2"/>
  <c r="V37" i="2"/>
  <c r="V34" i="2"/>
  <c r="V47" i="2"/>
  <c r="V43" i="2"/>
  <c r="V35" i="2"/>
  <c r="V45" i="2"/>
  <c r="V41" i="2"/>
  <c r="V38" i="2"/>
  <c r="R50" i="18"/>
  <c r="U42" i="9"/>
  <c r="F50" i="5"/>
  <c r="F42" i="5"/>
  <c r="F40" i="5"/>
  <c r="F41" i="5"/>
  <c r="F45" i="5"/>
  <c r="F51" i="5"/>
  <c r="G37" i="3"/>
  <c r="I36" i="20"/>
  <c r="I48" i="18"/>
  <c r="I36" i="18"/>
  <c r="I45" i="18"/>
  <c r="I37" i="18"/>
  <c r="I44" i="18"/>
  <c r="I50" i="18"/>
  <c r="I38" i="18"/>
  <c r="I47" i="18"/>
  <c r="I35" i="18"/>
  <c r="E47" i="19"/>
  <c r="O47" i="1"/>
  <c r="O42" i="1"/>
  <c r="D42" i="19"/>
  <c r="D45" i="19"/>
  <c r="D49" i="19"/>
  <c r="D37" i="19"/>
  <c r="D36" i="19"/>
  <c r="D44" i="19"/>
  <c r="D50" i="19"/>
  <c r="D34" i="19"/>
  <c r="D39" i="19"/>
  <c r="D35" i="19"/>
  <c r="D48" i="19"/>
  <c r="D38" i="19"/>
  <c r="G44" i="19"/>
  <c r="U41" i="2"/>
  <c r="U45" i="2"/>
  <c r="U49" i="2"/>
  <c r="U37" i="2"/>
  <c r="AI45" i="9"/>
  <c r="U38" i="2"/>
  <c r="U43" i="2"/>
  <c r="U47" i="2"/>
  <c r="U35" i="2"/>
  <c r="U42" i="2"/>
  <c r="U48" i="2"/>
  <c r="U36" i="2"/>
  <c r="U50" i="2"/>
  <c r="U44" i="2"/>
  <c r="U40" i="2"/>
  <c r="U34" i="2"/>
  <c r="U39" i="2"/>
  <c r="D42" i="20"/>
  <c r="D49" i="20"/>
  <c r="M48" i="18"/>
  <c r="M40" i="18"/>
  <c r="M35" i="18"/>
  <c r="D46" i="23"/>
  <c r="M45" i="3"/>
  <c r="P40" i="5"/>
  <c r="J42" i="18"/>
  <c r="J50" i="18"/>
  <c r="L44" i="19"/>
  <c r="E45" i="18"/>
  <c r="E38" i="18"/>
  <c r="E43" i="18"/>
  <c r="R49" i="20"/>
  <c r="J45" i="20"/>
  <c r="J49" i="20"/>
  <c r="J37" i="20"/>
  <c r="J43" i="20"/>
  <c r="J50" i="20"/>
  <c r="J36" i="20"/>
  <c r="J47" i="20"/>
  <c r="J34" i="20"/>
  <c r="J35" i="20"/>
  <c r="J42" i="20"/>
  <c r="J48" i="20"/>
  <c r="J44" i="20"/>
  <c r="J39" i="20"/>
  <c r="J38" i="20"/>
  <c r="B33" i="18"/>
  <c r="K33" i="19"/>
  <c r="U46" i="2"/>
  <c r="B45" i="18"/>
  <c r="B39" i="18"/>
  <c r="AA42" i="9"/>
  <c r="K41" i="3"/>
  <c r="K40" i="3"/>
  <c r="O38" i="3"/>
  <c r="O39" i="3"/>
  <c r="O41" i="3"/>
  <c r="J44" i="3"/>
  <c r="J41" i="3"/>
  <c r="X129" i="9"/>
  <c r="J47" i="3"/>
  <c r="F35" i="18"/>
  <c r="H42" i="19"/>
  <c r="V42" i="9"/>
  <c r="Q42" i="18"/>
  <c r="Q46" i="18"/>
  <c r="Q48" i="18"/>
  <c r="Q49" i="18"/>
  <c r="Q40" i="18"/>
  <c r="Q50" i="18"/>
  <c r="Q38" i="18"/>
  <c r="Q35" i="18"/>
  <c r="E53" i="22"/>
  <c r="L48" i="20"/>
  <c r="L50" i="20"/>
  <c r="L37" i="20"/>
  <c r="L36" i="20"/>
  <c r="N41" i="20"/>
  <c r="K42" i="19"/>
  <c r="K46" i="19"/>
  <c r="K41" i="19"/>
  <c r="K45" i="19"/>
  <c r="K40" i="19"/>
  <c r="K44" i="19"/>
  <c r="K50" i="19"/>
  <c r="K39" i="19"/>
  <c r="K34" i="19"/>
  <c r="K48" i="19"/>
  <c r="K35" i="19"/>
  <c r="K43" i="19"/>
  <c r="K37" i="19"/>
  <c r="K47" i="19"/>
  <c r="K38" i="19"/>
  <c r="K49" i="19"/>
  <c r="K36" i="19"/>
  <c r="M33" i="18"/>
  <c r="H46" i="19"/>
  <c r="K36" i="5"/>
  <c r="K48" i="5"/>
  <c r="Y88" i="9"/>
  <c r="K44" i="5"/>
  <c r="F15" i="12"/>
  <c r="G10" i="12"/>
  <c r="D47" i="20"/>
  <c r="D34" i="20"/>
  <c r="D41" i="20"/>
  <c r="D35" i="20"/>
  <c r="D44" i="20"/>
  <c r="N38" i="1"/>
  <c r="N72" i="17"/>
  <c r="F17" i="2"/>
  <c r="L22" i="18"/>
  <c r="R47" i="20"/>
  <c r="E40" i="18"/>
  <c r="E41" i="18"/>
  <c r="D45" i="20"/>
  <c r="P53" i="17"/>
  <c r="R35" i="1"/>
  <c r="F22" i="20"/>
  <c r="F46" i="20" s="1"/>
  <c r="P52" i="17"/>
  <c r="I40" i="17"/>
  <c r="I46" i="17"/>
  <c r="I50" i="17"/>
  <c r="I54" i="17"/>
  <c r="I58" i="17"/>
  <c r="I62" i="17"/>
  <c r="I41" i="17"/>
  <c r="I47" i="17"/>
  <c r="I51" i="17"/>
  <c r="I55" i="17"/>
  <c r="I59" i="17"/>
  <c r="I63" i="17"/>
  <c r="I34" i="1"/>
  <c r="I58" i="1" s="1"/>
  <c r="I49" i="17"/>
  <c r="I57" i="17"/>
  <c r="I65" i="17"/>
  <c r="I69" i="17"/>
  <c r="I42" i="17"/>
  <c r="I52" i="17"/>
  <c r="I60" i="17"/>
  <c r="M69" i="15"/>
  <c r="M35" i="1"/>
  <c r="P48" i="15"/>
  <c r="P46" i="15"/>
  <c r="P58" i="15"/>
  <c r="P50" i="15"/>
  <c r="P60" i="15"/>
  <c r="P52" i="15"/>
  <c r="P49" i="15"/>
  <c r="P65" i="15"/>
  <c r="P55" i="15"/>
  <c r="P54" i="15"/>
  <c r="P66" i="15"/>
  <c r="P64" i="15"/>
  <c r="P71" i="15"/>
  <c r="P53" i="15"/>
  <c r="P41" i="15"/>
  <c r="P59" i="15"/>
  <c r="H72" i="16"/>
  <c r="H38" i="1"/>
  <c r="F46" i="18"/>
  <c r="F37" i="18"/>
  <c r="J43" i="3"/>
  <c r="J33" i="3"/>
  <c r="J36" i="3"/>
  <c r="R40" i="20"/>
  <c r="E35" i="18"/>
  <c r="E37" i="18"/>
  <c r="E36" i="18"/>
  <c r="D33" i="20"/>
  <c r="G43" i="19"/>
  <c r="I33" i="20"/>
  <c r="K35" i="5"/>
  <c r="D40" i="3"/>
  <c r="D38" i="3"/>
  <c r="D45" i="3"/>
  <c r="D34" i="3"/>
  <c r="D33" i="3"/>
  <c r="M36" i="3"/>
  <c r="P52" i="5"/>
  <c r="J42" i="5"/>
  <c r="J34" i="5"/>
  <c r="B22" i="20"/>
  <c r="B48" i="20" s="1"/>
  <c r="Q35" i="5"/>
  <c r="Q41" i="5"/>
  <c r="P63" i="15"/>
  <c r="P57" i="15"/>
  <c r="I72" i="17"/>
  <c r="O35" i="1"/>
  <c r="O73" i="1" s="1"/>
  <c r="P49" i="17"/>
  <c r="I56" i="17"/>
  <c r="I37" i="1"/>
  <c r="I71" i="17"/>
  <c r="P71" i="17"/>
  <c r="F38" i="1"/>
  <c r="F72" i="17"/>
  <c r="P42" i="15"/>
  <c r="G71" i="15"/>
  <c r="G37" i="1"/>
  <c r="B53" i="15"/>
  <c r="B60" i="15"/>
  <c r="B55" i="15"/>
  <c r="B64" i="15"/>
  <c r="B46" i="15"/>
  <c r="B52" i="15"/>
  <c r="B68" i="15" s="1"/>
  <c r="B49" i="15"/>
  <c r="B63" i="15"/>
  <c r="B56" i="15"/>
  <c r="B51" i="15"/>
  <c r="B54" i="15"/>
  <c r="B58" i="15"/>
  <c r="B40" i="15"/>
  <c r="B57" i="15"/>
  <c r="P72" i="15"/>
  <c r="K22" i="20"/>
  <c r="K4" i="2"/>
  <c r="Y42" i="9" s="1"/>
  <c r="O17" i="2"/>
  <c r="I22" i="19"/>
  <c r="I33" i="19" s="1"/>
  <c r="I17" i="2"/>
  <c r="O4" i="2"/>
  <c r="AC42" i="9" s="1"/>
  <c r="O22" i="19"/>
  <c r="O49" i="19" s="1"/>
  <c r="C37" i="26"/>
  <c r="C42" i="26"/>
  <c r="C47" i="26"/>
  <c r="C34" i="26"/>
  <c r="C41" i="26"/>
  <c r="C38" i="26"/>
  <c r="C46" i="26"/>
  <c r="C39" i="26"/>
  <c r="C43" i="26"/>
  <c r="C45" i="26"/>
  <c r="C36" i="26"/>
  <c r="C48" i="26"/>
  <c r="C40" i="26"/>
  <c r="I43" i="20"/>
  <c r="H9" i="12"/>
  <c r="H10" i="12" s="1"/>
  <c r="H14" i="12" s="1"/>
  <c r="H14" i="4" s="1"/>
  <c r="H7" i="4"/>
  <c r="J15" i="12"/>
  <c r="J9" i="4"/>
  <c r="J15" i="4" s="1"/>
  <c r="O15" i="12"/>
  <c r="O9" i="4"/>
  <c r="P41" i="17"/>
  <c r="P48" i="17"/>
  <c r="P54" i="17"/>
  <c r="P59" i="17"/>
  <c r="P64" i="17"/>
  <c r="P66" i="17"/>
  <c r="P70" i="17"/>
  <c r="P45" i="17"/>
  <c r="P57" i="17"/>
  <c r="P42" i="17"/>
  <c r="P50" i="17"/>
  <c r="P55" i="17"/>
  <c r="P60" i="17"/>
  <c r="P67" i="17"/>
  <c r="P69" i="17"/>
  <c r="P61" i="17"/>
  <c r="P46" i="17"/>
  <c r="P56" i="17"/>
  <c r="P72" i="17"/>
  <c r="P65" i="17"/>
  <c r="P47" i="17"/>
  <c r="P58" i="17"/>
  <c r="P34" i="1"/>
  <c r="P61" i="1" s="1"/>
  <c r="O71" i="16"/>
  <c r="O37" i="1"/>
  <c r="O75" i="1" s="1"/>
  <c r="N4" i="2"/>
  <c r="AB42" i="9" s="1"/>
  <c r="N22" i="18"/>
  <c r="N35" i="18" s="1"/>
  <c r="R36" i="20"/>
  <c r="E34" i="18"/>
  <c r="E42" i="18"/>
  <c r="D36" i="20"/>
  <c r="G50" i="19"/>
  <c r="G47" i="19"/>
  <c r="G42" i="19"/>
  <c r="G40" i="19"/>
  <c r="G39" i="19"/>
  <c r="O7" i="4"/>
  <c r="D17" i="2"/>
  <c r="M72" i="17"/>
  <c r="L72" i="15"/>
  <c r="L38" i="1"/>
  <c r="R38" i="1"/>
  <c r="R72" i="15"/>
  <c r="D22" i="18"/>
  <c r="C44" i="25"/>
  <c r="C40" i="25"/>
  <c r="C36" i="25"/>
  <c r="C33" i="25"/>
  <c r="C48" i="25" s="1"/>
  <c r="C46" i="25"/>
  <c r="C42" i="25"/>
  <c r="C38" i="25"/>
  <c r="C34" i="25"/>
  <c r="C47" i="25"/>
  <c r="C39" i="25"/>
  <c r="C45" i="25"/>
  <c r="C35" i="25"/>
  <c r="C37" i="25"/>
  <c r="C43" i="25"/>
  <c r="C41" i="25"/>
  <c r="J35" i="24"/>
  <c r="J39" i="24"/>
  <c r="J43" i="24"/>
  <c r="J47" i="24"/>
  <c r="J33" i="24"/>
  <c r="J37" i="24"/>
  <c r="J41" i="24"/>
  <c r="J45" i="24"/>
  <c r="J34" i="24"/>
  <c r="J42" i="24"/>
  <c r="J40" i="24"/>
  <c r="J38" i="24"/>
  <c r="J44" i="24"/>
  <c r="J46" i="24"/>
  <c r="J39" i="3"/>
  <c r="J37" i="3"/>
  <c r="J40" i="3"/>
  <c r="R43" i="20"/>
  <c r="R37" i="20"/>
  <c r="E49" i="18"/>
  <c r="E48" i="18"/>
  <c r="D39" i="20"/>
  <c r="D48" i="20"/>
  <c r="D43" i="20"/>
  <c r="G37" i="19"/>
  <c r="G34" i="19"/>
  <c r="G46" i="19"/>
  <c r="K51" i="5"/>
  <c r="D41" i="3"/>
  <c r="L47" i="19"/>
  <c r="K54" i="22"/>
  <c r="E34" i="19"/>
  <c r="E40" i="19"/>
  <c r="P51" i="15"/>
  <c r="P45" i="15"/>
  <c r="P56" i="15"/>
  <c r="L33" i="4"/>
  <c r="L9" i="12"/>
  <c r="L15" i="12" s="1"/>
  <c r="Q7" i="4"/>
  <c r="Q9" i="12"/>
  <c r="Q9" i="4" s="1"/>
  <c r="Q15" i="4" s="1"/>
  <c r="I53" i="17"/>
  <c r="P63" i="17"/>
  <c r="P40" i="17"/>
  <c r="K69" i="17"/>
  <c r="K35" i="1"/>
  <c r="K70" i="17"/>
  <c r="J71" i="17"/>
  <c r="D58" i="17"/>
  <c r="D34" i="1"/>
  <c r="D57" i="17"/>
  <c r="D55" i="17"/>
  <c r="D40" i="17"/>
  <c r="D63" i="17"/>
  <c r="D45" i="17"/>
  <c r="D61" i="17"/>
  <c r="D50" i="17"/>
  <c r="D56" i="17"/>
  <c r="D72" i="17"/>
  <c r="D62" i="17"/>
  <c r="D54" i="17"/>
  <c r="D49" i="17"/>
  <c r="D60" i="17"/>
  <c r="D51" i="17"/>
  <c r="D48" i="17"/>
  <c r="P67" i="15"/>
  <c r="P40" i="15"/>
  <c r="H36" i="1"/>
  <c r="H70" i="15"/>
  <c r="P70" i="15"/>
  <c r="G40" i="15"/>
  <c r="G47" i="15"/>
  <c r="G52" i="15"/>
  <c r="G57" i="15"/>
  <c r="G63" i="15"/>
  <c r="G70" i="15"/>
  <c r="G41" i="15"/>
  <c r="G48" i="15"/>
  <c r="G53" i="15"/>
  <c r="G59" i="15"/>
  <c r="G64" i="15"/>
  <c r="G45" i="15"/>
  <c r="G56" i="15"/>
  <c r="G62" i="15"/>
  <c r="G46" i="15"/>
  <c r="G49" i="15"/>
  <c r="G60" i="15"/>
  <c r="G34" i="1"/>
  <c r="G47" i="1" s="1"/>
  <c r="G58" i="15"/>
  <c r="J51" i="15"/>
  <c r="J45" i="15"/>
  <c r="J61" i="15"/>
  <c r="J48" i="15"/>
  <c r="J42" i="15"/>
  <c r="J72" i="15"/>
  <c r="J55" i="15"/>
  <c r="J49" i="15"/>
  <c r="J65" i="15"/>
  <c r="J52" i="15"/>
  <c r="J63" i="15"/>
  <c r="J58" i="15"/>
  <c r="J46" i="15"/>
  <c r="J60" i="15"/>
  <c r="J41" i="15"/>
  <c r="J53" i="15"/>
  <c r="J56" i="15"/>
  <c r="J34" i="1"/>
  <c r="J66" i="1" s="1"/>
  <c r="J64" i="15"/>
  <c r="J50" i="15"/>
  <c r="J69" i="15"/>
  <c r="E22" i="20"/>
  <c r="E35" i="20" s="1"/>
  <c r="E4" i="2"/>
  <c r="S42" i="9" s="1"/>
  <c r="Q4" i="2"/>
  <c r="Q22" i="20"/>
  <c r="Q33" i="20" s="1"/>
  <c r="E33" i="23"/>
  <c r="E40" i="23"/>
  <c r="E44" i="23"/>
  <c r="E49" i="23"/>
  <c r="E51" i="23"/>
  <c r="E48" i="23"/>
  <c r="E42" i="23"/>
  <c r="E34" i="23"/>
  <c r="E36" i="23"/>
  <c r="E50" i="23"/>
  <c r="E46" i="23"/>
  <c r="E37" i="23"/>
  <c r="G50" i="23"/>
  <c r="G35" i="23"/>
  <c r="G40" i="23"/>
  <c r="G45" i="23"/>
  <c r="G34" i="23"/>
  <c r="G37" i="23"/>
  <c r="G44" i="23"/>
  <c r="G38" i="23"/>
  <c r="G46" i="23"/>
  <c r="G41" i="23"/>
  <c r="G42" i="23"/>
  <c r="G39" i="23"/>
  <c r="G24" i="5"/>
  <c r="G44" i="5" s="1"/>
  <c r="G47" i="23"/>
  <c r="Q47" i="22"/>
  <c r="Q33" i="22"/>
  <c r="Q37" i="22"/>
  <c r="Q41" i="22"/>
  <c r="Q45" i="22"/>
  <c r="Q51" i="22"/>
  <c r="Q54" i="22" s="1"/>
  <c r="Q36" i="22"/>
  <c r="Q38" i="22"/>
  <c r="Q43" i="22"/>
  <c r="Q49" i="22"/>
  <c r="Q39" i="22"/>
  <c r="Q44" i="22"/>
  <c r="Q50" i="22"/>
  <c r="Q46" i="22"/>
  <c r="Q48" i="22"/>
  <c r="Q34" i="22"/>
  <c r="Q35" i="22"/>
  <c r="J27" i="4"/>
  <c r="F7" i="4"/>
  <c r="J7" i="4"/>
  <c r="H33" i="4"/>
  <c r="D37" i="1"/>
  <c r="D75" i="1" s="1"/>
  <c r="D71" i="17"/>
  <c r="K57" i="17"/>
  <c r="K48" i="17"/>
  <c r="K64" i="17"/>
  <c r="K59" i="17"/>
  <c r="K62" i="17"/>
  <c r="K52" i="17"/>
  <c r="K54" i="17"/>
  <c r="K49" i="17"/>
  <c r="K55" i="17"/>
  <c r="R72" i="17"/>
  <c r="R43" i="17"/>
  <c r="R50" i="17"/>
  <c r="R58" i="17"/>
  <c r="R64" i="17"/>
  <c r="R44" i="17"/>
  <c r="R52" i="17"/>
  <c r="R59" i="17"/>
  <c r="R46" i="17"/>
  <c r="O42" i="15"/>
  <c r="O49" i="15"/>
  <c r="O55" i="15"/>
  <c r="O60" i="15"/>
  <c r="O65" i="15"/>
  <c r="O67" i="15"/>
  <c r="O69" i="15"/>
  <c r="O45" i="15"/>
  <c r="O51" i="15"/>
  <c r="O56" i="15"/>
  <c r="O61" i="15"/>
  <c r="E70" i="16"/>
  <c r="E36" i="1"/>
  <c r="B53" i="16"/>
  <c r="B65" i="16"/>
  <c r="B61" i="16"/>
  <c r="B57" i="16"/>
  <c r="B51" i="16"/>
  <c r="B47" i="16"/>
  <c r="B41" i="16"/>
  <c r="B40" i="16"/>
  <c r="B64" i="16"/>
  <c r="B60" i="16"/>
  <c r="B56" i="16"/>
  <c r="B50" i="16"/>
  <c r="B46" i="16"/>
  <c r="D48" i="16"/>
  <c r="D64" i="16"/>
  <c r="D51" i="16"/>
  <c r="D45" i="16"/>
  <c r="D61" i="16"/>
  <c r="D52" i="16"/>
  <c r="D55" i="16"/>
  <c r="D49" i="16"/>
  <c r="D65" i="16"/>
  <c r="F48" i="16"/>
  <c r="F46" i="16"/>
  <c r="F58" i="16"/>
  <c r="F50" i="16"/>
  <c r="F60" i="16"/>
  <c r="K47" i="16"/>
  <c r="K59" i="16"/>
  <c r="K40" i="16"/>
  <c r="K58" i="16"/>
  <c r="K52" i="16"/>
  <c r="K55" i="16"/>
  <c r="K51" i="16"/>
  <c r="K46" i="16"/>
  <c r="K62" i="16"/>
  <c r="K56" i="16"/>
  <c r="N50" i="16"/>
  <c r="N60" i="16"/>
  <c r="N70" i="16"/>
  <c r="N46" i="16"/>
  <c r="N62" i="16"/>
  <c r="N52" i="16"/>
  <c r="R44" i="16"/>
  <c r="R49" i="16"/>
  <c r="R54" i="16"/>
  <c r="R60" i="16"/>
  <c r="R65" i="16"/>
  <c r="R70" i="16"/>
  <c r="R45" i="16"/>
  <c r="R52" i="16"/>
  <c r="R58" i="16"/>
  <c r="R66" i="16"/>
  <c r="R40" i="16"/>
  <c r="R46" i="16"/>
  <c r="R53" i="16"/>
  <c r="R61" i="16"/>
  <c r="R67" i="16"/>
  <c r="O22" i="20"/>
  <c r="O37" i="20" s="1"/>
  <c r="J22" i="19"/>
  <c r="J50" i="19" s="1"/>
  <c r="F37" i="22"/>
  <c r="F41" i="22"/>
  <c r="F45" i="22"/>
  <c r="M48" i="22"/>
  <c r="M47" i="22"/>
  <c r="M49" i="22"/>
  <c r="M51" i="22"/>
  <c r="M50" i="22"/>
  <c r="M42" i="22"/>
  <c r="M33" i="22"/>
  <c r="M36" i="22"/>
  <c r="M35" i="22"/>
  <c r="M34" i="22"/>
  <c r="M53" i="22" s="1"/>
  <c r="C50" i="21"/>
  <c r="C54" i="21" s="1"/>
  <c r="C48" i="21"/>
  <c r="C44" i="21"/>
  <c r="C42" i="21"/>
  <c r="C39" i="21"/>
  <c r="C34" i="21"/>
  <c r="C36" i="21"/>
  <c r="C37" i="21"/>
  <c r="C41" i="21"/>
  <c r="O50" i="21"/>
  <c r="O36" i="21"/>
  <c r="O43" i="21"/>
  <c r="O41" i="21"/>
  <c r="O39" i="21"/>
  <c r="O49" i="21"/>
  <c r="O44" i="21"/>
  <c r="O34" i="21"/>
  <c r="O45" i="21"/>
  <c r="O40" i="21"/>
  <c r="O24" i="5"/>
  <c r="O47" i="5" s="1"/>
  <c r="J41" i="26"/>
  <c r="J38" i="26"/>
  <c r="J44" i="26"/>
  <c r="D38" i="25"/>
  <c r="D46" i="25"/>
  <c r="D40" i="25"/>
  <c r="D43" i="25"/>
  <c r="D35" i="25"/>
  <c r="P14" i="4"/>
  <c r="S14" i="4"/>
  <c r="J45" i="17"/>
  <c r="J50" i="17"/>
  <c r="J56" i="17"/>
  <c r="J61" i="17"/>
  <c r="J41" i="17"/>
  <c r="J55" i="17"/>
  <c r="J46" i="17"/>
  <c r="J52" i="17"/>
  <c r="J57" i="17"/>
  <c r="J62" i="17"/>
  <c r="J69" i="17"/>
  <c r="J70" i="17"/>
  <c r="J59" i="17"/>
  <c r="Q43" i="17"/>
  <c r="Q47" i="17"/>
  <c r="Q51" i="17"/>
  <c r="Q55" i="17"/>
  <c r="Q59" i="17"/>
  <c r="Q63" i="17"/>
  <c r="Q67" i="17"/>
  <c r="Q40" i="17"/>
  <c r="Q44" i="17"/>
  <c r="Q48" i="17"/>
  <c r="Q52" i="17"/>
  <c r="Q56" i="17"/>
  <c r="Q60" i="17"/>
  <c r="Q64" i="17"/>
  <c r="F42" i="15"/>
  <c r="F55" i="15"/>
  <c r="F53" i="15"/>
  <c r="F47" i="15"/>
  <c r="F58" i="15"/>
  <c r="F57" i="15"/>
  <c r="K40" i="15"/>
  <c r="K42" i="15"/>
  <c r="K49" i="15"/>
  <c r="K55" i="15"/>
  <c r="K60" i="15"/>
  <c r="K65" i="15"/>
  <c r="K71" i="15"/>
  <c r="K45" i="15"/>
  <c r="K51" i="15"/>
  <c r="K56" i="15"/>
  <c r="K61" i="15"/>
  <c r="N56" i="15"/>
  <c r="N72" i="15"/>
  <c r="N55" i="15"/>
  <c r="N49" i="15"/>
  <c r="N65" i="15"/>
  <c r="N42" i="15"/>
  <c r="N60" i="15"/>
  <c r="N41" i="15"/>
  <c r="N59" i="15"/>
  <c r="N53" i="15"/>
  <c r="N67" i="15"/>
  <c r="N34" i="1"/>
  <c r="N54" i="1" s="1"/>
  <c r="B72" i="16"/>
  <c r="B22" i="19"/>
  <c r="P22" i="18"/>
  <c r="P36" i="18" s="1"/>
  <c r="G46" i="22"/>
  <c r="G35" i="22"/>
  <c r="G45" i="22"/>
  <c r="G44" i="22"/>
  <c r="G39" i="22"/>
  <c r="G36" i="22"/>
  <c r="G50" i="22"/>
  <c r="G54" i="22" s="1"/>
  <c r="G49" i="22"/>
  <c r="G43" i="22"/>
  <c r="K44" i="22"/>
  <c r="K39" i="22"/>
  <c r="K52" i="22" s="1"/>
  <c r="P50" i="21"/>
  <c r="P35" i="21"/>
  <c r="P40" i="21"/>
  <c r="P44" i="21"/>
  <c r="P49" i="21"/>
  <c r="P47" i="21"/>
  <c r="P39" i="21"/>
  <c r="P45" i="21"/>
  <c r="P36" i="21"/>
  <c r="P38" i="21"/>
  <c r="P46" i="21"/>
  <c r="P51" i="21"/>
  <c r="P41" i="21"/>
  <c r="P48" i="21"/>
  <c r="P33" i="21"/>
  <c r="P37" i="21"/>
  <c r="P52" i="21" s="1"/>
  <c r="P34" i="21"/>
  <c r="P42" i="21"/>
  <c r="E36" i="26"/>
  <c r="E47" i="26"/>
  <c r="E39" i="26"/>
  <c r="E44" i="26"/>
  <c r="E41" i="26"/>
  <c r="B70" i="16"/>
  <c r="J42" i="16"/>
  <c r="J49" i="16"/>
  <c r="J54" i="16"/>
  <c r="J60" i="16"/>
  <c r="J65" i="16"/>
  <c r="M42" i="16"/>
  <c r="M48" i="16"/>
  <c r="M52" i="16"/>
  <c r="M56" i="16"/>
  <c r="M60" i="16"/>
  <c r="M64" i="16"/>
  <c r="Q43" i="16"/>
  <c r="Q47" i="16"/>
  <c r="Q51" i="16"/>
  <c r="Q55" i="16"/>
  <c r="Q59" i="16"/>
  <c r="Q63" i="16"/>
  <c r="F22" i="19"/>
  <c r="B50" i="23"/>
  <c r="B36" i="23"/>
  <c r="B39" i="23"/>
  <c r="B44" i="23"/>
  <c r="B47" i="23"/>
  <c r="B54" i="23" s="1"/>
  <c r="B33" i="23"/>
  <c r="B43" i="23"/>
  <c r="B34" i="23"/>
  <c r="B37" i="23"/>
  <c r="B45" i="23"/>
  <c r="J34" i="23"/>
  <c r="J37" i="23"/>
  <c r="J43" i="23"/>
  <c r="J49" i="23"/>
  <c r="J51" i="23"/>
  <c r="J39" i="23"/>
  <c r="J45" i="23"/>
  <c r="J40" i="23"/>
  <c r="J48" i="23"/>
  <c r="O53" i="22"/>
  <c r="H50" i="22"/>
  <c r="H33" i="22"/>
  <c r="H40" i="22"/>
  <c r="H44" i="22"/>
  <c r="H47" i="22"/>
  <c r="H35" i="22"/>
  <c r="H37" i="22"/>
  <c r="H42" i="22"/>
  <c r="H48" i="22"/>
  <c r="H51" i="22"/>
  <c r="H36" i="22"/>
  <c r="H38" i="22"/>
  <c r="H43" i="22"/>
  <c r="H49" i="22"/>
  <c r="H19" i="3"/>
  <c r="H37" i="3" s="1"/>
  <c r="H37" i="26"/>
  <c r="H41" i="26"/>
  <c r="H45" i="26"/>
  <c r="H36" i="26"/>
  <c r="H42" i="26"/>
  <c r="H47" i="26"/>
  <c r="H34" i="26"/>
  <c r="H40" i="26"/>
  <c r="H48" i="26"/>
  <c r="H35" i="26"/>
  <c r="H43" i="26"/>
  <c r="Q39" i="26"/>
  <c r="Q45" i="26"/>
  <c r="Q35" i="26"/>
  <c r="Q43" i="26"/>
  <c r="Q40" i="26"/>
  <c r="Q37" i="26"/>
  <c r="Q44" i="26"/>
  <c r="Q48" i="26"/>
  <c r="D33" i="24"/>
  <c r="D41" i="24"/>
  <c r="D37" i="24"/>
  <c r="D44" i="24"/>
  <c r="D39" i="24"/>
  <c r="D47" i="24"/>
  <c r="D43" i="24"/>
  <c r="I37" i="24"/>
  <c r="I44" i="24"/>
  <c r="I33" i="24"/>
  <c r="I41" i="24"/>
  <c r="I36" i="24"/>
  <c r="I38" i="24"/>
  <c r="I42" i="24"/>
  <c r="I46" i="24"/>
  <c r="B69" i="16"/>
  <c r="I70" i="16"/>
  <c r="C71" i="16"/>
  <c r="I71" i="16"/>
  <c r="Q72" i="16"/>
  <c r="L46" i="18"/>
  <c r="B49" i="23"/>
  <c r="J41" i="23"/>
  <c r="J33" i="23"/>
  <c r="H50" i="23"/>
  <c r="H35" i="23"/>
  <c r="H39" i="23"/>
  <c r="H43" i="23"/>
  <c r="H48" i="23"/>
  <c r="H47" i="23"/>
  <c r="H33" i="23"/>
  <c r="H38" i="23"/>
  <c r="H44" i="23"/>
  <c r="H51" i="23"/>
  <c r="H34" i="23"/>
  <c r="H40" i="23"/>
  <c r="H45" i="23"/>
  <c r="H41" i="22"/>
  <c r="H34" i="22"/>
  <c r="E50" i="21"/>
  <c r="E54" i="21" s="1"/>
  <c r="E36" i="21"/>
  <c r="E37" i="21"/>
  <c r="E43" i="21"/>
  <c r="E38" i="21"/>
  <c r="E46" i="21"/>
  <c r="E34" i="21"/>
  <c r="E39" i="21"/>
  <c r="K37" i="21"/>
  <c r="K34" i="21"/>
  <c r="N51" i="21"/>
  <c r="N38" i="21"/>
  <c r="N43" i="21"/>
  <c r="N49" i="21"/>
  <c r="N35" i="21"/>
  <c r="N44" i="21"/>
  <c r="N50" i="21"/>
  <c r="N42" i="21"/>
  <c r="N47" i="21"/>
  <c r="N46" i="21"/>
  <c r="R50" i="21"/>
  <c r="R36" i="21"/>
  <c r="R40" i="21"/>
  <c r="R46" i="21"/>
  <c r="R35" i="21"/>
  <c r="R43" i="21"/>
  <c r="R47" i="21"/>
  <c r="R33" i="21"/>
  <c r="R39" i="21"/>
  <c r="R49" i="21"/>
  <c r="R51" i="21"/>
  <c r="R42" i="21"/>
  <c r="H44" i="26"/>
  <c r="K35" i="25"/>
  <c r="K39" i="25"/>
  <c r="K43" i="25"/>
  <c r="K47" i="25"/>
  <c r="K33" i="25"/>
  <c r="K37" i="25"/>
  <c r="K41" i="25"/>
  <c r="K45" i="25"/>
  <c r="K36" i="25"/>
  <c r="K44" i="25"/>
  <c r="K38" i="25"/>
  <c r="K40" i="25"/>
  <c r="K42" i="25"/>
  <c r="C44" i="23"/>
  <c r="C39" i="23"/>
  <c r="F49" i="23"/>
  <c r="F41" i="23"/>
  <c r="K45" i="23"/>
  <c r="K37" i="23"/>
  <c r="L44" i="23"/>
  <c r="L39" i="23"/>
  <c r="N48" i="23"/>
  <c r="N40" i="23"/>
  <c r="C34" i="23"/>
  <c r="F33" i="23"/>
  <c r="K35" i="23"/>
  <c r="P47" i="23"/>
  <c r="P33" i="23"/>
  <c r="P36" i="23"/>
  <c r="P39" i="23"/>
  <c r="P43" i="23"/>
  <c r="P48" i="23"/>
  <c r="R47" i="23"/>
  <c r="R41" i="23"/>
  <c r="R48" i="23"/>
  <c r="L44" i="22"/>
  <c r="L39" i="22"/>
  <c r="L36" i="22"/>
  <c r="D50" i="22"/>
  <c r="D36" i="22"/>
  <c r="D38" i="22"/>
  <c r="D42" i="22"/>
  <c r="D46" i="22"/>
  <c r="P33" i="22"/>
  <c r="P53" i="22" s="1"/>
  <c r="P37" i="22"/>
  <c r="D49" i="21"/>
  <c r="D43" i="21"/>
  <c r="D37" i="21"/>
  <c r="I48" i="21"/>
  <c r="I38" i="21"/>
  <c r="L49" i="21"/>
  <c r="L42" i="21"/>
  <c r="L33" i="21"/>
  <c r="B50" i="21"/>
  <c r="B34" i="21"/>
  <c r="B42" i="21"/>
  <c r="B40" i="21"/>
  <c r="D36" i="26"/>
  <c r="D40" i="26"/>
  <c r="D44" i="26"/>
  <c r="D48" i="26"/>
  <c r="D34" i="26"/>
  <c r="D39" i="26"/>
  <c r="D45" i="26"/>
  <c r="L34" i="26"/>
  <c r="L38" i="26"/>
  <c r="L42" i="26"/>
  <c r="L46" i="26"/>
  <c r="L36" i="26"/>
  <c r="L40" i="26"/>
  <c r="L44" i="26"/>
  <c r="L48" i="26"/>
  <c r="L39" i="26"/>
  <c r="L47" i="26"/>
  <c r="L37" i="26"/>
  <c r="O41" i="26"/>
  <c r="O43" i="26"/>
  <c r="O35" i="26"/>
  <c r="R46" i="26"/>
  <c r="G36" i="24"/>
  <c r="G42" i="24"/>
  <c r="G47" i="24"/>
  <c r="G34" i="24"/>
  <c r="G39" i="24"/>
  <c r="G44" i="24"/>
  <c r="G35" i="24"/>
  <c r="G46" i="24"/>
  <c r="G40" i="24"/>
  <c r="C50" i="23"/>
  <c r="C38" i="23"/>
  <c r="C42" i="23"/>
  <c r="C46" i="23"/>
  <c r="F51" i="23"/>
  <c r="F39" i="23"/>
  <c r="F44" i="23"/>
  <c r="K50" i="23"/>
  <c r="K33" i="23"/>
  <c r="K38" i="23"/>
  <c r="K44" i="23"/>
  <c r="L50" i="23"/>
  <c r="L34" i="23"/>
  <c r="L38" i="23"/>
  <c r="L42" i="23"/>
  <c r="L46" i="23"/>
  <c r="N50" i="23"/>
  <c r="N33" i="23"/>
  <c r="N37" i="23"/>
  <c r="N43" i="23"/>
  <c r="N49" i="23"/>
  <c r="L50" i="22"/>
  <c r="L34" i="22"/>
  <c r="L37" i="22"/>
  <c r="L41" i="22"/>
  <c r="L45" i="22"/>
  <c r="D50" i="21"/>
  <c r="D51" i="21"/>
  <c r="D35" i="21"/>
  <c r="D38" i="21"/>
  <c r="D42" i="21"/>
  <c r="D46" i="21"/>
  <c r="I36" i="21"/>
  <c r="I39" i="21"/>
  <c r="I37" i="21"/>
  <c r="I43" i="21"/>
  <c r="L47" i="21"/>
  <c r="L35" i="21"/>
  <c r="L39" i="21"/>
  <c r="L43" i="21"/>
  <c r="L51" i="21"/>
  <c r="L34" i="21"/>
  <c r="L40" i="21"/>
  <c r="L45" i="21"/>
  <c r="F35" i="24"/>
  <c r="F39" i="24"/>
  <c r="F43" i="24"/>
  <c r="F47" i="24"/>
  <c r="F33" i="24"/>
  <c r="F37" i="24"/>
  <c r="F41" i="24"/>
  <c r="F45" i="24"/>
  <c r="F38" i="24"/>
  <c r="F46" i="24"/>
  <c r="F36" i="24"/>
  <c r="T33" i="3"/>
  <c r="T46" i="3"/>
  <c r="T39" i="3"/>
  <c r="U36" i="3"/>
  <c r="U41" i="3"/>
  <c r="U46" i="3"/>
  <c r="U34" i="3"/>
  <c r="U38" i="3"/>
  <c r="U44" i="3"/>
  <c r="AI129" i="9"/>
  <c r="U33" i="3"/>
  <c r="U45" i="3"/>
  <c r="U37" i="3"/>
  <c r="AJ88" i="9"/>
  <c r="V52" i="5"/>
  <c r="V55" i="5" s="1"/>
  <c r="F47" i="21"/>
  <c r="F33" i="21"/>
  <c r="M34" i="21"/>
  <c r="M41" i="21"/>
  <c r="M46" i="21"/>
  <c r="F37" i="26"/>
  <c r="F44" i="26"/>
  <c r="I35" i="26"/>
  <c r="I40" i="26"/>
  <c r="I45" i="26"/>
  <c r="K34" i="26"/>
  <c r="K38" i="26"/>
  <c r="K45" i="26"/>
  <c r="K42" i="26"/>
  <c r="M39" i="26"/>
  <c r="M41" i="26"/>
  <c r="M47" i="26"/>
  <c r="M44" i="26"/>
  <c r="J37" i="25"/>
  <c r="J44" i="25"/>
  <c r="J33" i="25"/>
  <c r="J41" i="25"/>
  <c r="J38" i="25"/>
  <c r="P38" i="25"/>
  <c r="P44" i="25"/>
  <c r="P34" i="25"/>
  <c r="P42" i="25"/>
  <c r="P36" i="25"/>
  <c r="P19" i="3"/>
  <c r="R33" i="25"/>
  <c r="R38" i="25"/>
  <c r="R44" i="25"/>
  <c r="R36" i="25"/>
  <c r="R41" i="25"/>
  <c r="R46" i="25"/>
  <c r="R37" i="25"/>
  <c r="S51" i="5"/>
  <c r="S36" i="5"/>
  <c r="S50" i="5"/>
  <c r="S45" i="5"/>
  <c r="S48" i="5"/>
  <c r="S34" i="5"/>
  <c r="S39" i="5"/>
  <c r="S41" i="5"/>
  <c r="S52" i="5"/>
  <c r="S40" i="5"/>
  <c r="S35" i="5"/>
  <c r="S44" i="5"/>
  <c r="S42" i="3"/>
  <c r="T44" i="1"/>
  <c r="U35" i="5"/>
  <c r="U51" i="5"/>
  <c r="U47" i="5"/>
  <c r="Q35" i="25"/>
  <c r="Q45" i="25"/>
  <c r="Q40" i="25"/>
  <c r="M36" i="24"/>
  <c r="M42" i="24"/>
  <c r="M37" i="24"/>
  <c r="N33" i="24"/>
  <c r="N37" i="24"/>
  <c r="N41" i="24"/>
  <c r="N45" i="24"/>
  <c r="N35" i="24"/>
  <c r="N39" i="24"/>
  <c r="N43" i="24"/>
  <c r="N47" i="24"/>
  <c r="AG129" i="9"/>
  <c r="S33" i="3"/>
  <c r="S37" i="3"/>
  <c r="S41" i="3"/>
  <c r="S45" i="3"/>
  <c r="S35" i="3"/>
  <c r="S39" i="3"/>
  <c r="S43" i="3"/>
  <c r="S47" i="3"/>
  <c r="Q40" i="24"/>
  <c r="O46" i="25"/>
  <c r="O42" i="25"/>
  <c r="O38" i="25"/>
  <c r="Q15" i="12"/>
  <c r="AE42" i="9"/>
  <c r="D65" i="1"/>
  <c r="H9" i="4"/>
  <c r="H15" i="4" s="1"/>
  <c r="I10" i="12"/>
  <c r="I14" i="12" s="1"/>
  <c r="I14" i="4" s="1"/>
  <c r="H15" i="12"/>
  <c r="O47" i="19"/>
  <c r="O38" i="19"/>
  <c r="O34" i="19"/>
  <c r="O48" i="19"/>
  <c r="I45" i="19"/>
  <c r="I39" i="19"/>
  <c r="I49" i="19"/>
  <c r="I47" i="19"/>
  <c r="I35" i="19"/>
  <c r="I38" i="19"/>
  <c r="I46" i="19"/>
  <c r="I34" i="19"/>
  <c r="B37" i="20"/>
  <c r="B42" i="20"/>
  <c r="B44" i="20"/>
  <c r="B33" i="20"/>
  <c r="B38" i="20"/>
  <c r="B47" i="20"/>
  <c r="B35" i="20"/>
  <c r="F33" i="20"/>
  <c r="F22" i="2"/>
  <c r="F37" i="20"/>
  <c r="F38" i="20"/>
  <c r="F47" i="20"/>
  <c r="F41" i="20"/>
  <c r="F42" i="20"/>
  <c r="F43" i="20"/>
  <c r="F34" i="20"/>
  <c r="F35" i="20"/>
  <c r="F50" i="20"/>
  <c r="F39" i="20"/>
  <c r="F45" i="20"/>
  <c r="F44" i="20"/>
  <c r="F36" i="20"/>
  <c r="F49" i="20"/>
  <c r="F48" i="20"/>
  <c r="F40" i="20"/>
  <c r="L40" i="18"/>
  <c r="L39" i="18"/>
  <c r="L37" i="18"/>
  <c r="L36" i="18"/>
  <c r="L41" i="18"/>
  <c r="L42" i="18"/>
  <c r="L47" i="18"/>
  <c r="L38" i="18"/>
  <c r="L43" i="18"/>
  <c r="P41" i="18"/>
  <c r="P55" i="1"/>
  <c r="O48" i="20"/>
  <c r="O34" i="20"/>
  <c r="O49" i="20"/>
  <c r="O36" i="20"/>
  <c r="O43" i="20"/>
  <c r="O39" i="20"/>
  <c r="O50" i="20"/>
  <c r="O44" i="20"/>
  <c r="O35" i="20"/>
  <c r="O33" i="20"/>
  <c r="O41" i="20"/>
  <c r="O47" i="20"/>
  <c r="O40" i="20"/>
  <c r="P43" i="3"/>
  <c r="F41" i="19"/>
  <c r="F42" i="19"/>
  <c r="F39" i="19"/>
  <c r="F37" i="19"/>
  <c r="F34" i="19"/>
  <c r="F43" i="19"/>
  <c r="F40" i="19"/>
  <c r="F45" i="19"/>
  <c r="F47" i="19"/>
  <c r="Q49" i="20"/>
  <c r="Q42" i="20"/>
  <c r="Q39" i="20"/>
  <c r="D33" i="18"/>
  <c r="D45" i="18"/>
  <c r="D39" i="18"/>
  <c r="D36" i="18"/>
  <c r="D40" i="18"/>
  <c r="D34" i="18"/>
  <c r="D48" i="18"/>
  <c r="D43" i="18"/>
  <c r="D50" i="18"/>
  <c r="D38" i="18"/>
  <c r="N42" i="18"/>
  <c r="N36" i="18"/>
  <c r="O46" i="20"/>
  <c r="K38" i="20"/>
  <c r="K37" i="20"/>
  <c r="K34" i="20"/>
  <c r="K48" i="20"/>
  <c r="K49" i="20"/>
  <c r="K36" i="20"/>
  <c r="K35" i="20"/>
  <c r="K44" i="20"/>
  <c r="K40" i="20"/>
  <c r="K46" i="20"/>
  <c r="K50" i="20"/>
  <c r="K41" i="20"/>
  <c r="K45" i="20"/>
  <c r="K47" i="20"/>
  <c r="K39" i="20"/>
  <c r="K33" i="20"/>
  <c r="K42" i="20"/>
  <c r="K43" i="20"/>
  <c r="D55" i="1"/>
  <c r="D43" i="1"/>
  <c r="I44" i="1"/>
  <c r="N56" i="1"/>
  <c r="U50" i="1"/>
  <c r="U64" i="1"/>
  <c r="U68" i="1"/>
  <c r="U56" i="1"/>
  <c r="U69" i="1"/>
  <c r="I47" i="1"/>
  <c r="W5" i="9"/>
  <c r="U6" i="9"/>
  <c r="S66" i="1"/>
  <c r="S58" i="1"/>
  <c r="S46" i="1"/>
  <c r="S75" i="1"/>
  <c r="U45" i="1"/>
  <c r="V43" i="1"/>
  <c r="V73" i="1"/>
  <c r="N67" i="1"/>
  <c r="S65" i="1"/>
  <c r="S54" i="1"/>
  <c r="S45" i="1"/>
  <c r="U71" i="1"/>
  <c r="U62" i="1"/>
  <c r="I51" i="1"/>
  <c r="AG7" i="9"/>
  <c r="S76" i="1"/>
  <c r="S43" i="1"/>
  <c r="S47" i="1"/>
  <c r="S51" i="1"/>
  <c r="S59" i="1"/>
  <c r="S63" i="1"/>
  <c r="S67" i="1"/>
  <c r="S70" i="1"/>
  <c r="S48" i="1"/>
  <c r="S42" i="1"/>
  <c r="S44" i="1"/>
  <c r="S53" i="1"/>
  <c r="S60" i="1"/>
  <c r="S64" i="1"/>
  <c r="S68" i="1"/>
  <c r="V67" i="1"/>
  <c r="V55" i="1"/>
  <c r="V46" i="1"/>
  <c r="V50" i="1"/>
  <c r="I62" i="1"/>
  <c r="V44" i="1"/>
  <c r="AJ7" i="9"/>
  <c r="S71" i="1"/>
  <c r="S62" i="1"/>
  <c r="S50" i="1"/>
  <c r="S56" i="1"/>
  <c r="U67" i="1"/>
  <c r="V5" i="9"/>
  <c r="V2" i="9"/>
  <c r="J59" i="1"/>
  <c r="O59" i="1"/>
  <c r="O63" i="1"/>
  <c r="D64" i="1"/>
  <c r="O67" i="1"/>
  <c r="O71" i="1"/>
  <c r="Y2" i="9"/>
  <c r="Y5" i="9"/>
  <c r="S6" i="9"/>
  <c r="Z2" i="9"/>
  <c r="O64" i="1"/>
  <c r="O62" i="1"/>
  <c r="O68" i="1"/>
  <c r="AE3" i="9"/>
  <c r="O49" i="1"/>
  <c r="O51" i="1"/>
  <c r="O54" i="1"/>
  <c r="O55" i="1"/>
  <c r="O61" i="1"/>
  <c r="S5" i="9"/>
  <c r="AC6" i="9"/>
  <c r="O69" i="1"/>
  <c r="AF4" i="9"/>
  <c r="AE6" i="9"/>
  <c r="I69" i="1"/>
  <c r="AB4" i="9"/>
  <c r="AC5" i="9"/>
  <c r="W33" i="3"/>
  <c r="W37" i="3"/>
  <c r="W47" i="3"/>
  <c r="X35" i="3"/>
  <c r="W34" i="3"/>
  <c r="W36" i="3"/>
  <c r="W38" i="3"/>
  <c r="W40" i="3"/>
  <c r="W42" i="3"/>
  <c r="W44" i="3"/>
  <c r="W46" i="3"/>
  <c r="W35" i="3"/>
  <c r="W39" i="3"/>
  <c r="W41" i="3"/>
  <c r="W43" i="3"/>
  <c r="X37" i="3"/>
  <c r="X39" i="3"/>
  <c r="X34" i="3"/>
  <c r="X36" i="3"/>
  <c r="X42" i="3"/>
  <c r="X44" i="3"/>
  <c r="X45" i="5"/>
  <c r="X43" i="5"/>
  <c r="W35" i="5"/>
  <c r="W40" i="5"/>
  <c r="W44" i="5"/>
  <c r="W48" i="5"/>
  <c r="W52" i="5"/>
  <c r="X37" i="5"/>
  <c r="W34" i="5"/>
  <c r="W39" i="5"/>
  <c r="W43" i="5"/>
  <c r="W47" i="5"/>
  <c r="W22" i="2"/>
  <c r="W35" i="2" s="1"/>
  <c r="W49" i="1"/>
  <c r="W75" i="1"/>
  <c r="W59" i="1"/>
  <c r="W67" i="1"/>
  <c r="W74" i="1"/>
  <c r="W51" i="1"/>
  <c r="W61" i="1"/>
  <c r="W54" i="1"/>
  <c r="W63" i="1"/>
  <c r="X47" i="1"/>
  <c r="X59" i="1"/>
  <c r="X71" i="1"/>
  <c r="W46" i="1"/>
  <c r="W48" i="1"/>
  <c r="W53" i="1"/>
  <c r="W55" i="1"/>
  <c r="W58" i="1"/>
  <c r="W62" i="1"/>
  <c r="W64" i="1"/>
  <c r="W66" i="1"/>
  <c r="X48" i="1"/>
  <c r="X60" i="1"/>
  <c r="Y33" i="3"/>
  <c r="Y34" i="3"/>
  <c r="Y35" i="3"/>
  <c r="Y37" i="3"/>
  <c r="Y38" i="3"/>
  <c r="Y39" i="3"/>
  <c r="Y41" i="3"/>
  <c r="Y42" i="3"/>
  <c r="Y43" i="3"/>
  <c r="Y45" i="3"/>
  <c r="Y46" i="3"/>
  <c r="Y33" i="5"/>
  <c r="Y34" i="5"/>
  <c r="Y35" i="5"/>
  <c r="Y36" i="5"/>
  <c r="Y37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22" i="2"/>
  <c r="AM45" i="9" s="1"/>
  <c r="Y42" i="1"/>
  <c r="Y59" i="1"/>
  <c r="Y50" i="2"/>
  <c r="P36" i="3" l="1"/>
  <c r="M34" i="3"/>
  <c r="D36" i="3"/>
  <c r="J34" i="3"/>
  <c r="M46" i="3"/>
  <c r="R128" i="9"/>
  <c r="AA129" i="9"/>
  <c r="M38" i="3"/>
  <c r="G44" i="3"/>
  <c r="J42" i="3"/>
  <c r="N47" i="1"/>
  <c r="O48" i="1"/>
  <c r="O53" i="1"/>
  <c r="O58" i="1"/>
  <c r="D59" i="1"/>
  <c r="O66" i="1"/>
  <c r="P67" i="1"/>
  <c r="O70" i="1"/>
  <c r="I75" i="1"/>
  <c r="T45" i="1"/>
  <c r="O43" i="1"/>
  <c r="Y76" i="1"/>
  <c r="Y67" i="1"/>
  <c r="Y50" i="1"/>
  <c r="P63" i="1"/>
  <c r="T47" i="1"/>
  <c r="Y55" i="1"/>
  <c r="T59" i="1"/>
  <c r="Y63" i="1"/>
  <c r="Y46" i="1"/>
  <c r="J62" i="1"/>
  <c r="T67" i="1"/>
  <c r="T65" i="1"/>
  <c r="P53" i="1"/>
  <c r="AH7" i="9"/>
  <c r="T69" i="1"/>
  <c r="Y70" i="1"/>
  <c r="Y62" i="1"/>
  <c r="Y54" i="1"/>
  <c r="Y45" i="1"/>
  <c r="I42" i="1"/>
  <c r="P68" i="1"/>
  <c r="D63" i="1"/>
  <c r="P65" i="1"/>
  <c r="P62" i="1"/>
  <c r="P48" i="1"/>
  <c r="T62" i="1"/>
  <c r="T53" i="1"/>
  <c r="T51" i="1"/>
  <c r="P44" i="1"/>
  <c r="N50" i="1"/>
  <c r="Y69" i="1"/>
  <c r="Y65" i="1"/>
  <c r="Y61" i="1"/>
  <c r="Y57" i="1"/>
  <c r="Y53" i="1"/>
  <c r="Y48" i="1"/>
  <c r="Y44" i="1"/>
  <c r="Y74" i="1"/>
  <c r="P47" i="1"/>
  <c r="P42" i="1"/>
  <c r="P50" i="1"/>
  <c r="T55" i="1"/>
  <c r="T71" i="1"/>
  <c r="T46" i="1"/>
  <c r="J60" i="1"/>
  <c r="T56" i="1"/>
  <c r="Y66" i="1"/>
  <c r="Y58" i="1"/>
  <c r="Y49" i="1"/>
  <c r="Y68" i="1"/>
  <c r="Y64" i="1"/>
  <c r="Y60" i="1"/>
  <c r="Y56" i="1"/>
  <c r="Y51" i="1"/>
  <c r="Y47" i="1"/>
  <c r="Y43" i="1"/>
  <c r="Y73" i="1"/>
  <c r="P64" i="1"/>
  <c r="P54" i="1"/>
  <c r="T49" i="1"/>
  <c r="T64" i="1"/>
  <c r="D49" i="1"/>
  <c r="T43" i="1"/>
  <c r="T61" i="1"/>
  <c r="G59" i="1"/>
  <c r="G69" i="1"/>
  <c r="J17" i="2"/>
  <c r="H37" i="23"/>
  <c r="I61" i="1"/>
  <c r="D54" i="1"/>
  <c r="D42" i="1"/>
  <c r="I65" i="1"/>
  <c r="D67" i="1"/>
  <c r="D53" i="1"/>
  <c r="R7" i="9"/>
  <c r="Q38" i="20"/>
  <c r="J46" i="19"/>
  <c r="G51" i="5"/>
  <c r="O36" i="19"/>
  <c r="O33" i="19"/>
  <c r="O42" i="19"/>
  <c r="R39" i="20"/>
  <c r="R50" i="20"/>
  <c r="R38" i="20"/>
  <c r="G46" i="3"/>
  <c r="G35" i="3"/>
  <c r="G45" i="3"/>
  <c r="C54" i="22"/>
  <c r="D50" i="1"/>
  <c r="D60" i="1"/>
  <c r="I60" i="1"/>
  <c r="Q46" i="20"/>
  <c r="O50" i="19"/>
  <c r="O37" i="19"/>
  <c r="D62" i="1"/>
  <c r="E39" i="20"/>
  <c r="R46" i="20"/>
  <c r="R48" i="20"/>
  <c r="R42" i="20"/>
  <c r="R44" i="20"/>
  <c r="R52" i="5"/>
  <c r="G34" i="3"/>
  <c r="G39" i="3"/>
  <c r="P36" i="19"/>
  <c r="C41" i="23"/>
  <c r="R45" i="20"/>
  <c r="R41" i="20"/>
  <c r="R35" i="20"/>
  <c r="K42" i="3"/>
  <c r="R34" i="20"/>
  <c r="D41" i="23"/>
  <c r="G42" i="3"/>
  <c r="K52" i="5"/>
  <c r="K55" i="5" s="1"/>
  <c r="O46" i="17"/>
  <c r="M63" i="16"/>
  <c r="O57" i="16"/>
  <c r="Q58" i="16"/>
  <c r="I41" i="26"/>
  <c r="L38" i="19"/>
  <c r="L41" i="19"/>
  <c r="K40" i="5"/>
  <c r="I45" i="20"/>
  <c r="J49" i="5"/>
  <c r="P51" i="5"/>
  <c r="M43" i="3"/>
  <c r="M35" i="3"/>
  <c r="K33" i="5"/>
  <c r="J46" i="18"/>
  <c r="O45" i="3"/>
  <c r="O44" i="3"/>
  <c r="O34" i="3"/>
  <c r="K39" i="3"/>
  <c r="L37" i="19"/>
  <c r="J37" i="18"/>
  <c r="J35" i="18"/>
  <c r="P39" i="5"/>
  <c r="M40" i="3"/>
  <c r="M34" i="18"/>
  <c r="M49" i="18"/>
  <c r="M46" i="18"/>
  <c r="G50" i="21"/>
  <c r="G39" i="21"/>
  <c r="J58" i="1"/>
  <c r="J50" i="1"/>
  <c r="J51" i="1"/>
  <c r="J53" i="1"/>
  <c r="J68" i="1"/>
  <c r="J49" i="1"/>
  <c r="I54" i="1"/>
  <c r="I67" i="1"/>
  <c r="I56" i="1"/>
  <c r="J42" i="1"/>
  <c r="N33" i="18"/>
  <c r="N38" i="18"/>
  <c r="G48" i="5"/>
  <c r="P39" i="18"/>
  <c r="L22" i="2"/>
  <c r="B34" i="20"/>
  <c r="B50" i="20"/>
  <c r="B45" i="20"/>
  <c r="I40" i="19"/>
  <c r="I43" i="19"/>
  <c r="I42" i="19"/>
  <c r="I50" i="19"/>
  <c r="I41" i="19"/>
  <c r="O45" i="19"/>
  <c r="O40" i="19"/>
  <c r="O43" i="19"/>
  <c r="O39" i="19"/>
  <c r="W7" i="9"/>
  <c r="E46" i="20"/>
  <c r="I50" i="1"/>
  <c r="J67" i="1"/>
  <c r="J48" i="1"/>
  <c r="I68" i="1"/>
  <c r="J63" i="1"/>
  <c r="I63" i="1"/>
  <c r="I49" i="1"/>
  <c r="N48" i="18"/>
  <c r="N49" i="18"/>
  <c r="N41" i="18"/>
  <c r="G46" i="5"/>
  <c r="P35" i="18"/>
  <c r="B49" i="20"/>
  <c r="B41" i="20"/>
  <c r="I36" i="19"/>
  <c r="I48" i="19"/>
  <c r="I44" i="19"/>
  <c r="I37" i="19"/>
  <c r="O35" i="19"/>
  <c r="O44" i="19"/>
  <c r="O46" i="19"/>
  <c r="O41" i="19"/>
  <c r="E44" i="20"/>
  <c r="L35" i="19"/>
  <c r="R129" i="9"/>
  <c r="E50" i="18"/>
  <c r="F48" i="18"/>
  <c r="G38" i="19"/>
  <c r="K42" i="5"/>
  <c r="D46" i="20"/>
  <c r="I41" i="20"/>
  <c r="J51" i="5"/>
  <c r="P48" i="5"/>
  <c r="M37" i="3"/>
  <c r="M33" i="3"/>
  <c r="D43" i="3"/>
  <c r="K47" i="5"/>
  <c r="D40" i="20"/>
  <c r="E39" i="18"/>
  <c r="K34" i="5"/>
  <c r="E47" i="18"/>
  <c r="D37" i="20"/>
  <c r="D50" i="20"/>
  <c r="K46" i="5"/>
  <c r="K37" i="5"/>
  <c r="Q34" i="18"/>
  <c r="Q45" i="18"/>
  <c r="O43" i="3"/>
  <c r="O40" i="3"/>
  <c r="K38" i="3"/>
  <c r="J44" i="18"/>
  <c r="J45" i="18"/>
  <c r="J47" i="18"/>
  <c r="R39" i="5"/>
  <c r="M47" i="18"/>
  <c r="M50" i="18"/>
  <c r="M45" i="18"/>
  <c r="M42" i="18"/>
  <c r="N48" i="5"/>
  <c r="F39" i="26"/>
  <c r="O47" i="21"/>
  <c r="O54" i="21" s="1"/>
  <c r="O35" i="21"/>
  <c r="O53" i="21" s="1"/>
  <c r="C33" i="21"/>
  <c r="C53" i="21" s="1"/>
  <c r="C35" i="21"/>
  <c r="G47" i="21"/>
  <c r="G35" i="21"/>
  <c r="B43" i="26"/>
  <c r="B47" i="26"/>
  <c r="B38" i="26"/>
  <c r="B40" i="26"/>
  <c r="F53" i="22"/>
  <c r="K39" i="21"/>
  <c r="K40" i="21"/>
  <c r="K47" i="21"/>
  <c r="K35" i="21"/>
  <c r="P36" i="1"/>
  <c r="P74" i="1" s="1"/>
  <c r="H34" i="1"/>
  <c r="H74" i="1" s="1"/>
  <c r="H34" i="25"/>
  <c r="H43" i="25"/>
  <c r="L45" i="25"/>
  <c r="L34" i="25"/>
  <c r="L38" i="25"/>
  <c r="J56" i="1"/>
  <c r="I43" i="1"/>
  <c r="N46" i="18"/>
  <c r="N43" i="18"/>
  <c r="L39" i="19"/>
  <c r="J35" i="5"/>
  <c r="P49" i="5"/>
  <c r="O33" i="3"/>
  <c r="O47" i="3"/>
  <c r="J34" i="18"/>
  <c r="M38" i="18"/>
  <c r="M44" i="18"/>
  <c r="J44" i="5"/>
  <c r="T54" i="5"/>
  <c r="G46" i="21"/>
  <c r="G51" i="21"/>
  <c r="B35" i="26"/>
  <c r="B39" i="26"/>
  <c r="B34" i="26"/>
  <c r="B36" i="26"/>
  <c r="K36" i="21"/>
  <c r="K48" i="21"/>
  <c r="K46" i="21"/>
  <c r="K51" i="21"/>
  <c r="P54" i="22"/>
  <c r="B42" i="25"/>
  <c r="B34" i="25"/>
  <c r="B41" i="25"/>
  <c r="B45" i="15"/>
  <c r="B42" i="15"/>
  <c r="F63" i="15"/>
  <c r="F60" i="15"/>
  <c r="F65" i="15"/>
  <c r="F56" i="15"/>
  <c r="F54" i="15"/>
  <c r="H60" i="15"/>
  <c r="H58" i="15"/>
  <c r="H45" i="15"/>
  <c r="H55" i="15"/>
  <c r="H57" i="15"/>
  <c r="L62" i="15"/>
  <c r="L56" i="15"/>
  <c r="L45" i="15"/>
  <c r="L61" i="15"/>
  <c r="L51" i="15"/>
  <c r="N45" i="15"/>
  <c r="N50" i="15"/>
  <c r="P62" i="15"/>
  <c r="P47" i="15"/>
  <c r="P68" i="15" s="1"/>
  <c r="B58" i="16"/>
  <c r="B62" i="16"/>
  <c r="D42" i="16"/>
  <c r="D60" i="16"/>
  <c r="D47" i="16"/>
  <c r="D57" i="16"/>
  <c r="F52" i="16"/>
  <c r="F40" i="16"/>
  <c r="F64" i="16"/>
  <c r="F53" i="16"/>
  <c r="F41" i="16"/>
  <c r="F59" i="16"/>
  <c r="H45" i="16"/>
  <c r="H42" i="16"/>
  <c r="H55" i="16"/>
  <c r="H50" i="16"/>
  <c r="H60" i="16"/>
  <c r="H51" i="16"/>
  <c r="H62" i="16"/>
  <c r="J41" i="16"/>
  <c r="J52" i="16"/>
  <c r="J40" i="16"/>
  <c r="J61" i="16"/>
  <c r="J50" i="16"/>
  <c r="L55" i="16"/>
  <c r="L49" i="16"/>
  <c r="L65" i="16"/>
  <c r="N42" i="16"/>
  <c r="N66" i="16"/>
  <c r="N64" i="16"/>
  <c r="N53" i="16"/>
  <c r="N67" i="16"/>
  <c r="N51" i="16"/>
  <c r="B44" i="22"/>
  <c r="B34" i="22"/>
  <c r="B53" i="22" s="1"/>
  <c r="B51" i="22"/>
  <c r="B40" i="22"/>
  <c r="B49" i="22"/>
  <c r="J36" i="22"/>
  <c r="J51" i="22"/>
  <c r="J48" i="22"/>
  <c r="J42" i="22"/>
  <c r="N39" i="22"/>
  <c r="N44" i="22"/>
  <c r="P49" i="22"/>
  <c r="P42" i="22"/>
  <c r="P17" i="2"/>
  <c r="I24" i="5"/>
  <c r="S15" i="4"/>
  <c r="G71" i="17"/>
  <c r="K71" i="17"/>
  <c r="D69" i="15"/>
  <c r="J71" i="15"/>
  <c r="N71" i="15"/>
  <c r="E38" i="1"/>
  <c r="G72" i="15"/>
  <c r="I72" i="15"/>
  <c r="K38" i="1"/>
  <c r="M38" i="1"/>
  <c r="O72" i="15"/>
  <c r="O65" i="16"/>
  <c r="O49" i="16"/>
  <c r="Q53" i="16"/>
  <c r="I48" i="26"/>
  <c r="O42" i="24"/>
  <c r="O38" i="24"/>
  <c r="S40" i="3"/>
  <c r="Z43" i="2"/>
  <c r="F69" i="15"/>
  <c r="R69" i="15"/>
  <c r="F69" i="16"/>
  <c r="J69" i="16"/>
  <c r="H71" i="16"/>
  <c r="L71" i="16"/>
  <c r="P37" i="1"/>
  <c r="P75" i="1" s="1"/>
  <c r="C22" i="20"/>
  <c r="N22" i="19"/>
  <c r="F42" i="21"/>
  <c r="I37" i="26"/>
  <c r="O47" i="24"/>
  <c r="O34" i="24"/>
  <c r="R45" i="24"/>
  <c r="R37" i="1"/>
  <c r="R71" i="15"/>
  <c r="R44" i="26"/>
  <c r="R35" i="26"/>
  <c r="R37" i="26"/>
  <c r="R34" i="26"/>
  <c r="R42" i="26"/>
  <c r="R45" i="26"/>
  <c r="R39" i="26"/>
  <c r="R48" i="26"/>
  <c r="R41" i="26"/>
  <c r="R36" i="26"/>
  <c r="R43" i="26"/>
  <c r="R19" i="3"/>
  <c r="E36" i="25"/>
  <c r="E19" i="3"/>
  <c r="E44" i="3" s="1"/>
  <c r="E46" i="25"/>
  <c r="E35" i="25"/>
  <c r="E34" i="25"/>
  <c r="E38" i="25"/>
  <c r="E43" i="25"/>
  <c r="E42" i="25"/>
  <c r="E45" i="25"/>
  <c r="T42" i="3"/>
  <c r="AH129" i="9"/>
  <c r="T45" i="3"/>
  <c r="T41" i="3"/>
  <c r="T43" i="3"/>
  <c r="T36" i="3"/>
  <c r="T35" i="3"/>
  <c r="T47" i="3"/>
  <c r="T37" i="3"/>
  <c r="AI7" i="9"/>
  <c r="U55" i="1"/>
  <c r="U43" i="1"/>
  <c r="U61" i="1"/>
  <c r="U70" i="1"/>
  <c r="U53" i="1"/>
  <c r="U76" i="1"/>
  <c r="U49" i="1"/>
  <c r="U42" i="1"/>
  <c r="U44" i="1"/>
  <c r="U60" i="1"/>
  <c r="U47" i="1"/>
  <c r="U65" i="1"/>
  <c r="U54" i="1"/>
  <c r="AJ129" i="9"/>
  <c r="V39" i="3"/>
  <c r="V42" i="3"/>
  <c r="V33" i="3"/>
  <c r="V47" i="3"/>
  <c r="V46" i="3"/>
  <c r="V37" i="3"/>
  <c r="V35" i="3"/>
  <c r="V44" i="3"/>
  <c r="V43" i="3"/>
  <c r="V34" i="3"/>
  <c r="V38" i="3"/>
  <c r="V45" i="3"/>
  <c r="V41" i="3"/>
  <c r="V51" i="1"/>
  <c r="V45" i="1"/>
  <c r="V69" i="1"/>
  <c r="V59" i="1"/>
  <c r="V54" i="1"/>
  <c r="V71" i="1"/>
  <c r="V53" i="1"/>
  <c r="V62" i="1"/>
  <c r="V63" i="1"/>
  <c r="V66" i="1"/>
  <c r="V65" i="1"/>
  <c r="V58" i="1"/>
  <c r="V48" i="1"/>
  <c r="V70" i="1"/>
  <c r="V47" i="1"/>
  <c r="V42" i="1"/>
  <c r="V68" i="1"/>
  <c r="V60" i="1"/>
  <c r="AK7" i="9"/>
  <c r="W56" i="1"/>
  <c r="W47" i="1"/>
  <c r="W76" i="1"/>
  <c r="W69" i="1"/>
  <c r="W71" i="1"/>
  <c r="W42" i="1"/>
  <c r="W50" i="1"/>
  <c r="W60" i="1"/>
  <c r="W68" i="1"/>
  <c r="W73" i="1"/>
  <c r="W65" i="1"/>
  <c r="W43" i="1"/>
  <c r="W45" i="1"/>
  <c r="W44" i="1"/>
  <c r="X22" i="2"/>
  <c r="X41" i="3"/>
  <c r="X43" i="3"/>
  <c r="X38" i="3"/>
  <c r="X47" i="3"/>
  <c r="X33" i="3"/>
  <c r="X45" i="3"/>
  <c r="X40" i="3"/>
  <c r="Y36" i="3"/>
  <c r="Y40" i="3"/>
  <c r="Y44" i="3"/>
  <c r="G48" i="1"/>
  <c r="G68" i="1"/>
  <c r="G63" i="1"/>
  <c r="U7" i="9"/>
  <c r="G56" i="1"/>
  <c r="G53" i="1"/>
  <c r="G42" i="1"/>
  <c r="I41" i="3"/>
  <c r="I42" i="3"/>
  <c r="I40" i="3"/>
  <c r="I39" i="3"/>
  <c r="I44" i="3"/>
  <c r="G54" i="1"/>
  <c r="L46" i="2"/>
  <c r="Z45" i="9"/>
  <c r="L41" i="2"/>
  <c r="L47" i="2"/>
  <c r="H42" i="3"/>
  <c r="T40" i="3"/>
  <c r="R38" i="26"/>
  <c r="O37" i="5"/>
  <c r="O48" i="5"/>
  <c r="O34" i="5"/>
  <c r="O36" i="5"/>
  <c r="G50" i="5"/>
  <c r="G37" i="5"/>
  <c r="G47" i="5"/>
  <c r="E42" i="20"/>
  <c r="E49" i="20"/>
  <c r="E34" i="20"/>
  <c r="E47" i="20"/>
  <c r="N50" i="18"/>
  <c r="N45" i="18"/>
  <c r="N40" i="18"/>
  <c r="N47" i="18"/>
  <c r="N44" i="18"/>
  <c r="N37" i="18"/>
  <c r="N34" i="18"/>
  <c r="N39" i="18"/>
  <c r="I38" i="1"/>
  <c r="I76" i="1" s="1"/>
  <c r="E40" i="25"/>
  <c r="R47" i="26"/>
  <c r="E52" i="22"/>
  <c r="E38" i="19"/>
  <c r="E44" i="19"/>
  <c r="E42" i="19"/>
  <c r="E50" i="19"/>
  <c r="E33" i="19"/>
  <c r="E43" i="19"/>
  <c r="E49" i="19"/>
  <c r="E37" i="19"/>
  <c r="E36" i="19"/>
  <c r="E45" i="19"/>
  <c r="E35" i="19"/>
  <c r="E41" i="19"/>
  <c r="E39" i="19"/>
  <c r="B44" i="19"/>
  <c r="B47" i="19"/>
  <c r="B45" i="19"/>
  <c r="N45" i="20"/>
  <c r="N42" i="20"/>
  <c r="N46" i="20"/>
  <c r="N40" i="20"/>
  <c r="N37" i="20"/>
  <c r="N48" i="20"/>
  <c r="N47" i="20"/>
  <c r="N38" i="20"/>
  <c r="N35" i="20"/>
  <c r="N36" i="20"/>
  <c r="N22" i="2"/>
  <c r="N38" i="2" s="1"/>
  <c r="G67" i="1"/>
  <c r="Y46" i="2"/>
  <c r="U59" i="1"/>
  <c r="U63" i="1"/>
  <c r="U48" i="1"/>
  <c r="V64" i="1"/>
  <c r="U74" i="1"/>
  <c r="U51" i="1"/>
  <c r="U46" i="1"/>
  <c r="G44" i="1"/>
  <c r="L35" i="2"/>
  <c r="B33" i="19"/>
  <c r="F33" i="2"/>
  <c r="F45" i="2"/>
  <c r="O39" i="5"/>
  <c r="V40" i="3"/>
  <c r="T44" i="3"/>
  <c r="P35" i="3"/>
  <c r="AD129" i="9"/>
  <c r="P34" i="3"/>
  <c r="T38" i="3"/>
  <c r="N48" i="1"/>
  <c r="N51" i="1"/>
  <c r="N43" i="1"/>
  <c r="V49" i="1"/>
  <c r="N34" i="20"/>
  <c r="I45" i="3"/>
  <c r="T48" i="2"/>
  <c r="T49" i="2"/>
  <c r="T36" i="2"/>
  <c r="AH45" i="9"/>
  <c r="T50" i="2"/>
  <c r="Y45" i="2"/>
  <c r="G66" i="1"/>
  <c r="B37" i="19"/>
  <c r="H45" i="3"/>
  <c r="H47" i="3"/>
  <c r="H38" i="3"/>
  <c r="H39" i="3"/>
  <c r="H44" i="3"/>
  <c r="P54" i="21"/>
  <c r="P46" i="18"/>
  <c r="P48" i="18"/>
  <c r="P34" i="18"/>
  <c r="P37" i="18"/>
  <c r="P38" i="18"/>
  <c r="D35" i="1"/>
  <c r="D73" i="1" s="1"/>
  <c r="V56" i="1"/>
  <c r="V61" i="1"/>
  <c r="G10" i="4"/>
  <c r="G14" i="12"/>
  <c r="G14" i="4" s="1"/>
  <c r="N44" i="20"/>
  <c r="T35" i="2"/>
  <c r="U51" i="2"/>
  <c r="F33" i="18"/>
  <c r="F42" i="18"/>
  <c r="F39" i="18"/>
  <c r="F36" i="18"/>
  <c r="F43" i="18"/>
  <c r="F41" i="18"/>
  <c r="F34" i="18"/>
  <c r="F47" i="18"/>
  <c r="F40" i="18"/>
  <c r="F38" i="18"/>
  <c r="F51" i="18" s="1"/>
  <c r="F45" i="18"/>
  <c r="F44" i="18"/>
  <c r="F49" i="18"/>
  <c r="H33" i="19"/>
  <c r="H49" i="19"/>
  <c r="H36" i="19"/>
  <c r="H37" i="19"/>
  <c r="H40" i="19"/>
  <c r="H43" i="19"/>
  <c r="H39" i="19"/>
  <c r="R53" i="21"/>
  <c r="E53" i="23"/>
  <c r="J68" i="15"/>
  <c r="R43" i="18"/>
  <c r="R36" i="18"/>
  <c r="D52" i="17"/>
  <c r="D65" i="17"/>
  <c r="D42" i="17"/>
  <c r="D53" i="17"/>
  <c r="D46" i="17"/>
  <c r="D47" i="17"/>
  <c r="D41" i="17"/>
  <c r="F54" i="17"/>
  <c r="F34" i="1"/>
  <c r="F55" i="17"/>
  <c r="F61" i="17"/>
  <c r="F64" i="17"/>
  <c r="F40" i="17"/>
  <c r="F65" i="17"/>
  <c r="F41" i="17"/>
  <c r="F59" i="17"/>
  <c r="F56" i="17"/>
  <c r="F70" i="17"/>
  <c r="F47" i="17"/>
  <c r="F51" i="17"/>
  <c r="F50" i="17"/>
  <c r="F71" i="17"/>
  <c r="H56" i="17"/>
  <c r="H71" i="17"/>
  <c r="H63" i="17"/>
  <c r="H45" i="17"/>
  <c r="H61" i="17"/>
  <c r="H59" i="17"/>
  <c r="H72" i="17"/>
  <c r="H58" i="17"/>
  <c r="H49" i="17"/>
  <c r="H48" i="17"/>
  <c r="H47" i="17"/>
  <c r="H50" i="17"/>
  <c r="H65" i="17"/>
  <c r="J54" i="17"/>
  <c r="J51" i="17"/>
  <c r="J65" i="17"/>
  <c r="J63" i="17"/>
  <c r="J40" i="17"/>
  <c r="J53" i="17"/>
  <c r="J47" i="17"/>
  <c r="L49" i="17"/>
  <c r="L65" i="17"/>
  <c r="L48" i="17"/>
  <c r="L46" i="17"/>
  <c r="L50" i="17"/>
  <c r="L53" i="17"/>
  <c r="L64" i="17"/>
  <c r="L41" i="17"/>
  <c r="L34" i="1"/>
  <c r="L55" i="1" s="1"/>
  <c r="L70" i="17"/>
  <c r="L45" i="17"/>
  <c r="L62" i="17"/>
  <c r="N51" i="17"/>
  <c r="N67" i="17"/>
  <c r="N53" i="17"/>
  <c r="N45" i="17"/>
  <c r="N62" i="17"/>
  <c r="N55" i="17"/>
  <c r="N57" i="17"/>
  <c r="N66" i="17"/>
  <c r="N48" i="17"/>
  <c r="N49" i="17"/>
  <c r="N63" i="17"/>
  <c r="N52" i="17"/>
  <c r="N64" i="17"/>
  <c r="N41" i="17"/>
  <c r="N58" i="17"/>
  <c r="N56" i="17"/>
  <c r="Q44" i="20"/>
  <c r="Q41" i="20"/>
  <c r="O42" i="20"/>
  <c r="O51" i="20" s="1"/>
  <c r="O45" i="20"/>
  <c r="O38" i="20"/>
  <c r="D56" i="1"/>
  <c r="J38" i="3"/>
  <c r="L39" i="20"/>
  <c r="Q47" i="18"/>
  <c r="Q44" i="18"/>
  <c r="Q41" i="18"/>
  <c r="J35" i="3"/>
  <c r="J45" i="3"/>
  <c r="N37" i="5"/>
  <c r="F36" i="5"/>
  <c r="F48" i="5"/>
  <c r="F43" i="5"/>
  <c r="M42" i="3"/>
  <c r="M39" i="3"/>
  <c r="U129" i="9"/>
  <c r="G47" i="3"/>
  <c r="G36" i="3"/>
  <c r="G54" i="21"/>
  <c r="I46" i="18"/>
  <c r="I49" i="18"/>
  <c r="I39" i="18"/>
  <c r="N50" i="17"/>
  <c r="F48" i="17"/>
  <c r="D64" i="17"/>
  <c r="L72" i="17"/>
  <c r="F69" i="17"/>
  <c r="H70" i="17"/>
  <c r="D50" i="23"/>
  <c r="D51" i="23"/>
  <c r="D43" i="23"/>
  <c r="J38" i="18"/>
  <c r="J36" i="18"/>
  <c r="J40" i="18"/>
  <c r="L45" i="19"/>
  <c r="L43" i="19"/>
  <c r="M53" i="23"/>
  <c r="M36" i="18"/>
  <c r="M37" i="18"/>
  <c r="M39" i="18"/>
  <c r="M43" i="18"/>
  <c r="J46" i="20"/>
  <c r="J41" i="20"/>
  <c r="J33" i="20"/>
  <c r="J40" i="20"/>
  <c r="N61" i="17"/>
  <c r="F53" i="17"/>
  <c r="H57" i="17"/>
  <c r="D33" i="19"/>
  <c r="D46" i="19"/>
  <c r="D41" i="19"/>
  <c r="D40" i="19"/>
  <c r="D47" i="19"/>
  <c r="D43" i="19"/>
  <c r="N40" i="17"/>
  <c r="H52" i="17"/>
  <c r="L61" i="17"/>
  <c r="F63" i="17"/>
  <c r="P9" i="12"/>
  <c r="P7" i="4"/>
  <c r="F49" i="17"/>
  <c r="K46" i="23"/>
  <c r="K49" i="23"/>
  <c r="K34" i="23"/>
  <c r="K53" i="23" s="1"/>
  <c r="O38" i="23"/>
  <c r="O46" i="23"/>
  <c r="R33" i="23"/>
  <c r="R49" i="23"/>
  <c r="B45" i="17"/>
  <c r="B49" i="17"/>
  <c r="B53" i="17"/>
  <c r="B57" i="17"/>
  <c r="B61" i="17"/>
  <c r="B65" i="17"/>
  <c r="B40" i="17"/>
  <c r="B46" i="17"/>
  <c r="B50" i="17"/>
  <c r="B54" i="17"/>
  <c r="B58" i="17"/>
  <c r="B62" i="17"/>
  <c r="B41" i="17"/>
  <c r="B47" i="17"/>
  <c r="B51" i="17"/>
  <c r="B55" i="17"/>
  <c r="B59" i="17"/>
  <c r="B63" i="17"/>
  <c r="K46" i="26"/>
  <c r="Q43" i="24"/>
  <c r="Q19" i="3"/>
  <c r="K36" i="26"/>
  <c r="K47" i="23"/>
  <c r="O45" i="26"/>
  <c r="O44" i="26"/>
  <c r="O51" i="23"/>
  <c r="O36" i="23"/>
  <c r="G36" i="23"/>
  <c r="R42" i="23"/>
  <c r="O48" i="23"/>
  <c r="K39" i="23"/>
  <c r="B42" i="23"/>
  <c r="J53" i="22"/>
  <c r="B56" i="17"/>
  <c r="G41" i="26"/>
  <c r="G46" i="26"/>
  <c r="G43" i="24"/>
  <c r="G38" i="24"/>
  <c r="V54" i="5"/>
  <c r="B52" i="17"/>
  <c r="B69" i="17"/>
  <c r="N69" i="17"/>
  <c r="D45" i="22"/>
  <c r="D41" i="22"/>
  <c r="R46" i="22"/>
  <c r="R41" i="22"/>
  <c r="R51" i="22"/>
  <c r="R54" i="22" s="1"/>
  <c r="R49" i="22"/>
  <c r="R48" i="22"/>
  <c r="E41" i="21"/>
  <c r="E24" i="5"/>
  <c r="E42" i="5" s="1"/>
  <c r="M45" i="21"/>
  <c r="M24" i="5"/>
  <c r="M52" i="5" s="1"/>
  <c r="Q40" i="21"/>
  <c r="Q35" i="21"/>
  <c r="Q41" i="21"/>
  <c r="Q39" i="21"/>
  <c r="G33" i="25"/>
  <c r="G36" i="25"/>
  <c r="N70" i="17"/>
  <c r="N71" i="17"/>
  <c r="D69" i="17"/>
  <c r="H35" i="1"/>
  <c r="P35" i="1"/>
  <c r="K36" i="1"/>
  <c r="C52" i="22"/>
  <c r="H49" i="15"/>
  <c r="O66" i="16"/>
  <c r="O61" i="16"/>
  <c r="Q65" i="16"/>
  <c r="K43" i="21"/>
  <c r="F35" i="21"/>
  <c r="I44" i="26"/>
  <c r="P40" i="26"/>
  <c r="T46" i="5"/>
  <c r="O15" i="4"/>
  <c r="F46" i="2"/>
  <c r="J41" i="5"/>
  <c r="J45" i="5"/>
  <c r="J50" i="5"/>
  <c r="J39" i="5"/>
  <c r="M40" i="5"/>
  <c r="M43" i="5"/>
  <c r="T45" i="9"/>
  <c r="Y37" i="2"/>
  <c r="N65" i="1"/>
  <c r="N63" i="1"/>
  <c r="N69" i="1"/>
  <c r="N49" i="1"/>
  <c r="F40" i="2"/>
  <c r="F36" i="2"/>
  <c r="Q43" i="20"/>
  <c r="Q45" i="20"/>
  <c r="Q48" i="20"/>
  <c r="G36" i="5"/>
  <c r="G49" i="5"/>
  <c r="B35" i="19"/>
  <c r="B43" i="19"/>
  <c r="B39" i="19"/>
  <c r="P43" i="18"/>
  <c r="P42" i="18"/>
  <c r="P40" i="18"/>
  <c r="P50" i="18"/>
  <c r="H40" i="3"/>
  <c r="H46" i="3"/>
  <c r="H43" i="3"/>
  <c r="G43" i="1"/>
  <c r="E22" i="2"/>
  <c r="E39" i="2" s="1"/>
  <c r="E45" i="20"/>
  <c r="E37" i="20"/>
  <c r="O35" i="5"/>
  <c r="O50" i="5"/>
  <c r="L54" i="21"/>
  <c r="H34" i="19"/>
  <c r="H50" i="19"/>
  <c r="H45" i="19"/>
  <c r="H38" i="19"/>
  <c r="B35" i="18"/>
  <c r="L33" i="19"/>
  <c r="L40" i="19"/>
  <c r="L49" i="19"/>
  <c r="J33" i="5"/>
  <c r="M51" i="5"/>
  <c r="R48" i="18"/>
  <c r="I43" i="3"/>
  <c r="I46" i="3"/>
  <c r="N39" i="5"/>
  <c r="N49" i="5"/>
  <c r="N35" i="5"/>
  <c r="N51" i="5"/>
  <c r="AC129" i="9"/>
  <c r="O36" i="3"/>
  <c r="M44" i="3"/>
  <c r="M41" i="3"/>
  <c r="J33" i="18"/>
  <c r="J43" i="18"/>
  <c r="J48" i="18"/>
  <c r="J49" i="18"/>
  <c r="J39" i="18"/>
  <c r="Y41" i="2"/>
  <c r="N42" i="1"/>
  <c r="N71" i="1"/>
  <c r="J61" i="1"/>
  <c r="F47" i="2"/>
  <c r="Q35" i="20"/>
  <c r="Q37" i="20"/>
  <c r="Q47" i="20"/>
  <c r="J44" i="19"/>
  <c r="G40" i="5"/>
  <c r="G52" i="5"/>
  <c r="G55" i="5" s="1"/>
  <c r="B40" i="19"/>
  <c r="P45" i="18"/>
  <c r="P47" i="18"/>
  <c r="P44" i="18"/>
  <c r="P49" i="18"/>
  <c r="P33" i="18"/>
  <c r="H36" i="3"/>
  <c r="H35" i="3"/>
  <c r="E36" i="20"/>
  <c r="E40" i="20"/>
  <c r="O49" i="5"/>
  <c r="O33" i="5"/>
  <c r="O42" i="5"/>
  <c r="D48" i="24"/>
  <c r="G54" i="23"/>
  <c r="E54" i="23"/>
  <c r="H47" i="19"/>
  <c r="H35" i="19"/>
  <c r="H44" i="19"/>
  <c r="H41" i="19"/>
  <c r="B44" i="18"/>
  <c r="B47" i="18"/>
  <c r="L36" i="19"/>
  <c r="R46" i="18"/>
  <c r="C53" i="22"/>
  <c r="M49" i="5"/>
  <c r="R39" i="18"/>
  <c r="D42" i="3"/>
  <c r="D47" i="3"/>
  <c r="D37" i="3"/>
  <c r="Q47" i="3"/>
  <c r="Q38" i="3"/>
  <c r="P41" i="5"/>
  <c r="P33" i="5"/>
  <c r="E33" i="18"/>
  <c r="E44" i="18"/>
  <c r="L42" i="19"/>
  <c r="L34" i="19"/>
  <c r="L50" i="19"/>
  <c r="L46" i="19"/>
  <c r="R47" i="18"/>
  <c r="R45" i="18"/>
  <c r="R35" i="18"/>
  <c r="R37" i="18"/>
  <c r="E41" i="17"/>
  <c r="E54" i="17"/>
  <c r="G41" i="17"/>
  <c r="G54" i="17"/>
  <c r="G65" i="17"/>
  <c r="G42" i="17"/>
  <c r="G47" i="17"/>
  <c r="G58" i="17"/>
  <c r="K46" i="17"/>
  <c r="K42" i="17"/>
  <c r="K51" i="17"/>
  <c r="M54" i="17"/>
  <c r="M45" i="17"/>
  <c r="M46" i="17"/>
  <c r="C40" i="15"/>
  <c r="C52" i="15"/>
  <c r="C59" i="15"/>
  <c r="C45" i="15"/>
  <c r="C55" i="15"/>
  <c r="E50" i="15"/>
  <c r="E58" i="15"/>
  <c r="E40" i="15"/>
  <c r="E51" i="15"/>
  <c r="E60" i="15"/>
  <c r="I40" i="15"/>
  <c r="I53" i="15"/>
  <c r="I62" i="15"/>
  <c r="I45" i="15"/>
  <c r="I54" i="15"/>
  <c r="M46" i="15"/>
  <c r="M57" i="15"/>
  <c r="M70" i="15"/>
  <c r="M49" i="15"/>
  <c r="M58" i="15"/>
  <c r="O47" i="15"/>
  <c r="O48" i="15"/>
  <c r="Q45" i="15"/>
  <c r="Q56" i="15"/>
  <c r="Q48" i="15"/>
  <c r="Q60" i="15"/>
  <c r="Q66" i="15"/>
  <c r="F50" i="23"/>
  <c r="F45" i="23"/>
  <c r="F34" i="23"/>
  <c r="F53" i="23" s="1"/>
  <c r="M70" i="17"/>
  <c r="G52" i="17"/>
  <c r="K56" i="17"/>
  <c r="I27" i="4"/>
  <c r="R66" i="17"/>
  <c r="E58" i="17"/>
  <c r="G63" i="17"/>
  <c r="G40" i="17"/>
  <c r="M57" i="17"/>
  <c r="C63" i="15"/>
  <c r="E55" i="15"/>
  <c r="I58" i="15"/>
  <c r="K53" i="15"/>
  <c r="M54" i="15"/>
  <c r="Q64" i="15"/>
  <c r="Q44" i="15"/>
  <c r="C70" i="15"/>
  <c r="K51" i="23"/>
  <c r="K41" i="23"/>
  <c r="K42" i="23"/>
  <c r="O33" i="23"/>
  <c r="O34" i="23"/>
  <c r="O41" i="23"/>
  <c r="O35" i="23"/>
  <c r="O44" i="23"/>
  <c r="R36" i="23"/>
  <c r="R40" i="23"/>
  <c r="R43" i="23"/>
  <c r="R39" i="3"/>
  <c r="R33" i="3"/>
  <c r="R46" i="3"/>
  <c r="T88" i="9"/>
  <c r="F33" i="5"/>
  <c r="V50" i="2"/>
  <c r="V39" i="2"/>
  <c r="V42" i="2"/>
  <c r="V51" i="2" s="1"/>
  <c r="V40" i="2"/>
  <c r="M54" i="23"/>
  <c r="O50" i="15"/>
  <c r="K46" i="15"/>
  <c r="K62" i="15"/>
  <c r="C64" i="15"/>
  <c r="C56" i="15"/>
  <c r="C46" i="15"/>
  <c r="K37" i="1"/>
  <c r="K47" i="17"/>
  <c r="R61" i="17"/>
  <c r="E70" i="17"/>
  <c r="K45" i="17"/>
  <c r="E72" i="17"/>
  <c r="K41" i="17"/>
  <c r="G64" i="17"/>
  <c r="G48" i="17"/>
  <c r="G59" i="17"/>
  <c r="C47" i="15"/>
  <c r="E63" i="15"/>
  <c r="E47" i="15"/>
  <c r="I50" i="15"/>
  <c r="M50" i="15"/>
  <c r="Q61" i="15"/>
  <c r="Q40" i="15"/>
  <c r="E42" i="16"/>
  <c r="E52" i="16"/>
  <c r="K41" i="16"/>
  <c r="K68" i="16" s="1"/>
  <c r="K63" i="16"/>
  <c r="K50" i="16"/>
  <c r="K60" i="16"/>
  <c r="M41" i="16"/>
  <c r="M46" i="16"/>
  <c r="M57" i="16"/>
  <c r="M47" i="16"/>
  <c r="M58" i="16"/>
  <c r="O41" i="16"/>
  <c r="O47" i="16"/>
  <c r="O51" i="16"/>
  <c r="O55" i="16"/>
  <c r="O59" i="16"/>
  <c r="O63" i="16"/>
  <c r="O42" i="16"/>
  <c r="O48" i="16"/>
  <c r="O52" i="16"/>
  <c r="O56" i="16"/>
  <c r="O60" i="16"/>
  <c r="O64" i="16"/>
  <c r="O67" i="16"/>
  <c r="Q41" i="16"/>
  <c r="Q40" i="16"/>
  <c r="Q48" i="16"/>
  <c r="Q54" i="16"/>
  <c r="Q61" i="16"/>
  <c r="Q67" i="16"/>
  <c r="Q42" i="16"/>
  <c r="Q49" i="16"/>
  <c r="Q56" i="16"/>
  <c r="Q64" i="16"/>
  <c r="G25" i="5"/>
  <c r="K25" i="5"/>
  <c r="O25" i="5"/>
  <c r="K40" i="23"/>
  <c r="O45" i="23"/>
  <c r="R45" i="23"/>
  <c r="H46" i="23"/>
  <c r="H24" i="5"/>
  <c r="H37" i="5" s="1"/>
  <c r="H36" i="23"/>
  <c r="H53" i="23" s="1"/>
  <c r="H42" i="23"/>
  <c r="H49" i="23"/>
  <c r="L47" i="23"/>
  <c r="L41" i="23"/>
  <c r="P41" i="23"/>
  <c r="P42" i="23"/>
  <c r="P45" i="23"/>
  <c r="H39" i="22"/>
  <c r="H52" i="22" s="1"/>
  <c r="H45" i="22"/>
  <c r="M69" i="17"/>
  <c r="K50" i="17"/>
  <c r="K65" i="17"/>
  <c r="K68" i="17" s="1"/>
  <c r="G60" i="17"/>
  <c r="K34" i="1"/>
  <c r="G53" i="17"/>
  <c r="D38" i="1"/>
  <c r="D76" i="1" s="1"/>
  <c r="P51" i="17"/>
  <c r="P68" i="17" s="1"/>
  <c r="Q38" i="1"/>
  <c r="C51" i="15"/>
  <c r="E62" i="15"/>
  <c r="E41" i="15"/>
  <c r="I46" i="15"/>
  <c r="M65" i="15"/>
  <c r="M40" i="15"/>
  <c r="Q53" i="15"/>
  <c r="E60" i="16"/>
  <c r="I47" i="16"/>
  <c r="M53" i="16"/>
  <c r="O62" i="16"/>
  <c r="O54" i="16"/>
  <c r="O46" i="16"/>
  <c r="Q60" i="16"/>
  <c r="Q45" i="16"/>
  <c r="F43" i="23"/>
  <c r="L43" i="23"/>
  <c r="O40" i="23"/>
  <c r="R39" i="23"/>
  <c r="P35" i="23"/>
  <c r="I39" i="23"/>
  <c r="I35" i="23"/>
  <c r="I53" i="23" s="1"/>
  <c r="I47" i="23"/>
  <c r="I45" i="23"/>
  <c r="I44" i="23"/>
  <c r="D35" i="22"/>
  <c r="D47" i="21"/>
  <c r="D54" i="21" s="1"/>
  <c r="D34" i="21"/>
  <c r="D40" i="21"/>
  <c r="D44" i="21"/>
  <c r="H47" i="21"/>
  <c r="H48" i="21"/>
  <c r="E70" i="15"/>
  <c r="I70" i="15"/>
  <c r="C71" i="15"/>
  <c r="O71" i="15"/>
  <c r="C70" i="16"/>
  <c r="O70" i="16"/>
  <c r="M72" i="16"/>
  <c r="O72" i="16"/>
  <c r="H22" i="20"/>
  <c r="H22" i="18"/>
  <c r="H46" i="18" s="1"/>
  <c r="F26" i="5"/>
  <c r="J26" i="5"/>
  <c r="N26" i="5"/>
  <c r="K27" i="4"/>
  <c r="O63" i="17"/>
  <c r="O53" i="17"/>
  <c r="M37" i="1"/>
  <c r="O38" i="1"/>
  <c r="O76" i="1" s="1"/>
  <c r="C69" i="15"/>
  <c r="G69" i="15"/>
  <c r="I69" i="16"/>
  <c r="M69" i="16"/>
  <c r="Q69" i="16"/>
  <c r="E17" i="2"/>
  <c r="K17" i="2"/>
  <c r="M48" i="21"/>
  <c r="P48" i="26"/>
  <c r="P43" i="26"/>
  <c r="P37" i="26"/>
  <c r="G44" i="25"/>
  <c r="Q46" i="24"/>
  <c r="T68" i="1"/>
  <c r="T73" i="1"/>
  <c r="T76" i="1"/>
  <c r="U73" i="1"/>
  <c r="F46" i="21"/>
  <c r="P47" i="26"/>
  <c r="P41" i="26"/>
  <c r="P36" i="26"/>
  <c r="G40" i="25"/>
  <c r="P47" i="25"/>
  <c r="Q41" i="24"/>
  <c r="T63" i="1"/>
  <c r="Q34" i="24"/>
  <c r="T50" i="1"/>
  <c r="T75" i="1"/>
  <c r="F15" i="11"/>
  <c r="F9" i="4"/>
  <c r="F15" i="4" s="1"/>
  <c r="Y39" i="2"/>
  <c r="Y48" i="2"/>
  <c r="Y33" i="2"/>
  <c r="Y36" i="2"/>
  <c r="Y40" i="2"/>
  <c r="Y44" i="2"/>
  <c r="Y49" i="2"/>
  <c r="E34" i="2"/>
  <c r="F42" i="2"/>
  <c r="F43" i="2"/>
  <c r="F41" i="2"/>
  <c r="P40" i="3"/>
  <c r="P46" i="3"/>
  <c r="M49" i="26"/>
  <c r="D48" i="23"/>
  <c r="D45" i="23"/>
  <c r="D35" i="23"/>
  <c r="K41" i="5"/>
  <c r="D35" i="3"/>
  <c r="Q36" i="3"/>
  <c r="R53" i="22"/>
  <c r="Q54" i="23"/>
  <c r="N14" i="4"/>
  <c r="R14" i="4"/>
  <c r="L27" i="4"/>
  <c r="H42" i="17"/>
  <c r="H55" i="17"/>
  <c r="H64" i="17"/>
  <c r="H40" i="17"/>
  <c r="H41" i="17"/>
  <c r="H51" i="17"/>
  <c r="H62" i="17"/>
  <c r="J49" i="17"/>
  <c r="J64" i="17"/>
  <c r="J42" i="17"/>
  <c r="J60" i="17"/>
  <c r="L60" i="17"/>
  <c r="L58" i="17"/>
  <c r="N46" i="17"/>
  <c r="N42" i="17"/>
  <c r="N65" i="17"/>
  <c r="N60" i="17"/>
  <c r="Q65" i="17"/>
  <c r="Q57" i="17"/>
  <c r="F40" i="15"/>
  <c r="H50" i="15"/>
  <c r="L40" i="15"/>
  <c r="B53" i="23"/>
  <c r="Q53" i="22"/>
  <c r="L52" i="16"/>
  <c r="L48" i="16"/>
  <c r="P51" i="16"/>
  <c r="P62" i="16"/>
  <c r="Y34" i="2"/>
  <c r="Y38" i="2"/>
  <c r="Y42" i="2"/>
  <c r="Y47" i="2"/>
  <c r="Y54" i="5"/>
  <c r="H10" i="4"/>
  <c r="I10" i="4"/>
  <c r="F48" i="2"/>
  <c r="P33" i="3"/>
  <c r="D44" i="23"/>
  <c r="D46" i="3"/>
  <c r="Q46" i="3"/>
  <c r="B54" i="22"/>
  <c r="I7" i="4"/>
  <c r="N27" i="4"/>
  <c r="M33" i="4"/>
  <c r="E51" i="17"/>
  <c r="E47" i="17"/>
  <c r="G46" i="17"/>
  <c r="G51" i="17"/>
  <c r="G57" i="17"/>
  <c r="G62" i="17"/>
  <c r="G45" i="17"/>
  <c r="G50" i="17"/>
  <c r="G55" i="17"/>
  <c r="G61" i="17"/>
  <c r="N54" i="16"/>
  <c r="M70" i="16"/>
  <c r="M36" i="1"/>
  <c r="Y35" i="2"/>
  <c r="Y43" i="2"/>
  <c r="D60" i="15"/>
  <c r="D53" i="15"/>
  <c r="F52" i="15"/>
  <c r="F50" i="15"/>
  <c r="H48" i="15"/>
  <c r="H42" i="15"/>
  <c r="H56" i="15"/>
  <c r="H65" i="15"/>
  <c r="H40" i="15"/>
  <c r="H52" i="15"/>
  <c r="H62" i="15"/>
  <c r="L50" i="15"/>
  <c r="L54" i="15"/>
  <c r="L46" i="15"/>
  <c r="N48" i="15"/>
  <c r="N64" i="15"/>
  <c r="J36" i="1"/>
  <c r="J74" i="1" s="1"/>
  <c r="Q36" i="1"/>
  <c r="P69" i="15"/>
  <c r="B59" i="16"/>
  <c r="F42" i="16"/>
  <c r="H63" i="16"/>
  <c r="H58" i="16"/>
  <c r="H52" i="16"/>
  <c r="H47" i="16"/>
  <c r="H40" i="16"/>
  <c r="J64" i="16"/>
  <c r="J53" i="16"/>
  <c r="J45" i="16"/>
  <c r="B71" i="16"/>
  <c r="H17" i="2"/>
  <c r="B40" i="23"/>
  <c r="L45" i="23"/>
  <c r="M44" i="23"/>
  <c r="P46" i="23"/>
  <c r="P37" i="23"/>
  <c r="C35" i="23"/>
  <c r="J36" i="23"/>
  <c r="L51" i="23"/>
  <c r="L54" i="23" s="1"/>
  <c r="E45" i="21"/>
  <c r="E52" i="21" s="1"/>
  <c r="H44" i="21"/>
  <c r="H39" i="21"/>
  <c r="L44" i="21"/>
  <c r="H33" i="21"/>
  <c r="G38" i="26"/>
  <c r="H38" i="25"/>
  <c r="N42" i="25"/>
  <c r="B71" i="15"/>
  <c r="F71" i="15"/>
  <c r="P70" i="16"/>
  <c r="P22" i="20"/>
  <c r="P22" i="2" s="1"/>
  <c r="E26" i="5"/>
  <c r="I26" i="5"/>
  <c r="M40" i="23"/>
  <c r="M52" i="23" s="1"/>
  <c r="F48" i="21"/>
  <c r="F40" i="21"/>
  <c r="H49" i="21"/>
  <c r="H43" i="21"/>
  <c r="H38" i="21"/>
  <c r="L38" i="21"/>
  <c r="F36" i="21"/>
  <c r="F53" i="21" s="1"/>
  <c r="L36" i="21"/>
  <c r="L53" i="21" s="1"/>
  <c r="G35" i="26"/>
  <c r="I47" i="26"/>
  <c r="I39" i="26"/>
  <c r="G46" i="25"/>
  <c r="G38" i="25"/>
  <c r="H46" i="25"/>
  <c r="H35" i="25"/>
  <c r="N34" i="25"/>
  <c r="S73" i="1"/>
  <c r="T58" i="1"/>
  <c r="T74" i="1"/>
  <c r="B71" i="17"/>
  <c r="S69" i="1"/>
  <c r="U42" i="3"/>
  <c r="U48" i="3" s="1"/>
  <c r="Z37" i="2"/>
  <c r="Z44" i="2"/>
  <c r="Z34" i="2"/>
  <c r="H37" i="1"/>
  <c r="G38" i="1"/>
  <c r="G76" i="1" s="1"/>
  <c r="F70" i="15"/>
  <c r="L71" i="15"/>
  <c r="B49" i="16"/>
  <c r="F54" i="16"/>
  <c r="H64" i="16"/>
  <c r="H59" i="16"/>
  <c r="H54" i="16"/>
  <c r="H48" i="16"/>
  <c r="H41" i="16"/>
  <c r="J57" i="16"/>
  <c r="J46" i="16"/>
  <c r="H69" i="16"/>
  <c r="J70" i="16"/>
  <c r="M71" i="16"/>
  <c r="Q71" i="16"/>
  <c r="I4" i="2"/>
  <c r="W42" i="9" s="1"/>
  <c r="E25" i="5"/>
  <c r="B41" i="23"/>
  <c r="F48" i="23"/>
  <c r="F37" i="23"/>
  <c r="L49" i="23"/>
  <c r="L37" i="23"/>
  <c r="O49" i="23"/>
  <c r="O42" i="23"/>
  <c r="O37" i="23"/>
  <c r="P40" i="23"/>
  <c r="R44" i="23"/>
  <c r="R37" i="23"/>
  <c r="L33" i="23"/>
  <c r="R34" i="23"/>
  <c r="B39" i="22"/>
  <c r="D48" i="21"/>
  <c r="D39" i="21"/>
  <c r="F44" i="21"/>
  <c r="G44" i="21"/>
  <c r="H46" i="21"/>
  <c r="H40" i="21"/>
  <c r="L48" i="21"/>
  <c r="D36" i="21"/>
  <c r="H36" i="21"/>
  <c r="F51" i="21"/>
  <c r="F54" i="21" s="1"/>
  <c r="G43" i="26"/>
  <c r="I43" i="26"/>
  <c r="F40" i="25"/>
  <c r="G42" i="25"/>
  <c r="G34" i="25"/>
  <c r="H40" i="25"/>
  <c r="O44" i="25"/>
  <c r="Q38" i="24"/>
  <c r="V75" i="1"/>
  <c r="W45" i="3"/>
  <c r="W48" i="3" s="1"/>
  <c r="K51" i="20"/>
  <c r="I51" i="19"/>
  <c r="I15" i="12"/>
  <c r="J10" i="12"/>
  <c r="I9" i="4"/>
  <c r="I15" i="4" s="1"/>
  <c r="P48" i="25"/>
  <c r="N54" i="21"/>
  <c r="H54" i="23"/>
  <c r="F10" i="12"/>
  <c r="E15" i="12"/>
  <c r="E10" i="12"/>
  <c r="E49" i="26"/>
  <c r="J48" i="24"/>
  <c r="N76" i="1"/>
  <c r="N53" i="22"/>
  <c r="J52" i="22"/>
  <c r="Q53" i="23"/>
  <c r="I33" i="4"/>
  <c r="C22" i="19"/>
  <c r="C41" i="19" s="1"/>
  <c r="R17" i="2"/>
  <c r="F47" i="23"/>
  <c r="F54" i="23" s="1"/>
  <c r="L26" i="5"/>
  <c r="F42" i="25"/>
  <c r="F48" i="25" s="1"/>
  <c r="G47" i="25"/>
  <c r="G45" i="25"/>
  <c r="G43" i="25"/>
  <c r="G41" i="25"/>
  <c r="G39" i="25"/>
  <c r="G37" i="25"/>
  <c r="G35" i="25"/>
  <c r="H47" i="25"/>
  <c r="H44" i="25"/>
  <c r="H42" i="25"/>
  <c r="H39" i="25"/>
  <c r="H36" i="25"/>
  <c r="K46" i="25"/>
  <c r="N45" i="25"/>
  <c r="N40" i="25"/>
  <c r="O45" i="25"/>
  <c r="O39" i="25"/>
  <c r="S74" i="1"/>
  <c r="S22" i="2"/>
  <c r="S44" i="3"/>
  <c r="S38" i="3"/>
  <c r="T34" i="3"/>
  <c r="Z47" i="2"/>
  <c r="AB48" i="2"/>
  <c r="AB49" i="2"/>
  <c r="AB47" i="2"/>
  <c r="AB48" i="3"/>
  <c r="AB53" i="5"/>
  <c r="AB54" i="5"/>
  <c r="J54" i="23"/>
  <c r="D48" i="25"/>
  <c r="J49" i="26"/>
  <c r="F52" i="22"/>
  <c r="C49" i="26"/>
  <c r="G75" i="1"/>
  <c r="R51" i="20"/>
  <c r="P48" i="24"/>
  <c r="AJ45" i="9"/>
  <c r="G27" i="4"/>
  <c r="Q27" i="4"/>
  <c r="O27" i="4"/>
  <c r="S27" i="4"/>
  <c r="J33" i="4"/>
  <c r="C72" i="15"/>
  <c r="H72" i="15"/>
  <c r="J72" i="16"/>
  <c r="O50" i="23"/>
  <c r="O54" i="23" s="1"/>
  <c r="N44" i="24"/>
  <c r="V36" i="3"/>
  <c r="V48" i="3" s="1"/>
  <c r="Y75" i="1"/>
  <c r="Z49" i="5"/>
  <c r="AN88" i="9"/>
  <c r="Z46" i="2"/>
  <c r="AN45" i="9"/>
  <c r="AA48" i="3"/>
  <c r="AB55" i="5"/>
  <c r="S55" i="5"/>
  <c r="V53" i="5"/>
  <c r="G34" i="5"/>
  <c r="M34" i="5"/>
  <c r="Q34" i="5"/>
  <c r="M36" i="5"/>
  <c r="F37" i="5"/>
  <c r="J37" i="5"/>
  <c r="P37" i="5"/>
  <c r="E39" i="5"/>
  <c r="G39" i="5"/>
  <c r="I39" i="5"/>
  <c r="K39" i="5"/>
  <c r="M39" i="5"/>
  <c r="Q39" i="5"/>
  <c r="N40" i="5"/>
  <c r="G41" i="5"/>
  <c r="I41" i="5"/>
  <c r="N42" i="5"/>
  <c r="P42" i="5"/>
  <c r="G43" i="5"/>
  <c r="K43" i="5"/>
  <c r="O43" i="5"/>
  <c r="Q43" i="5"/>
  <c r="F44" i="5"/>
  <c r="R44" i="5"/>
  <c r="G45" i="5"/>
  <c r="K45" i="5"/>
  <c r="M45" i="5"/>
  <c r="O45" i="5"/>
  <c r="I47" i="5"/>
  <c r="M47" i="5"/>
  <c r="I49" i="5"/>
  <c r="K49" i="5"/>
  <c r="E51" i="5"/>
  <c r="O51" i="5"/>
  <c r="F52" i="5"/>
  <c r="F55" i="5" s="1"/>
  <c r="H52" i="5"/>
  <c r="J52" i="5"/>
  <c r="W49" i="5"/>
  <c r="W45" i="5"/>
  <c r="W41" i="5"/>
  <c r="W36" i="5"/>
  <c r="W50" i="5"/>
  <c r="W46" i="5"/>
  <c r="W42" i="5"/>
  <c r="W37" i="5"/>
  <c r="W33" i="5"/>
  <c r="U88" i="9"/>
  <c r="G33" i="5"/>
  <c r="G35" i="5"/>
  <c r="G42" i="5"/>
  <c r="O40" i="5"/>
  <c r="O44" i="5"/>
  <c r="O41" i="5"/>
  <c r="AC88" i="9"/>
  <c r="O52" i="5"/>
  <c r="O46" i="5"/>
  <c r="U39" i="5"/>
  <c r="U43" i="5"/>
  <c r="S54" i="5"/>
  <c r="X88" i="9"/>
  <c r="J36" i="5"/>
  <c r="J48" i="5"/>
  <c r="P50" i="5"/>
  <c r="P45" i="5"/>
  <c r="K54" i="5"/>
  <c r="I52" i="5"/>
  <c r="I48" i="5"/>
  <c r="I50" i="5"/>
  <c r="I37" i="5"/>
  <c r="I46" i="5"/>
  <c r="AD88" i="9"/>
  <c r="P36" i="5"/>
  <c r="P43" i="5"/>
  <c r="J47" i="5"/>
  <c r="J40" i="5"/>
  <c r="J46" i="5"/>
  <c r="M46" i="5"/>
  <c r="M37" i="5"/>
  <c r="AA88" i="9"/>
  <c r="M48" i="5"/>
  <c r="F34" i="5"/>
  <c r="F39" i="5"/>
  <c r="F47" i="5"/>
  <c r="F49" i="5"/>
  <c r="F35" i="5"/>
  <c r="F46" i="5"/>
  <c r="N36" i="5"/>
  <c r="N33" i="5"/>
  <c r="U34" i="5"/>
  <c r="U42" i="5"/>
  <c r="AI88" i="9"/>
  <c r="U33" i="5"/>
  <c r="U45" i="5"/>
  <c r="H35" i="5"/>
  <c r="H40" i="5"/>
  <c r="H50" i="5"/>
  <c r="U44" i="5"/>
  <c r="W51" i="5"/>
  <c r="W55" i="5" s="1"/>
  <c r="Z50" i="2"/>
  <c r="AB46" i="2"/>
  <c r="AB33" i="2"/>
  <c r="AA33" i="2"/>
  <c r="AA34" i="2"/>
  <c r="AA42" i="2"/>
  <c r="AA37" i="2"/>
  <c r="AA45" i="2"/>
  <c r="AA36" i="2"/>
  <c r="AA44" i="2"/>
  <c r="AA35" i="2"/>
  <c r="AA43" i="2"/>
  <c r="AA72" i="1"/>
  <c r="Z41" i="2"/>
  <c r="Z40" i="2"/>
  <c r="Z39" i="2"/>
  <c r="Z38" i="2"/>
  <c r="Z72" i="1"/>
  <c r="AB72" i="1"/>
  <c r="W48" i="2"/>
  <c r="W41" i="2"/>
  <c r="F36" i="1"/>
  <c r="F70" i="16"/>
  <c r="N37" i="1"/>
  <c r="N75" i="1" s="1"/>
  <c r="N71" i="16"/>
  <c r="X68" i="1"/>
  <c r="X58" i="1"/>
  <c r="X46" i="1"/>
  <c r="X67" i="1"/>
  <c r="X56" i="1"/>
  <c r="X45" i="1"/>
  <c r="X74" i="1"/>
  <c r="W49" i="2"/>
  <c r="X50" i="5"/>
  <c r="X33" i="5"/>
  <c r="X76" i="1"/>
  <c r="N51" i="18"/>
  <c r="J43" i="19"/>
  <c r="L38" i="2"/>
  <c r="L36" i="2"/>
  <c r="L39" i="2"/>
  <c r="L49" i="2"/>
  <c r="L40" i="2"/>
  <c r="L44" i="2"/>
  <c r="L45" i="2"/>
  <c r="L42" i="2"/>
  <c r="L50" i="2"/>
  <c r="L48" i="2"/>
  <c r="L33" i="2"/>
  <c r="P47" i="19"/>
  <c r="P33" i="19"/>
  <c r="P39" i="19"/>
  <c r="P48" i="19"/>
  <c r="P42" i="19"/>
  <c r="P43" i="19"/>
  <c r="P49" i="19"/>
  <c r="P41" i="19"/>
  <c r="P45" i="19"/>
  <c r="P44" i="19"/>
  <c r="P34" i="19"/>
  <c r="P46" i="19"/>
  <c r="P50" i="19"/>
  <c r="P38" i="19"/>
  <c r="P35" i="19"/>
  <c r="P37" i="19"/>
  <c r="AK45" i="9"/>
  <c r="W45" i="2"/>
  <c r="W42" i="2"/>
  <c r="W36" i="2"/>
  <c r="W47" i="2"/>
  <c r="W44" i="2"/>
  <c r="J33" i="19"/>
  <c r="J48" i="19"/>
  <c r="J37" i="19"/>
  <c r="J47" i="19"/>
  <c r="J22" i="2"/>
  <c r="J47" i="2" s="1"/>
  <c r="J34" i="19"/>
  <c r="J49" i="19"/>
  <c r="J38" i="19"/>
  <c r="J42" i="19"/>
  <c r="J45" i="19"/>
  <c r="J39" i="19"/>
  <c r="F71" i="16"/>
  <c r="F37" i="1"/>
  <c r="L36" i="24"/>
  <c r="L43" i="24"/>
  <c r="L37" i="24"/>
  <c r="L45" i="24"/>
  <c r="L35" i="24"/>
  <c r="L40" i="24"/>
  <c r="L41" i="24"/>
  <c r="L47" i="24"/>
  <c r="L42" i="24"/>
  <c r="L38" i="24"/>
  <c r="L46" i="24"/>
  <c r="L19" i="3"/>
  <c r="L34" i="24"/>
  <c r="X52" i="5"/>
  <c r="AL88" i="9"/>
  <c r="X38" i="5"/>
  <c r="X41" i="5"/>
  <c r="X34" i="5"/>
  <c r="X40" i="5"/>
  <c r="X48" i="5"/>
  <c r="X49" i="5"/>
  <c r="X51" i="5"/>
  <c r="X35" i="5"/>
  <c r="X46" i="5"/>
  <c r="X66" i="1"/>
  <c r="X55" i="1"/>
  <c r="X42" i="1"/>
  <c r="X65" i="1"/>
  <c r="W33" i="2"/>
  <c r="W34" i="2"/>
  <c r="W43" i="2"/>
  <c r="X44" i="5"/>
  <c r="X36" i="5"/>
  <c r="J41" i="19"/>
  <c r="J35" i="19"/>
  <c r="E53" i="21"/>
  <c r="B52" i="23"/>
  <c r="E9" i="11"/>
  <c r="E7" i="4"/>
  <c r="G9" i="11"/>
  <c r="G7" i="4"/>
  <c r="J71" i="16"/>
  <c r="J37" i="1"/>
  <c r="J75" i="1" s="1"/>
  <c r="X57" i="1"/>
  <c r="X73" i="1"/>
  <c r="X43" i="1"/>
  <c r="X51" i="1"/>
  <c r="X61" i="1"/>
  <c r="X69" i="1"/>
  <c r="X44" i="1"/>
  <c r="X53" i="1"/>
  <c r="X62" i="1"/>
  <c r="X64" i="1"/>
  <c r="X50" i="1"/>
  <c r="X63" i="1"/>
  <c r="X49" i="1"/>
  <c r="W46" i="2"/>
  <c r="W50" i="2"/>
  <c r="X42" i="5"/>
  <c r="X47" i="5"/>
  <c r="J36" i="19"/>
  <c r="J40" i="19"/>
  <c r="F38" i="2"/>
  <c r="F39" i="2"/>
  <c r="F50" i="2"/>
  <c r="F34" i="2"/>
  <c r="F37" i="2"/>
  <c r="F44" i="2"/>
  <c r="F35" i="2"/>
  <c r="F49" i="2"/>
  <c r="L9" i="4"/>
  <c r="L15" i="4" s="1"/>
  <c r="AL45" i="9"/>
  <c r="X36" i="2"/>
  <c r="X35" i="2"/>
  <c r="N39" i="2"/>
  <c r="N42" i="2"/>
  <c r="P44" i="3"/>
  <c r="K48" i="25"/>
  <c r="I48" i="24"/>
  <c r="F46" i="19"/>
  <c r="F48" i="19"/>
  <c r="F38" i="19"/>
  <c r="F50" i="19"/>
  <c r="F44" i="19"/>
  <c r="F33" i="19"/>
  <c r="F49" i="19"/>
  <c r="F35" i="19"/>
  <c r="F36" i="19"/>
  <c r="J64" i="1"/>
  <c r="J65" i="1"/>
  <c r="J43" i="1"/>
  <c r="J69" i="1"/>
  <c r="J44" i="1"/>
  <c r="X7" i="9"/>
  <c r="J55" i="1"/>
  <c r="J47" i="1"/>
  <c r="E14" i="12"/>
  <c r="E14" i="4" s="1"/>
  <c r="E10" i="4"/>
  <c r="D22" i="2"/>
  <c r="D47" i="2" s="1"/>
  <c r="D41" i="18"/>
  <c r="D49" i="18"/>
  <c r="D37" i="18"/>
  <c r="D47" i="18"/>
  <c r="D46" i="18"/>
  <c r="D42" i="18"/>
  <c r="D44" i="18"/>
  <c r="D35" i="18"/>
  <c r="P59" i="1"/>
  <c r="P56" i="1"/>
  <c r="P60" i="1"/>
  <c r="AD7" i="9"/>
  <c r="P43" i="1"/>
  <c r="P71" i="1"/>
  <c r="P49" i="1"/>
  <c r="P69" i="1"/>
  <c r="B46" i="18"/>
  <c r="B43" i="18"/>
  <c r="B48" i="18"/>
  <c r="B49" i="18"/>
  <c r="B34" i="18"/>
  <c r="B42" i="18"/>
  <c r="B37" i="18"/>
  <c r="B50" i="18"/>
  <c r="B38" i="18"/>
  <c r="B36" i="18"/>
  <c r="B40" i="18"/>
  <c r="D51" i="19"/>
  <c r="J53" i="23"/>
  <c r="J52" i="23"/>
  <c r="L33" i="18"/>
  <c r="L48" i="18"/>
  <c r="L34" i="18"/>
  <c r="L35" i="18"/>
  <c r="L44" i="18"/>
  <c r="L45" i="18"/>
  <c r="L49" i="18"/>
  <c r="L50" i="18"/>
  <c r="Q49" i="26"/>
  <c r="G48" i="24"/>
  <c r="T46" i="2"/>
  <c r="T37" i="2"/>
  <c r="T44" i="2"/>
  <c r="T40" i="2"/>
  <c r="T38" i="2"/>
  <c r="T34" i="2"/>
  <c r="T43" i="2"/>
  <c r="T41" i="2"/>
  <c r="T47" i="2"/>
  <c r="T45" i="2"/>
  <c r="T42" i="2"/>
  <c r="T39" i="2"/>
  <c r="Q45" i="5"/>
  <c r="Q47" i="5"/>
  <c r="Q40" i="5"/>
  <c r="Q51" i="5"/>
  <c r="Q50" i="5"/>
  <c r="Q42" i="5"/>
  <c r="Q48" i="5"/>
  <c r="AE88" i="9"/>
  <c r="Q44" i="5"/>
  <c r="Q33" i="5"/>
  <c r="Q52" i="5"/>
  <c r="Q49" i="5"/>
  <c r="Q36" i="5"/>
  <c r="Q46" i="5"/>
  <c r="P38" i="3"/>
  <c r="P39" i="3"/>
  <c r="P41" i="3"/>
  <c r="P45" i="3"/>
  <c r="P42" i="3"/>
  <c r="P47" i="3"/>
  <c r="P37" i="3"/>
  <c r="R49" i="26"/>
  <c r="B41" i="19"/>
  <c r="B34" i="19"/>
  <c r="B42" i="19"/>
  <c r="B38" i="19"/>
  <c r="B50" i="19"/>
  <c r="B36" i="19"/>
  <c r="B49" i="19"/>
  <c r="B48" i="19"/>
  <c r="B46" i="19"/>
  <c r="O52" i="21"/>
  <c r="J51" i="20"/>
  <c r="I40" i="20"/>
  <c r="I34" i="20"/>
  <c r="I35" i="20"/>
  <c r="I39" i="20"/>
  <c r="I48" i="20"/>
  <c r="I42" i="20"/>
  <c r="I49" i="20"/>
  <c r="I47" i="20"/>
  <c r="I46" i="20"/>
  <c r="I44" i="20"/>
  <c r="I50" i="20"/>
  <c r="I22" i="2"/>
  <c r="I38" i="20"/>
  <c r="Y129" i="9"/>
  <c r="K33" i="3"/>
  <c r="K35" i="3"/>
  <c r="K34" i="3"/>
  <c r="R42" i="5"/>
  <c r="R41" i="5"/>
  <c r="R45" i="5"/>
  <c r="R50" i="5"/>
  <c r="R40" i="5"/>
  <c r="R51" i="5"/>
  <c r="R46" i="5"/>
  <c r="R47" i="5"/>
  <c r="R33" i="5"/>
  <c r="R43" i="5"/>
  <c r="L38" i="20"/>
  <c r="L42" i="20"/>
  <c r="L45" i="20"/>
  <c r="L41" i="20"/>
  <c r="L33" i="20"/>
  <c r="M52" i="22"/>
  <c r="G33" i="4"/>
  <c r="C68" i="17"/>
  <c r="R36" i="1"/>
  <c r="R70" i="17"/>
  <c r="C34" i="24"/>
  <c r="C39" i="24"/>
  <c r="C45" i="24"/>
  <c r="C35" i="24"/>
  <c r="C38" i="24"/>
  <c r="C44" i="24"/>
  <c r="C40" i="24"/>
  <c r="C47" i="24"/>
  <c r="C41" i="24"/>
  <c r="C37" i="24"/>
  <c r="C42" i="24"/>
  <c r="C36" i="24"/>
  <c r="C46" i="24"/>
  <c r="F51" i="20"/>
  <c r="E47" i="2"/>
  <c r="E40" i="2"/>
  <c r="O49" i="26"/>
  <c r="P52" i="22"/>
  <c r="R54" i="21"/>
  <c r="H53" i="22"/>
  <c r="V129" i="9"/>
  <c r="H41" i="3"/>
  <c r="H33" i="3"/>
  <c r="H34" i="3"/>
  <c r="P53" i="21"/>
  <c r="G53" i="22"/>
  <c r="AB7" i="9"/>
  <c r="N53" i="1"/>
  <c r="N60" i="1"/>
  <c r="N55" i="1"/>
  <c r="N59" i="1"/>
  <c r="N58" i="1"/>
  <c r="N62" i="1"/>
  <c r="N66" i="1"/>
  <c r="N70" i="1"/>
  <c r="N64" i="1"/>
  <c r="N68" i="1"/>
  <c r="N61" i="1"/>
  <c r="E52" i="23"/>
  <c r="Q36" i="20"/>
  <c r="Q34" i="20"/>
  <c r="Q50" i="20"/>
  <c r="Q40" i="20"/>
  <c r="E43" i="20"/>
  <c r="E50" i="20"/>
  <c r="E41" i="20"/>
  <c r="E38" i="20"/>
  <c r="E48" i="20"/>
  <c r="E33" i="20"/>
  <c r="G49" i="1"/>
  <c r="G51" i="1"/>
  <c r="G62" i="1"/>
  <c r="D48" i="1"/>
  <c r="D44" i="1"/>
  <c r="D68" i="1"/>
  <c r="D47" i="1"/>
  <c r="N36" i="1"/>
  <c r="N74" i="1" s="1"/>
  <c r="H69" i="17"/>
  <c r="I55" i="1"/>
  <c r="I59" i="1"/>
  <c r="I48" i="1"/>
  <c r="I66" i="1"/>
  <c r="I64" i="1"/>
  <c r="M51" i="18"/>
  <c r="K51" i="19"/>
  <c r="L49" i="20"/>
  <c r="L40" i="20"/>
  <c r="L47" i="20"/>
  <c r="K44" i="3"/>
  <c r="K43" i="3"/>
  <c r="K45" i="3"/>
  <c r="L51" i="19"/>
  <c r="R49" i="5"/>
  <c r="R48" i="5"/>
  <c r="R37" i="5"/>
  <c r="D51" i="20"/>
  <c r="I35" i="3"/>
  <c r="I37" i="3"/>
  <c r="I38" i="3"/>
  <c r="I36" i="3"/>
  <c r="I47" i="3"/>
  <c r="W129" i="9"/>
  <c r="I33" i="3"/>
  <c r="I34" i="3"/>
  <c r="D38" i="23"/>
  <c r="D34" i="23"/>
  <c r="D47" i="23"/>
  <c r="D54" i="23" s="1"/>
  <c r="D49" i="23"/>
  <c r="D39" i="23"/>
  <c r="D24" i="5"/>
  <c r="D42" i="23"/>
  <c r="D37" i="23"/>
  <c r="D33" i="23"/>
  <c r="D36" i="23"/>
  <c r="C43" i="24"/>
  <c r="N49" i="20"/>
  <c r="N39" i="20"/>
  <c r="N33" i="20"/>
  <c r="N43" i="20"/>
  <c r="G41" i="19"/>
  <c r="G36" i="19"/>
  <c r="G45" i="19"/>
  <c r="G33" i="19"/>
  <c r="G49" i="19"/>
  <c r="G48" i="19"/>
  <c r="B43" i="20"/>
  <c r="B36" i="20"/>
  <c r="B40" i="20"/>
  <c r="B39" i="20"/>
  <c r="B46" i="20"/>
  <c r="L44" i="20"/>
  <c r="L46" i="20"/>
  <c r="L34" i="20"/>
  <c r="L43" i="20"/>
  <c r="K46" i="3"/>
  <c r="K36" i="3"/>
  <c r="K47" i="3"/>
  <c r="R35" i="5"/>
  <c r="AF88" i="9"/>
  <c r="R34" i="5"/>
  <c r="C33" i="24"/>
  <c r="C48" i="24" s="1"/>
  <c r="L48" i="25"/>
  <c r="N52" i="5"/>
  <c r="N47" i="5"/>
  <c r="N45" i="5"/>
  <c r="AB88" i="9"/>
  <c r="N46" i="5"/>
  <c r="R38" i="18"/>
  <c r="R33" i="18"/>
  <c r="R41" i="18"/>
  <c r="R40" i="18"/>
  <c r="R44" i="18"/>
  <c r="N69" i="15"/>
  <c r="N35" i="1"/>
  <c r="N73" i="1" s="1"/>
  <c r="L70" i="15"/>
  <c r="L36" i="1"/>
  <c r="L74" i="1" s="1"/>
  <c r="O70" i="15"/>
  <c r="O36" i="1"/>
  <c r="O74" i="1" s="1"/>
  <c r="P40" i="16"/>
  <c r="P48" i="16"/>
  <c r="P54" i="16"/>
  <c r="P59" i="16"/>
  <c r="P64" i="16"/>
  <c r="P42" i="16"/>
  <c r="P50" i="16"/>
  <c r="P55" i="16"/>
  <c r="P60" i="16"/>
  <c r="P66" i="16"/>
  <c r="P41" i="16"/>
  <c r="P52" i="16"/>
  <c r="P63" i="16"/>
  <c r="P67" i="16"/>
  <c r="P61" i="16"/>
  <c r="P45" i="16"/>
  <c r="P46" i="16"/>
  <c r="P56" i="16"/>
  <c r="P57" i="16"/>
  <c r="P47" i="16"/>
  <c r="P58" i="16"/>
  <c r="R41" i="16"/>
  <c r="R42" i="16"/>
  <c r="R55" i="16"/>
  <c r="R57" i="16"/>
  <c r="R43" i="16"/>
  <c r="R59" i="16"/>
  <c r="R69" i="16"/>
  <c r="H54" i="22"/>
  <c r="G52" i="22"/>
  <c r="M54" i="22"/>
  <c r="P46" i="5"/>
  <c r="P35" i="5"/>
  <c r="P47" i="5"/>
  <c r="Q43" i="18"/>
  <c r="Q39" i="18"/>
  <c r="Q37" i="18"/>
  <c r="Q36" i="18"/>
  <c r="O37" i="3"/>
  <c r="O35" i="3"/>
  <c r="O46" i="3"/>
  <c r="E41" i="3"/>
  <c r="P44" i="5"/>
  <c r="R34" i="18"/>
  <c r="R49" i="18"/>
  <c r="R42" i="18"/>
  <c r="N34" i="5"/>
  <c r="N44" i="5"/>
  <c r="N50" i="5"/>
  <c r="N43" i="5"/>
  <c r="AE129" i="9"/>
  <c r="Q45" i="3"/>
  <c r="G41" i="3"/>
  <c r="G43" i="3"/>
  <c r="G40" i="3"/>
  <c r="G38" i="3"/>
  <c r="B49" i="26"/>
  <c r="K54" i="21"/>
  <c r="N54" i="22"/>
  <c r="I33" i="18"/>
  <c r="I42" i="18"/>
  <c r="I41" i="18"/>
  <c r="I40" i="18"/>
  <c r="I34" i="18"/>
  <c r="I43" i="18"/>
  <c r="E48" i="19"/>
  <c r="E46" i="19"/>
  <c r="B50" i="15"/>
  <c r="B59" i="15"/>
  <c r="B48" i="15"/>
  <c r="B47" i="15"/>
  <c r="B61" i="15"/>
  <c r="B62" i="15"/>
  <c r="D46" i="15"/>
  <c r="D52" i="15"/>
  <c r="D57" i="15"/>
  <c r="D62" i="15"/>
  <c r="D48" i="15"/>
  <c r="D54" i="15"/>
  <c r="D61" i="15"/>
  <c r="D41" i="15"/>
  <c r="D59" i="15"/>
  <c r="D40" i="15"/>
  <c r="D49" i="15"/>
  <c r="D56" i="15"/>
  <c r="D64" i="15"/>
  <c r="D47" i="15"/>
  <c r="D63" i="15"/>
  <c r="D42" i="15"/>
  <c r="D50" i="15"/>
  <c r="D58" i="15"/>
  <c r="D65" i="15"/>
  <c r="D51" i="15"/>
  <c r="R44" i="15"/>
  <c r="R56" i="15"/>
  <c r="R64" i="15"/>
  <c r="R53" i="15"/>
  <c r="R43" i="15"/>
  <c r="R59" i="15"/>
  <c r="R62" i="15"/>
  <c r="R40" i="15"/>
  <c r="R66" i="15"/>
  <c r="R52" i="15"/>
  <c r="R41" i="15"/>
  <c r="R57" i="15"/>
  <c r="R47" i="15"/>
  <c r="R63" i="15"/>
  <c r="R60" i="15"/>
  <c r="R54" i="15"/>
  <c r="R58" i="15"/>
  <c r="R48" i="15"/>
  <c r="R45" i="15"/>
  <c r="R61" i="15"/>
  <c r="R51" i="15"/>
  <c r="R67" i="15"/>
  <c r="R46" i="15"/>
  <c r="C40" i="16"/>
  <c r="C58" i="16"/>
  <c r="C48" i="16"/>
  <c r="C65" i="16"/>
  <c r="C57" i="16"/>
  <c r="C47" i="16"/>
  <c r="C64" i="16"/>
  <c r="C56" i="16"/>
  <c r="C46" i="16"/>
  <c r="C63" i="16"/>
  <c r="C55" i="16"/>
  <c r="C45" i="16"/>
  <c r="C69" i="16"/>
  <c r="C52" i="16"/>
  <c r="C62" i="16"/>
  <c r="C54" i="16"/>
  <c r="C42" i="16"/>
  <c r="C61" i="16"/>
  <c r="C51" i="16"/>
  <c r="C41" i="16"/>
  <c r="E40" i="16"/>
  <c r="E46" i="16"/>
  <c r="E50" i="16"/>
  <c r="E54" i="16"/>
  <c r="E58" i="16"/>
  <c r="E62" i="16"/>
  <c r="E41" i="16"/>
  <c r="E47" i="16"/>
  <c r="E51" i="16"/>
  <c r="E55" i="16"/>
  <c r="E59" i="16"/>
  <c r="E63" i="16"/>
  <c r="E69" i="16"/>
  <c r="E45" i="16"/>
  <c r="E53" i="16"/>
  <c r="E61" i="16"/>
  <c r="E48" i="16"/>
  <c r="E56" i="16"/>
  <c r="E64" i="16"/>
  <c r="E49" i="16"/>
  <c r="E57" i="16"/>
  <c r="E65" i="16"/>
  <c r="G72" i="16"/>
  <c r="G49" i="16"/>
  <c r="G59" i="16"/>
  <c r="G50" i="16"/>
  <c r="G61" i="16"/>
  <c r="G54" i="16"/>
  <c r="G52" i="16"/>
  <c r="G55" i="16"/>
  <c r="G64" i="16"/>
  <c r="G48" i="16"/>
  <c r="G41" i="16"/>
  <c r="G65" i="16"/>
  <c r="I45" i="16"/>
  <c r="I41" i="16"/>
  <c r="I48" i="16"/>
  <c r="I52" i="16"/>
  <c r="I56" i="16"/>
  <c r="I60" i="16"/>
  <c r="I64" i="16"/>
  <c r="I42" i="16"/>
  <c r="I49" i="16"/>
  <c r="I53" i="16"/>
  <c r="I57" i="16"/>
  <c r="I61" i="16"/>
  <c r="I65" i="16"/>
  <c r="I50" i="16"/>
  <c r="I58" i="16"/>
  <c r="I40" i="16"/>
  <c r="I51" i="16"/>
  <c r="I59" i="16"/>
  <c r="I46" i="16"/>
  <c r="I54" i="16"/>
  <c r="I62" i="16"/>
  <c r="K33" i="4"/>
  <c r="S33" i="4"/>
  <c r="F52" i="17"/>
  <c r="F62" i="17"/>
  <c r="I64" i="17"/>
  <c r="I48" i="17"/>
  <c r="M34" i="1"/>
  <c r="M43" i="1" s="1"/>
  <c r="M40" i="17"/>
  <c r="M50" i="17"/>
  <c r="M58" i="17"/>
  <c r="B70" i="15"/>
  <c r="M22" i="20"/>
  <c r="H46" i="26"/>
  <c r="H39" i="26"/>
  <c r="H38" i="26"/>
  <c r="N36" i="26"/>
  <c r="N42" i="26"/>
  <c r="N37" i="26"/>
  <c r="N44" i="26"/>
  <c r="N34" i="26"/>
  <c r="N48" i="26"/>
  <c r="N38" i="26"/>
  <c r="N41" i="26"/>
  <c r="N48" i="25"/>
  <c r="F27" i="4"/>
  <c r="R27" i="4"/>
  <c r="R33" i="4"/>
  <c r="F60" i="17"/>
  <c r="F46" i="17"/>
  <c r="M64" i="17"/>
  <c r="M53" i="17"/>
  <c r="J35" i="1"/>
  <c r="J73" i="1" s="1"/>
  <c r="I36" i="1"/>
  <c r="I74" i="1" s="1"/>
  <c r="D71" i="15"/>
  <c r="E42" i="15"/>
  <c r="E48" i="15"/>
  <c r="E52" i="15"/>
  <c r="E45" i="15"/>
  <c r="E49" i="15"/>
  <c r="E53" i="15"/>
  <c r="E57" i="15"/>
  <c r="E61" i="15"/>
  <c r="E65" i="15"/>
  <c r="G42" i="15"/>
  <c r="G65" i="15"/>
  <c r="G51" i="15"/>
  <c r="I41" i="15"/>
  <c r="I47" i="15"/>
  <c r="I51" i="15"/>
  <c r="I55" i="15"/>
  <c r="I59" i="15"/>
  <c r="I63" i="15"/>
  <c r="I42" i="15"/>
  <c r="I48" i="15"/>
  <c r="I52" i="15"/>
  <c r="I56" i="15"/>
  <c r="I60" i="15"/>
  <c r="I64" i="15"/>
  <c r="K48" i="15"/>
  <c r="K59" i="15"/>
  <c r="K52" i="15"/>
  <c r="K63" i="15"/>
  <c r="M41" i="15"/>
  <c r="M47" i="15"/>
  <c r="M51" i="15"/>
  <c r="M55" i="15"/>
  <c r="M59" i="15"/>
  <c r="M63" i="15"/>
  <c r="M42" i="15"/>
  <c r="M48" i="15"/>
  <c r="M52" i="15"/>
  <c r="M56" i="15"/>
  <c r="M60" i="15"/>
  <c r="M64" i="15"/>
  <c r="O40" i="15"/>
  <c r="O52" i="15"/>
  <c r="O63" i="15"/>
  <c r="O41" i="15"/>
  <c r="O53" i="15"/>
  <c r="O64" i="15"/>
  <c r="Q72" i="15"/>
  <c r="Q42" i="15"/>
  <c r="Q46" i="15"/>
  <c r="Q50" i="15"/>
  <c r="Q54" i="15"/>
  <c r="Q58" i="15"/>
  <c r="Q62" i="15"/>
  <c r="Q43" i="15"/>
  <c r="Q47" i="15"/>
  <c r="Q51" i="15"/>
  <c r="Q55" i="15"/>
  <c r="Q59" i="15"/>
  <c r="Q63" i="15"/>
  <c r="R22" i="19"/>
  <c r="R39" i="19" s="1"/>
  <c r="C47" i="23"/>
  <c r="C51" i="23"/>
  <c r="C40" i="23"/>
  <c r="C48" i="23"/>
  <c r="C45" i="23"/>
  <c r="C37" i="23"/>
  <c r="C49" i="23"/>
  <c r="C33" i="23"/>
  <c r="N47" i="23"/>
  <c r="N34" i="23"/>
  <c r="N45" i="23"/>
  <c r="N41" i="23"/>
  <c r="N44" i="23"/>
  <c r="N36" i="23"/>
  <c r="R34" i="25"/>
  <c r="R40" i="25"/>
  <c r="R42" i="25"/>
  <c r="J51" i="18"/>
  <c r="H51" i="19"/>
  <c r="I48" i="25"/>
  <c r="F54" i="22"/>
  <c r="J54" i="22"/>
  <c r="Q52" i="23"/>
  <c r="I54" i="23"/>
  <c r="Q14" i="4"/>
  <c r="Q33" i="4"/>
  <c r="O14" i="4"/>
  <c r="M27" i="4"/>
  <c r="O33" i="4"/>
  <c r="F57" i="17"/>
  <c r="F42" i="17"/>
  <c r="M61" i="17"/>
  <c r="M49" i="17"/>
  <c r="G72" i="17"/>
  <c r="H46" i="17"/>
  <c r="H54" i="17"/>
  <c r="H60" i="17"/>
  <c r="J48" i="17"/>
  <c r="J58" i="17"/>
  <c r="L40" i="17"/>
  <c r="L47" i="17"/>
  <c r="O47" i="17"/>
  <c r="O54" i="17"/>
  <c r="O61" i="17"/>
  <c r="P38" i="1"/>
  <c r="P76" i="1" s="1"/>
  <c r="Q67" i="15"/>
  <c r="E64" i="15"/>
  <c r="E59" i="15"/>
  <c r="E54" i="15"/>
  <c r="E46" i="15"/>
  <c r="G61" i="15"/>
  <c r="I65" i="15"/>
  <c r="I57" i="15"/>
  <c r="I49" i="15"/>
  <c r="K64" i="15"/>
  <c r="K41" i="15"/>
  <c r="M61" i="15"/>
  <c r="M53" i="15"/>
  <c r="M45" i="15"/>
  <c r="O57" i="15"/>
  <c r="Q65" i="15"/>
  <c r="Q57" i="15"/>
  <c r="Q49" i="15"/>
  <c r="Q41" i="15"/>
  <c r="I69" i="15"/>
  <c r="Q69" i="15"/>
  <c r="K70" i="15"/>
  <c r="E71" i="15"/>
  <c r="E72" i="15"/>
  <c r="E71" i="16"/>
  <c r="L72" i="16"/>
  <c r="L64" i="16"/>
  <c r="N48" i="16"/>
  <c r="N58" i="16"/>
  <c r="N40" i="16"/>
  <c r="B49" i="21"/>
  <c r="B37" i="21"/>
  <c r="M33" i="25"/>
  <c r="M37" i="25"/>
  <c r="M39" i="25"/>
  <c r="M44" i="25"/>
  <c r="M47" i="25"/>
  <c r="D47" i="22"/>
  <c r="D33" i="22"/>
  <c r="D44" i="22"/>
  <c r="Q42" i="22"/>
  <c r="Q40" i="22"/>
  <c r="C45" i="21"/>
  <c r="C49" i="21"/>
  <c r="C52" i="21" s="1"/>
  <c r="I50" i="21"/>
  <c r="I54" i="21" s="1"/>
  <c r="I34" i="21"/>
  <c r="I46" i="21"/>
  <c r="M39" i="21"/>
  <c r="M43" i="21"/>
  <c r="Q34" i="21"/>
  <c r="Q53" i="21" s="1"/>
  <c r="Q43" i="21"/>
  <c r="F40" i="26"/>
  <c r="F48" i="26"/>
  <c r="M34" i="24"/>
  <c r="M40" i="24"/>
  <c r="M45" i="24"/>
  <c r="R34" i="24"/>
  <c r="R40" i="24"/>
  <c r="R33" i="24"/>
  <c r="R42" i="24"/>
  <c r="V76" i="1"/>
  <c r="I35" i="1"/>
  <c r="I73" i="1" s="1"/>
  <c r="Q35" i="1"/>
  <c r="O70" i="17"/>
  <c r="C41" i="15"/>
  <c r="C49" i="15"/>
  <c r="C57" i="15"/>
  <c r="C65" i="15"/>
  <c r="C53" i="15"/>
  <c r="C68" i="15" s="1"/>
  <c r="H61" i="15"/>
  <c r="H54" i="15"/>
  <c r="H46" i="15"/>
  <c r="L64" i="15"/>
  <c r="L48" i="15"/>
  <c r="E69" i="15"/>
  <c r="H69" i="15"/>
  <c r="K69" i="15"/>
  <c r="M71" i="15"/>
  <c r="B72" i="15"/>
  <c r="D72" i="15"/>
  <c r="F72" i="15"/>
  <c r="M72" i="15"/>
  <c r="B54" i="16"/>
  <c r="B52" i="16"/>
  <c r="B68" i="16" s="1"/>
  <c r="H65" i="16"/>
  <c r="H61" i="16"/>
  <c r="H57" i="16"/>
  <c r="H53" i="16"/>
  <c r="H49" i="16"/>
  <c r="J62" i="16"/>
  <c r="J56" i="16"/>
  <c r="J48" i="16"/>
  <c r="Q62" i="16"/>
  <c r="Q57" i="16"/>
  <c r="Q52" i="16"/>
  <c r="Q46" i="16"/>
  <c r="L69" i="16"/>
  <c r="R71" i="16"/>
  <c r="E72" i="16"/>
  <c r="I72" i="16"/>
  <c r="P72" i="16"/>
  <c r="R72" i="16"/>
  <c r="G22" i="20"/>
  <c r="G46" i="20" s="1"/>
  <c r="M22" i="19"/>
  <c r="Q22" i="19"/>
  <c r="Q41" i="19" s="1"/>
  <c r="C22" i="18"/>
  <c r="G22" i="18"/>
  <c r="K22" i="18"/>
  <c r="K49" i="18" s="1"/>
  <c r="O22" i="18"/>
  <c r="I25" i="5"/>
  <c r="G26" i="5"/>
  <c r="K26" i="5"/>
  <c r="P49" i="23"/>
  <c r="L36" i="23"/>
  <c r="L53" i="23" s="1"/>
  <c r="L40" i="23"/>
  <c r="L48" i="23"/>
  <c r="B48" i="22"/>
  <c r="B52" i="22" s="1"/>
  <c r="D40" i="22"/>
  <c r="L47" i="22"/>
  <c r="L40" i="22"/>
  <c r="O54" i="22"/>
  <c r="I42" i="21"/>
  <c r="M38" i="21"/>
  <c r="Q38" i="21"/>
  <c r="J33" i="21"/>
  <c r="J42" i="21"/>
  <c r="N40" i="21"/>
  <c r="N33" i="21"/>
  <c r="N53" i="21" s="1"/>
  <c r="N48" i="21"/>
  <c r="R38" i="21"/>
  <c r="R44" i="21"/>
  <c r="D41" i="26"/>
  <c r="D43" i="26"/>
  <c r="Q37" i="25"/>
  <c r="Q48" i="25" s="1"/>
  <c r="R44" i="24"/>
  <c r="S55" i="1"/>
  <c r="S49" i="1"/>
  <c r="D70" i="15"/>
  <c r="Q71" i="15"/>
  <c r="P71" i="16"/>
  <c r="J25" i="5"/>
  <c r="Q25" i="5"/>
  <c r="D26" i="5"/>
  <c r="H26" i="5"/>
  <c r="P51" i="23"/>
  <c r="P34" i="23"/>
  <c r="P53" i="23" s="1"/>
  <c r="P38" i="23"/>
  <c r="P44" i="23"/>
  <c r="H25" i="5"/>
  <c r="L25" i="5"/>
  <c r="D48" i="22"/>
  <c r="D39" i="22"/>
  <c r="I41" i="21"/>
  <c r="M37" i="21"/>
  <c r="G34" i="21"/>
  <c r="G45" i="21"/>
  <c r="K38" i="24"/>
  <c r="K43" i="24"/>
  <c r="R38" i="24"/>
  <c r="U58" i="1"/>
  <c r="U66" i="1"/>
  <c r="U52" i="5"/>
  <c r="U55" i="5" s="1"/>
  <c r="U49" i="5"/>
  <c r="U36" i="5"/>
  <c r="X46" i="3"/>
  <c r="AL129" i="9"/>
  <c r="F25" i="5"/>
  <c r="M25" i="5"/>
  <c r="O26" i="5"/>
  <c r="R26" i="5"/>
  <c r="O52" i="22"/>
  <c r="D41" i="21"/>
  <c r="F49" i="21"/>
  <c r="F43" i="21"/>
  <c r="F38" i="21"/>
  <c r="L41" i="21"/>
  <c r="D33" i="21"/>
  <c r="P46" i="26"/>
  <c r="P42" i="26"/>
  <c r="P38" i="26"/>
  <c r="O36" i="25"/>
  <c r="B45" i="24"/>
  <c r="F44" i="24"/>
  <c r="N40" i="24"/>
  <c r="Q44" i="24"/>
  <c r="S34" i="3"/>
  <c r="T51" i="5"/>
  <c r="T55" i="5" s="1"/>
  <c r="AM7" i="9"/>
  <c r="U75" i="1"/>
  <c r="AA33" i="5"/>
  <c r="Z36" i="5"/>
  <c r="AA37" i="5"/>
  <c r="Z40" i="5"/>
  <c r="AA41" i="5"/>
  <c r="Z44" i="5"/>
  <c r="AA45" i="5"/>
  <c r="Z48" i="5"/>
  <c r="Z52" i="5"/>
  <c r="Z35" i="5"/>
  <c r="AA36" i="5"/>
  <c r="Z39" i="5"/>
  <c r="AA40" i="5"/>
  <c r="Z43" i="5"/>
  <c r="AA44" i="5"/>
  <c r="Z47" i="5"/>
  <c r="AA48" i="5"/>
  <c r="Z51" i="5"/>
  <c r="AA52" i="5"/>
  <c r="Z34" i="5"/>
  <c r="AA35" i="5"/>
  <c r="Z38" i="5"/>
  <c r="AA39" i="5"/>
  <c r="Z42" i="5"/>
  <c r="AA43" i="5"/>
  <c r="Z46" i="5"/>
  <c r="AA47" i="5"/>
  <c r="Z50" i="5"/>
  <c r="AA51" i="5"/>
  <c r="Z33" i="5"/>
  <c r="AA34" i="5"/>
  <c r="Z37" i="5"/>
  <c r="AA38" i="5"/>
  <c r="Z41" i="5"/>
  <c r="AA42" i="5"/>
  <c r="Z45" i="5"/>
  <c r="AA46" i="5"/>
  <c r="G50" i="1"/>
  <c r="G64" i="1"/>
  <c r="G60" i="1"/>
  <c r="G55" i="1"/>
  <c r="G69" i="17"/>
  <c r="G35" i="1"/>
  <c r="G73" i="1" s="1"/>
  <c r="L71" i="17"/>
  <c r="L37" i="1"/>
  <c r="M67" i="1"/>
  <c r="X50" i="2"/>
  <c r="X43" i="2"/>
  <c r="X39" i="2"/>
  <c r="W40" i="2"/>
  <c r="W38" i="2"/>
  <c r="W37" i="2"/>
  <c r="W39" i="2"/>
  <c r="X37" i="2"/>
  <c r="N33" i="2"/>
  <c r="N40" i="2"/>
  <c r="N49" i="2"/>
  <c r="J35" i="2"/>
  <c r="D69" i="1"/>
  <c r="D51" i="1"/>
  <c r="D58" i="1"/>
  <c r="P33" i="4"/>
  <c r="N9" i="10"/>
  <c r="N7" i="4"/>
  <c r="D15" i="12"/>
  <c r="D10" i="12"/>
  <c r="D14" i="12" s="1"/>
  <c r="M9" i="12"/>
  <c r="M7" i="4"/>
  <c r="F33" i="4"/>
  <c r="L35" i="1"/>
  <c r="L69" i="17"/>
  <c r="P73" i="1"/>
  <c r="G70" i="17"/>
  <c r="G36" i="1"/>
  <c r="G74" i="1" s="1"/>
  <c r="E37" i="1"/>
  <c r="E71" i="17"/>
  <c r="R40" i="17"/>
  <c r="R42" i="17"/>
  <c r="R55" i="17"/>
  <c r="R51" i="17"/>
  <c r="R47" i="17"/>
  <c r="R60" i="17"/>
  <c r="R71" i="17"/>
  <c r="R34" i="1"/>
  <c r="R48" i="1" s="1"/>
  <c r="R49" i="17"/>
  <c r="R65" i="17"/>
  <c r="R48" i="17"/>
  <c r="R63" i="17"/>
  <c r="R62" i="17"/>
  <c r="R53" i="17"/>
  <c r="R67" i="17"/>
  <c r="P70" i="1"/>
  <c r="P51" i="1"/>
  <c r="E48" i="24"/>
  <c r="H27" i="4"/>
  <c r="P27" i="4"/>
  <c r="N33" i="4"/>
  <c r="R54" i="17"/>
  <c r="E35" i="1"/>
  <c r="E69" i="17"/>
  <c r="D36" i="1"/>
  <c r="D74" i="1" s="1"/>
  <c r="D70" i="17"/>
  <c r="E34" i="1"/>
  <c r="E42" i="17"/>
  <c r="E48" i="17"/>
  <c r="E52" i="17"/>
  <c r="E55" i="17"/>
  <c r="E59" i="17"/>
  <c r="E63" i="17"/>
  <c r="E45" i="17"/>
  <c r="E49" i="17"/>
  <c r="E56" i="17"/>
  <c r="E60" i="17"/>
  <c r="E64" i="17"/>
  <c r="E40" i="17"/>
  <c r="E46" i="17"/>
  <c r="E50" i="17"/>
  <c r="E53" i="17"/>
  <c r="E57" i="17"/>
  <c r="E61" i="17"/>
  <c r="E65" i="17"/>
  <c r="X33" i="2"/>
  <c r="G58" i="1"/>
  <c r="K7" i="4"/>
  <c r="K9" i="12"/>
  <c r="R7" i="4"/>
  <c r="R9" i="12"/>
  <c r="E27" i="4"/>
  <c r="B68" i="17"/>
  <c r="R69" i="17"/>
  <c r="J38" i="1"/>
  <c r="J76" i="1" s="1"/>
  <c r="J72" i="17"/>
  <c r="Q34" i="1"/>
  <c r="Q71" i="1" s="1"/>
  <c r="Q42" i="17"/>
  <c r="Q50" i="17"/>
  <c r="Q58" i="17"/>
  <c r="Q66" i="17"/>
  <c r="Q45" i="17"/>
  <c r="Q53" i="17"/>
  <c r="Q61" i="17"/>
  <c r="Q69" i="17"/>
  <c r="Q71" i="17"/>
  <c r="Q72" i="17"/>
  <c r="Q46" i="17"/>
  <c r="Q54" i="17"/>
  <c r="Q62" i="17"/>
  <c r="L7" i="4"/>
  <c r="I45" i="17"/>
  <c r="L55" i="17"/>
  <c r="L42" i="17"/>
  <c r="M63" i="17"/>
  <c r="M60" i="17"/>
  <c r="M56" i="17"/>
  <c r="M52" i="17"/>
  <c r="M48" i="17"/>
  <c r="M42" i="17"/>
  <c r="F35" i="1"/>
  <c r="Q37" i="1"/>
  <c r="L60" i="15"/>
  <c r="L52" i="15"/>
  <c r="L42" i="15"/>
  <c r="N52" i="15"/>
  <c r="L69" i="15"/>
  <c r="H50" i="20"/>
  <c r="H48" i="20"/>
  <c r="L63" i="17"/>
  <c r="L52" i="17"/>
  <c r="M62" i="17"/>
  <c r="M59" i="17"/>
  <c r="M55" i="17"/>
  <c r="M51" i="17"/>
  <c r="M47" i="17"/>
  <c r="M41" i="17"/>
  <c r="L58" i="15"/>
  <c r="N70" i="15"/>
  <c r="Q70" i="15"/>
  <c r="K72" i="15"/>
  <c r="P37" i="20"/>
  <c r="P34" i="20"/>
  <c r="H39" i="18"/>
  <c r="H33" i="18"/>
  <c r="H36" i="18"/>
  <c r="B45" i="16"/>
  <c r="B55" i="16"/>
  <c r="B63" i="16"/>
  <c r="D56" i="16"/>
  <c r="D68" i="16" s="1"/>
  <c r="G63" i="16"/>
  <c r="G58" i="16"/>
  <c r="G53" i="16"/>
  <c r="G47" i="16"/>
  <c r="G40" i="16"/>
  <c r="L60" i="16"/>
  <c r="L42" i="16"/>
  <c r="M61" i="16"/>
  <c r="M55" i="16"/>
  <c r="M50" i="16"/>
  <c r="M45" i="16"/>
  <c r="R64" i="16"/>
  <c r="R50" i="16"/>
  <c r="C36" i="23"/>
  <c r="L24" i="5"/>
  <c r="N51" i="23"/>
  <c r="P50" i="23"/>
  <c r="R51" i="23"/>
  <c r="R54" i="23" s="1"/>
  <c r="I44" i="22"/>
  <c r="L46" i="22"/>
  <c r="D51" i="22"/>
  <c r="D34" i="22"/>
  <c r="D37" i="22"/>
  <c r="D43" i="22"/>
  <c r="D49" i="22"/>
  <c r="G41" i="21"/>
  <c r="J46" i="21"/>
  <c r="J39" i="21"/>
  <c r="J51" i="21"/>
  <c r="L43" i="26"/>
  <c r="L35" i="26"/>
  <c r="L41" i="26"/>
  <c r="E41" i="25"/>
  <c r="O56" i="1"/>
  <c r="B48" i="16"/>
  <c r="G62" i="16"/>
  <c r="G57" i="16"/>
  <c r="G51" i="16"/>
  <c r="G46" i="16"/>
  <c r="L56" i="16"/>
  <c r="M65" i="16"/>
  <c r="M59" i="16"/>
  <c r="M54" i="16"/>
  <c r="M49" i="16"/>
  <c r="R62" i="16"/>
  <c r="R48" i="16"/>
  <c r="G42" i="16"/>
  <c r="G49" i="23"/>
  <c r="G33" i="23"/>
  <c r="G53" i="23" s="1"/>
  <c r="I40" i="22"/>
  <c r="L43" i="22"/>
  <c r="L35" i="22"/>
  <c r="L53" i="22" s="1"/>
  <c r="B36" i="21"/>
  <c r="G48" i="21"/>
  <c r="G40" i="21"/>
  <c r="J44" i="21"/>
  <c r="H50" i="21"/>
  <c r="H34" i="21"/>
  <c r="H37" i="21"/>
  <c r="H41" i="21"/>
  <c r="H45" i="21"/>
  <c r="H51" i="21"/>
  <c r="H35" i="21"/>
  <c r="M50" i="21"/>
  <c r="M54" i="21" s="1"/>
  <c r="M42" i="21"/>
  <c r="M36" i="21"/>
  <c r="M53" i="21" s="1"/>
  <c r="D35" i="26"/>
  <c r="D42" i="26"/>
  <c r="D37" i="26"/>
  <c r="D46" i="26"/>
  <c r="D38" i="26"/>
  <c r="D47" i="26"/>
  <c r="H37" i="24"/>
  <c r="H36" i="24"/>
  <c r="H45" i="24"/>
  <c r="H35" i="24"/>
  <c r="H40" i="24"/>
  <c r="O44" i="1"/>
  <c r="R49" i="1"/>
  <c r="O50" i="1"/>
  <c r="P58" i="1"/>
  <c r="G61" i="1"/>
  <c r="L51" i="22"/>
  <c r="L42" i="22"/>
  <c r="L49" i="22"/>
  <c r="B47" i="21"/>
  <c r="B38" i="21"/>
  <c r="B43" i="21"/>
  <c r="B51" i="21"/>
  <c r="J50" i="21"/>
  <c r="J35" i="21"/>
  <c r="J38" i="21"/>
  <c r="J43" i="21"/>
  <c r="J49" i="21"/>
  <c r="J47" i="21"/>
  <c r="J36" i="21"/>
  <c r="K39" i="26"/>
  <c r="K37" i="26"/>
  <c r="K43" i="26"/>
  <c r="E33" i="25"/>
  <c r="E44" i="25"/>
  <c r="E37" i="25"/>
  <c r="E39" i="25"/>
  <c r="D61" i="1"/>
  <c r="O65" i="1"/>
  <c r="D66" i="1"/>
  <c r="R56" i="16"/>
  <c r="G69" i="16"/>
  <c r="G71" i="16"/>
  <c r="L48" i="22"/>
  <c r="L38" i="22"/>
  <c r="B45" i="21"/>
  <c r="J48" i="21"/>
  <c r="J40" i="21"/>
  <c r="B33" i="21"/>
  <c r="B53" i="21" s="1"/>
  <c r="G36" i="21"/>
  <c r="G37" i="21"/>
  <c r="G43" i="21"/>
  <c r="G49" i="21"/>
  <c r="E47" i="25"/>
  <c r="J54" i="1"/>
  <c r="F34" i="26"/>
  <c r="F45" i="26"/>
  <c r="F19" i="3"/>
  <c r="J46" i="25"/>
  <c r="M43" i="25"/>
  <c r="M36" i="25"/>
  <c r="O41" i="25"/>
  <c r="O35" i="25"/>
  <c r="F42" i="24"/>
  <c r="N38" i="24"/>
  <c r="Q36" i="24"/>
  <c r="Q42" i="24"/>
  <c r="R35" i="24"/>
  <c r="R39" i="24"/>
  <c r="R43" i="24"/>
  <c r="R47" i="24"/>
  <c r="P66" i="1"/>
  <c r="S46" i="5"/>
  <c r="S37" i="5"/>
  <c r="S43" i="5"/>
  <c r="L46" i="21"/>
  <c r="L37" i="21"/>
  <c r="F42" i="26"/>
  <c r="N19" i="3"/>
  <c r="N40" i="26"/>
  <c r="N45" i="26"/>
  <c r="J36" i="25"/>
  <c r="M41" i="25"/>
  <c r="O47" i="25"/>
  <c r="O40" i="25"/>
  <c r="R45" i="25"/>
  <c r="B37" i="24"/>
  <c r="F40" i="24"/>
  <c r="L33" i="24"/>
  <c r="L39" i="24"/>
  <c r="L44" i="24"/>
  <c r="N46" i="24"/>
  <c r="O36" i="24"/>
  <c r="O43" i="24"/>
  <c r="Q45" i="24"/>
  <c r="Q37" i="24"/>
  <c r="R46" i="24"/>
  <c r="R41" i="24"/>
  <c r="R36" i="24"/>
  <c r="N44" i="1"/>
  <c r="I53" i="1"/>
  <c r="O60" i="1"/>
  <c r="G65" i="1"/>
  <c r="AM129" i="9"/>
  <c r="Y47" i="3"/>
  <c r="M35" i="25"/>
  <c r="M40" i="25"/>
  <c r="M45" i="25"/>
  <c r="O34" i="25"/>
  <c r="O37" i="25"/>
  <c r="O43" i="25"/>
  <c r="N34" i="24"/>
  <c r="N42" i="24"/>
  <c r="AL7" i="9"/>
  <c r="Y52" i="5"/>
  <c r="Y55" i="5" s="1"/>
  <c r="S46" i="3"/>
  <c r="T66" i="1"/>
  <c r="T54" i="1"/>
  <c r="T42" i="1"/>
  <c r="X70" i="1"/>
  <c r="AM88" i="9"/>
  <c r="T70" i="1"/>
  <c r="T60" i="1"/>
  <c r="W70" i="1"/>
  <c r="Y48" i="3" l="1"/>
  <c r="X48" i="3"/>
  <c r="F74" i="1"/>
  <c r="F73" i="1"/>
  <c r="K74" i="1"/>
  <c r="Y72" i="1"/>
  <c r="H58" i="1"/>
  <c r="H75" i="1"/>
  <c r="R55" i="1"/>
  <c r="M53" i="1"/>
  <c r="L56" i="1"/>
  <c r="L75" i="1"/>
  <c r="H73" i="1"/>
  <c r="V72" i="1"/>
  <c r="H62" i="1"/>
  <c r="L73" i="1"/>
  <c r="M66" i="1"/>
  <c r="H49" i="1"/>
  <c r="P51" i="18"/>
  <c r="O68" i="16"/>
  <c r="F53" i="5"/>
  <c r="E51" i="18"/>
  <c r="N52" i="22"/>
  <c r="O51" i="19"/>
  <c r="P55" i="5"/>
  <c r="Q75" i="1"/>
  <c r="Q45" i="19"/>
  <c r="O52" i="23"/>
  <c r="F68" i="15"/>
  <c r="D48" i="3"/>
  <c r="W72" i="1"/>
  <c r="K52" i="21"/>
  <c r="M55" i="5"/>
  <c r="F75" i="1"/>
  <c r="R53" i="23"/>
  <c r="E44" i="2"/>
  <c r="E46" i="5"/>
  <c r="N37" i="19"/>
  <c r="N49" i="19"/>
  <c r="N34" i="19"/>
  <c r="N50" i="19"/>
  <c r="N47" i="19"/>
  <c r="N42" i="19"/>
  <c r="N45" i="19"/>
  <c r="N43" i="19"/>
  <c r="N38" i="19"/>
  <c r="N33" i="19"/>
  <c r="N39" i="19"/>
  <c r="N40" i="19"/>
  <c r="N35" i="19"/>
  <c r="N41" i="19"/>
  <c r="N48" i="19"/>
  <c r="N36" i="19"/>
  <c r="N46" i="19"/>
  <c r="N44" i="19"/>
  <c r="M62" i="1"/>
  <c r="H42" i="18"/>
  <c r="H40" i="18"/>
  <c r="M74" i="1"/>
  <c r="M75" i="1"/>
  <c r="H22" i="2"/>
  <c r="M47" i="1"/>
  <c r="D41" i="2"/>
  <c r="S72" i="1"/>
  <c r="E46" i="3"/>
  <c r="Q51" i="18"/>
  <c r="N55" i="5"/>
  <c r="E46" i="2"/>
  <c r="S45" i="9"/>
  <c r="K53" i="21"/>
  <c r="AB45" i="9"/>
  <c r="H48" i="5"/>
  <c r="H33" i="5"/>
  <c r="E36" i="5"/>
  <c r="T48" i="3"/>
  <c r="H52" i="23"/>
  <c r="E50" i="2"/>
  <c r="E42" i="2"/>
  <c r="O53" i="23"/>
  <c r="K54" i="23"/>
  <c r="E43" i="5"/>
  <c r="R52" i="22"/>
  <c r="C43" i="20"/>
  <c r="C45" i="20"/>
  <c r="C41" i="20"/>
  <c r="C39" i="20"/>
  <c r="C49" i="20"/>
  <c r="C48" i="20"/>
  <c r="C38" i="20"/>
  <c r="C47" i="20"/>
  <c r="C42" i="20"/>
  <c r="C46" i="20"/>
  <c r="C40" i="20"/>
  <c r="C44" i="20"/>
  <c r="C35" i="20"/>
  <c r="C34" i="20"/>
  <c r="C33" i="20"/>
  <c r="C36" i="20"/>
  <c r="C37" i="20"/>
  <c r="C50" i="20"/>
  <c r="W88" i="9"/>
  <c r="I43" i="5"/>
  <c r="I42" i="5"/>
  <c r="I35" i="5"/>
  <c r="I34" i="5"/>
  <c r="I33" i="5"/>
  <c r="I51" i="5"/>
  <c r="I36" i="5"/>
  <c r="I44" i="5"/>
  <c r="I45" i="5"/>
  <c r="I40" i="5"/>
  <c r="H66" i="1"/>
  <c r="H67" i="1"/>
  <c r="H69" i="1"/>
  <c r="H44" i="1"/>
  <c r="H54" i="1"/>
  <c r="H50" i="1"/>
  <c r="H63" i="1"/>
  <c r="H43" i="1"/>
  <c r="H61" i="1"/>
  <c r="H48" i="1"/>
  <c r="H55" i="1"/>
  <c r="H42" i="1"/>
  <c r="H51" i="1"/>
  <c r="H68" i="1"/>
  <c r="H47" i="1"/>
  <c r="H65" i="1"/>
  <c r="H59" i="1"/>
  <c r="H56" i="1"/>
  <c r="H53" i="1"/>
  <c r="H60" i="1"/>
  <c r="H64" i="1"/>
  <c r="H76" i="1"/>
  <c r="V7" i="9"/>
  <c r="G52" i="23"/>
  <c r="M59" i="1"/>
  <c r="M58" i="1"/>
  <c r="H37" i="18"/>
  <c r="I52" i="23"/>
  <c r="N41" i="2"/>
  <c r="M69" i="1"/>
  <c r="D38" i="2"/>
  <c r="E51" i="19"/>
  <c r="Q51" i="20"/>
  <c r="E45" i="2"/>
  <c r="E33" i="2"/>
  <c r="E51" i="2" s="1"/>
  <c r="H46" i="5"/>
  <c r="E49" i="5"/>
  <c r="H44" i="5"/>
  <c r="H42" i="5"/>
  <c r="E35" i="2"/>
  <c r="J48" i="3"/>
  <c r="L37" i="2"/>
  <c r="L43" i="2"/>
  <c r="L51" i="2" s="1"/>
  <c r="L34" i="2"/>
  <c r="M33" i="5"/>
  <c r="M42" i="5"/>
  <c r="M53" i="5" s="1"/>
  <c r="Q33" i="3"/>
  <c r="Q42" i="3"/>
  <c r="Q34" i="3"/>
  <c r="Q39" i="3"/>
  <c r="Q43" i="3"/>
  <c r="Q35" i="3"/>
  <c r="Q37" i="3"/>
  <c r="Q41" i="3"/>
  <c r="Q44" i="3"/>
  <c r="Q40" i="3"/>
  <c r="L65" i="1"/>
  <c r="L61" i="1"/>
  <c r="L43" i="1"/>
  <c r="L59" i="1"/>
  <c r="L69" i="1"/>
  <c r="L50" i="1"/>
  <c r="L64" i="1"/>
  <c r="L49" i="1"/>
  <c r="L53" i="1"/>
  <c r="L54" i="1"/>
  <c r="L66" i="1"/>
  <c r="L51" i="1"/>
  <c r="L48" i="1"/>
  <c r="L63" i="1"/>
  <c r="L58" i="1"/>
  <c r="L47" i="1"/>
  <c r="L68" i="1"/>
  <c r="Z7" i="9"/>
  <c r="L62" i="1"/>
  <c r="L67" i="1"/>
  <c r="L44" i="1"/>
  <c r="L60" i="1"/>
  <c r="L42" i="1"/>
  <c r="N37" i="2"/>
  <c r="N34" i="2"/>
  <c r="N44" i="2"/>
  <c r="N48" i="2"/>
  <c r="N36" i="2"/>
  <c r="N45" i="2"/>
  <c r="N43" i="2"/>
  <c r="N50" i="2"/>
  <c r="N47" i="2"/>
  <c r="N35" i="2"/>
  <c r="N46" i="2"/>
  <c r="X41" i="2"/>
  <c r="X38" i="2"/>
  <c r="X34" i="2"/>
  <c r="X44" i="2"/>
  <c r="X49" i="2"/>
  <c r="X45" i="2"/>
  <c r="X47" i="2"/>
  <c r="X42" i="2"/>
  <c r="X40" i="2"/>
  <c r="X48" i="2"/>
  <c r="M50" i="5"/>
  <c r="X46" i="2"/>
  <c r="AF129" i="9"/>
  <c r="R42" i="3"/>
  <c r="R37" i="3"/>
  <c r="R47" i="3"/>
  <c r="R34" i="3"/>
  <c r="R45" i="3"/>
  <c r="R44" i="3"/>
  <c r="R38" i="3"/>
  <c r="R43" i="3"/>
  <c r="R35" i="3"/>
  <c r="R41" i="3"/>
  <c r="R40" i="3"/>
  <c r="R36" i="3"/>
  <c r="Q37" i="19"/>
  <c r="G68" i="17"/>
  <c r="O54" i="5"/>
  <c r="M48" i="3"/>
  <c r="M35" i="5"/>
  <c r="M41" i="5"/>
  <c r="M44" i="5"/>
  <c r="E37" i="5"/>
  <c r="E33" i="5"/>
  <c r="S88" i="9"/>
  <c r="E45" i="5"/>
  <c r="E35" i="5"/>
  <c r="E44" i="5"/>
  <c r="E47" i="5"/>
  <c r="E40" i="5"/>
  <c r="E34" i="5"/>
  <c r="E53" i="5" s="1"/>
  <c r="E41" i="5"/>
  <c r="E50" i="5"/>
  <c r="E48" i="5"/>
  <c r="E52" i="5"/>
  <c r="P9" i="4"/>
  <c r="P15" i="4" s="1"/>
  <c r="P15" i="12"/>
  <c r="F48" i="1"/>
  <c r="F43" i="1"/>
  <c r="F55" i="1"/>
  <c r="F63" i="1"/>
  <c r="F62" i="1"/>
  <c r="F61" i="1"/>
  <c r="F64" i="1"/>
  <c r="F51" i="1"/>
  <c r="F58" i="1"/>
  <c r="F56" i="1"/>
  <c r="F54" i="1"/>
  <c r="F49" i="1"/>
  <c r="T7" i="9"/>
  <c r="F50" i="1"/>
  <c r="F69" i="1"/>
  <c r="F59" i="1"/>
  <c r="F65" i="1"/>
  <c r="F66" i="1"/>
  <c r="F42" i="1"/>
  <c r="F53" i="1"/>
  <c r="F60" i="1"/>
  <c r="F44" i="1"/>
  <c r="F47" i="1"/>
  <c r="F68" i="1"/>
  <c r="F67" i="1"/>
  <c r="D68" i="17"/>
  <c r="L76" i="1"/>
  <c r="F76" i="1"/>
  <c r="E39" i="3"/>
  <c r="E47" i="3"/>
  <c r="E45" i="3"/>
  <c r="E42" i="3"/>
  <c r="E35" i="3"/>
  <c r="E34" i="3"/>
  <c r="S129" i="9"/>
  <c r="E38" i="3"/>
  <c r="E37" i="3"/>
  <c r="E36" i="3"/>
  <c r="E43" i="3"/>
  <c r="E33" i="3"/>
  <c r="E40" i="3"/>
  <c r="C33" i="19"/>
  <c r="C47" i="19"/>
  <c r="J50" i="2"/>
  <c r="D34" i="2"/>
  <c r="D42" i="2"/>
  <c r="D46" i="2"/>
  <c r="C39" i="19"/>
  <c r="H47" i="20"/>
  <c r="H36" i="20"/>
  <c r="H40" i="20"/>
  <c r="H35" i="20"/>
  <c r="H39" i="20"/>
  <c r="H34" i="20"/>
  <c r="H33" i="20"/>
  <c r="H38" i="20"/>
  <c r="H46" i="20"/>
  <c r="H41" i="20"/>
  <c r="H49" i="20"/>
  <c r="H45" i="20"/>
  <c r="H44" i="20"/>
  <c r="H37" i="20"/>
  <c r="H42" i="20"/>
  <c r="H43" i="20"/>
  <c r="H51" i="5"/>
  <c r="H55" i="5" s="1"/>
  <c r="H43" i="5"/>
  <c r="H34" i="5"/>
  <c r="V88" i="9"/>
  <c r="H41" i="5"/>
  <c r="H49" i="5"/>
  <c r="H39" i="5"/>
  <c r="H47" i="5"/>
  <c r="H36" i="5"/>
  <c r="H54" i="5" s="1"/>
  <c r="H45" i="5"/>
  <c r="K45" i="18"/>
  <c r="J39" i="2"/>
  <c r="D36" i="2"/>
  <c r="D50" i="2"/>
  <c r="C48" i="19"/>
  <c r="F54" i="5"/>
  <c r="J55" i="5"/>
  <c r="K59" i="1"/>
  <c r="K62" i="1"/>
  <c r="K66" i="1"/>
  <c r="K43" i="1"/>
  <c r="K63" i="1"/>
  <c r="Y7" i="9"/>
  <c r="K53" i="1"/>
  <c r="K61" i="1"/>
  <c r="K64" i="1"/>
  <c r="K48" i="1"/>
  <c r="K60" i="1"/>
  <c r="K49" i="1"/>
  <c r="K56" i="1"/>
  <c r="K67" i="1"/>
  <c r="K68" i="1"/>
  <c r="K51" i="1"/>
  <c r="K42" i="1"/>
  <c r="K54" i="1"/>
  <c r="K58" i="1"/>
  <c r="K69" i="1"/>
  <c r="K47" i="1"/>
  <c r="K76" i="1"/>
  <c r="K65" i="1"/>
  <c r="K73" i="1"/>
  <c r="K44" i="1"/>
  <c r="K55" i="1"/>
  <c r="K50" i="1"/>
  <c r="K33" i="18"/>
  <c r="D35" i="2"/>
  <c r="D39" i="2"/>
  <c r="H48" i="25"/>
  <c r="I49" i="26"/>
  <c r="F68" i="16"/>
  <c r="K75" i="1"/>
  <c r="E37" i="2"/>
  <c r="E48" i="2"/>
  <c r="E38" i="2"/>
  <c r="E41" i="2"/>
  <c r="E43" i="2"/>
  <c r="E36" i="2"/>
  <c r="E49" i="2"/>
  <c r="N68" i="17"/>
  <c r="Y51" i="2"/>
  <c r="H35" i="18"/>
  <c r="H43" i="18"/>
  <c r="H41" i="18"/>
  <c r="H48" i="18"/>
  <c r="H38" i="18"/>
  <c r="H45" i="18"/>
  <c r="H34" i="18"/>
  <c r="H47" i="18"/>
  <c r="H44" i="18"/>
  <c r="H50" i="18"/>
  <c r="H49" i="18"/>
  <c r="K52" i="23"/>
  <c r="S48" i="3"/>
  <c r="I52" i="22"/>
  <c r="I68" i="17"/>
  <c r="R52" i="21"/>
  <c r="C44" i="19"/>
  <c r="E51" i="20"/>
  <c r="C36" i="19"/>
  <c r="C45" i="19"/>
  <c r="C37" i="19"/>
  <c r="G48" i="25"/>
  <c r="G53" i="21"/>
  <c r="D54" i="22"/>
  <c r="P52" i="23"/>
  <c r="D48" i="2"/>
  <c r="D33" i="2"/>
  <c r="D44" i="2"/>
  <c r="D45" i="2"/>
  <c r="D37" i="2"/>
  <c r="C40" i="19"/>
  <c r="C34" i="19"/>
  <c r="C50" i="19"/>
  <c r="C38" i="19"/>
  <c r="M54" i="5"/>
  <c r="G49" i="26"/>
  <c r="P38" i="20"/>
  <c r="P33" i="20"/>
  <c r="P41" i="20"/>
  <c r="P42" i="20"/>
  <c r="P50" i="20"/>
  <c r="P43" i="20"/>
  <c r="P44" i="20"/>
  <c r="P46" i="20"/>
  <c r="P40" i="20"/>
  <c r="P47" i="20"/>
  <c r="P49" i="20"/>
  <c r="P39" i="20"/>
  <c r="P45" i="20"/>
  <c r="P35" i="20"/>
  <c r="P36" i="20"/>
  <c r="P48" i="20"/>
  <c r="N72" i="1"/>
  <c r="F48" i="24"/>
  <c r="N49" i="26"/>
  <c r="L54" i="22"/>
  <c r="H48" i="24"/>
  <c r="N68" i="15"/>
  <c r="D49" i="2"/>
  <c r="R45" i="9"/>
  <c r="D40" i="2"/>
  <c r="D43" i="2"/>
  <c r="L52" i="23"/>
  <c r="J68" i="16"/>
  <c r="O48" i="3"/>
  <c r="G51" i="19"/>
  <c r="C35" i="19"/>
  <c r="P48" i="3"/>
  <c r="Z51" i="2"/>
  <c r="O55" i="5"/>
  <c r="D72" i="1"/>
  <c r="M48" i="24"/>
  <c r="Q52" i="21"/>
  <c r="I52" i="21"/>
  <c r="H68" i="17"/>
  <c r="N53" i="23"/>
  <c r="Q68" i="15"/>
  <c r="O68" i="15"/>
  <c r="E68" i="16"/>
  <c r="R68" i="15"/>
  <c r="D68" i="15"/>
  <c r="R51" i="18"/>
  <c r="B51" i="20"/>
  <c r="B51" i="19"/>
  <c r="F51" i="2"/>
  <c r="X72" i="1"/>
  <c r="G54" i="5"/>
  <c r="W54" i="5"/>
  <c r="C49" i="19"/>
  <c r="C46" i="19"/>
  <c r="C42" i="19"/>
  <c r="C43" i="19"/>
  <c r="F52" i="23"/>
  <c r="O48" i="24"/>
  <c r="H54" i="21"/>
  <c r="W51" i="2"/>
  <c r="D52" i="21"/>
  <c r="F52" i="21"/>
  <c r="K48" i="24"/>
  <c r="N52" i="21"/>
  <c r="Q68" i="16"/>
  <c r="H68" i="16"/>
  <c r="Q52" i="22"/>
  <c r="N68" i="16"/>
  <c r="O68" i="17"/>
  <c r="J68" i="17"/>
  <c r="C54" i="23"/>
  <c r="K68" i="15"/>
  <c r="H49" i="26"/>
  <c r="C68" i="16"/>
  <c r="I51" i="18"/>
  <c r="G48" i="3"/>
  <c r="N51" i="20"/>
  <c r="D51" i="18"/>
  <c r="S42" i="2"/>
  <c r="S38" i="2"/>
  <c r="S47" i="2"/>
  <c r="S41" i="2"/>
  <c r="S49" i="2"/>
  <c r="S40" i="2"/>
  <c r="S50" i="2"/>
  <c r="S34" i="2"/>
  <c r="S48" i="2"/>
  <c r="S36" i="2"/>
  <c r="AG45" i="9"/>
  <c r="S43" i="2"/>
  <c r="S35" i="2"/>
  <c r="S45" i="2"/>
  <c r="S37" i="2"/>
  <c r="S44" i="2"/>
  <c r="S39" i="2"/>
  <c r="S33" i="2"/>
  <c r="S46" i="2"/>
  <c r="F10" i="4"/>
  <c r="F14" i="12"/>
  <c r="F14" i="4" s="1"/>
  <c r="J10" i="4"/>
  <c r="J14" i="12"/>
  <c r="J14" i="4" s="1"/>
  <c r="U53" i="5"/>
  <c r="G53" i="5"/>
  <c r="K53" i="5"/>
  <c r="J53" i="5"/>
  <c r="O53" i="5"/>
  <c r="W53" i="5"/>
  <c r="J54" i="5"/>
  <c r="U54" i="5"/>
  <c r="Q53" i="5"/>
  <c r="Q54" i="5"/>
  <c r="I55" i="5"/>
  <c r="AB51" i="2"/>
  <c r="AA51" i="2"/>
  <c r="Q44" i="19"/>
  <c r="Q48" i="19"/>
  <c r="Q38" i="19"/>
  <c r="Q36" i="19"/>
  <c r="Q40" i="19"/>
  <c r="Q42" i="19"/>
  <c r="Q22" i="2"/>
  <c r="Q43" i="19"/>
  <c r="R33" i="19"/>
  <c r="R42" i="19"/>
  <c r="R48" i="19"/>
  <c r="R38" i="19"/>
  <c r="R37" i="19"/>
  <c r="R44" i="19"/>
  <c r="R50" i="19"/>
  <c r="R47" i="19"/>
  <c r="R43" i="19"/>
  <c r="R22" i="2"/>
  <c r="R41" i="19"/>
  <c r="R35" i="19"/>
  <c r="R45" i="19"/>
  <c r="R36" i="19"/>
  <c r="R34" i="19"/>
  <c r="M37" i="20"/>
  <c r="M44" i="20"/>
  <c r="M33" i="20"/>
  <c r="M34" i="20"/>
  <c r="M36" i="20"/>
  <c r="M42" i="20"/>
  <c r="M40" i="20"/>
  <c r="M49" i="20"/>
  <c r="M50" i="20"/>
  <c r="M47" i="20"/>
  <c r="M43" i="20"/>
  <c r="M46" i="20"/>
  <c r="M45" i="20"/>
  <c r="M48" i="20"/>
  <c r="M35" i="20"/>
  <c r="M38" i="20"/>
  <c r="M39" i="20"/>
  <c r="M22" i="2"/>
  <c r="M41" i="20"/>
  <c r="R54" i="5"/>
  <c r="R53" i="5"/>
  <c r="D53" i="21"/>
  <c r="T51" i="2"/>
  <c r="E15" i="11"/>
  <c r="E9" i="4"/>
  <c r="E15" i="4" s="1"/>
  <c r="Q51" i="1"/>
  <c r="M48" i="25"/>
  <c r="R46" i="19"/>
  <c r="R40" i="19"/>
  <c r="Q35" i="19"/>
  <c r="Q33" i="19"/>
  <c r="X51" i="2"/>
  <c r="P49" i="26"/>
  <c r="U72" i="1"/>
  <c r="K44" i="18"/>
  <c r="K38" i="18"/>
  <c r="K42" i="18"/>
  <c r="K37" i="18"/>
  <c r="K50" i="18"/>
  <c r="K43" i="18"/>
  <c r="K48" i="18"/>
  <c r="K39" i="18"/>
  <c r="K47" i="18"/>
  <c r="K36" i="18"/>
  <c r="K41" i="18"/>
  <c r="K46" i="18"/>
  <c r="K40" i="18"/>
  <c r="K34" i="18"/>
  <c r="K35" i="18"/>
  <c r="K22" i="2"/>
  <c r="M50" i="19"/>
  <c r="M33" i="19"/>
  <c r="M44" i="19"/>
  <c r="M48" i="19"/>
  <c r="M49" i="19"/>
  <c r="M38" i="19"/>
  <c r="M36" i="19"/>
  <c r="M37" i="19"/>
  <c r="M35" i="19"/>
  <c r="M40" i="19"/>
  <c r="M45" i="19"/>
  <c r="M39" i="19"/>
  <c r="M43" i="19"/>
  <c r="M42" i="19"/>
  <c r="M34" i="19"/>
  <c r="M41" i="19"/>
  <c r="M47" i="19"/>
  <c r="M46" i="19"/>
  <c r="H68" i="15"/>
  <c r="E68" i="15"/>
  <c r="M42" i="1"/>
  <c r="M54" i="1"/>
  <c r="M56" i="1"/>
  <c r="AA7" i="9"/>
  <c r="M48" i="1"/>
  <c r="M60" i="1"/>
  <c r="M64" i="1"/>
  <c r="M65" i="1"/>
  <c r="M49" i="1"/>
  <c r="M61" i="1"/>
  <c r="M76" i="1"/>
  <c r="M50" i="1"/>
  <c r="M73" i="1"/>
  <c r="M44" i="1"/>
  <c r="M51" i="1"/>
  <c r="M55" i="1"/>
  <c r="M68" i="1"/>
  <c r="M63" i="1"/>
  <c r="F68" i="17"/>
  <c r="I68" i="16"/>
  <c r="D53" i="23"/>
  <c r="R55" i="5"/>
  <c r="I53" i="21"/>
  <c r="Q55" i="5"/>
  <c r="L51" i="18"/>
  <c r="B51" i="18"/>
  <c r="F51" i="19"/>
  <c r="T53" i="5"/>
  <c r="L36" i="3"/>
  <c r="L46" i="3"/>
  <c r="L44" i="3"/>
  <c r="L34" i="3"/>
  <c r="L38" i="3"/>
  <c r="L43" i="3"/>
  <c r="L42" i="3"/>
  <c r="L37" i="3"/>
  <c r="Z129" i="9"/>
  <c r="L47" i="3"/>
  <c r="L41" i="3"/>
  <c r="L45" i="3"/>
  <c r="L33" i="3"/>
  <c r="L39" i="3"/>
  <c r="L35" i="3"/>
  <c r="L40" i="3"/>
  <c r="P38" i="2"/>
  <c r="P49" i="2"/>
  <c r="P34" i="2"/>
  <c r="P41" i="2"/>
  <c r="AD45" i="9"/>
  <c r="P39" i="2"/>
  <c r="P33" i="2"/>
  <c r="P40" i="2"/>
  <c r="P50" i="2"/>
  <c r="P37" i="2"/>
  <c r="P46" i="2"/>
  <c r="P44" i="2"/>
  <c r="P36" i="2"/>
  <c r="P35" i="2"/>
  <c r="P45" i="2"/>
  <c r="P47" i="2"/>
  <c r="P42" i="2"/>
  <c r="P48" i="2"/>
  <c r="P43" i="2"/>
  <c r="O33" i="18"/>
  <c r="O39" i="18"/>
  <c r="O47" i="18"/>
  <c r="O36" i="18"/>
  <c r="O40" i="18"/>
  <c r="O34" i="18"/>
  <c r="O35" i="18"/>
  <c r="O37" i="18"/>
  <c r="O44" i="18"/>
  <c r="O42" i="18"/>
  <c r="O50" i="18"/>
  <c r="O48" i="18"/>
  <c r="O46" i="18"/>
  <c r="O38" i="18"/>
  <c r="O43" i="18"/>
  <c r="O49" i="18"/>
  <c r="O41" i="18"/>
  <c r="O45" i="18"/>
  <c r="O22" i="2"/>
  <c r="D52" i="23"/>
  <c r="L52" i="22"/>
  <c r="Q59" i="1"/>
  <c r="N52" i="23"/>
  <c r="L68" i="17"/>
  <c r="Q47" i="19"/>
  <c r="R48" i="25"/>
  <c r="J48" i="25"/>
  <c r="Q47" i="1"/>
  <c r="Q58" i="1"/>
  <c r="J52" i="21"/>
  <c r="Q46" i="19"/>
  <c r="Q50" i="19"/>
  <c r="Q39" i="19"/>
  <c r="G44" i="18"/>
  <c r="G38" i="18"/>
  <c r="G42" i="18"/>
  <c r="G41" i="18"/>
  <c r="G50" i="18"/>
  <c r="G43" i="18"/>
  <c r="G48" i="18"/>
  <c r="G47" i="18"/>
  <c r="G46" i="18"/>
  <c r="G45" i="18"/>
  <c r="G33" i="18"/>
  <c r="G40" i="18"/>
  <c r="G35" i="18"/>
  <c r="G39" i="18"/>
  <c r="G34" i="18"/>
  <c r="G36" i="18"/>
  <c r="G37" i="18"/>
  <c r="G49" i="18"/>
  <c r="G38" i="20"/>
  <c r="G35" i="20"/>
  <c r="G34" i="20"/>
  <c r="G49" i="20"/>
  <c r="G43" i="20"/>
  <c r="G48" i="20"/>
  <c r="G39" i="20"/>
  <c r="G40" i="20"/>
  <c r="G22" i="2"/>
  <c r="G47" i="20"/>
  <c r="G36" i="20"/>
  <c r="G42" i="20"/>
  <c r="G37" i="20"/>
  <c r="G45" i="20"/>
  <c r="G50" i="20"/>
  <c r="G41" i="20"/>
  <c r="G33" i="20"/>
  <c r="G44" i="20"/>
  <c r="G68" i="15"/>
  <c r="N54" i="5"/>
  <c r="N53" i="5"/>
  <c r="P54" i="5"/>
  <c r="P53" i="5"/>
  <c r="P68" i="16"/>
  <c r="K48" i="3"/>
  <c r="I51" i="20"/>
  <c r="G15" i="11"/>
  <c r="G9" i="4"/>
  <c r="G15" i="4" s="1"/>
  <c r="P51" i="19"/>
  <c r="D44" i="5"/>
  <c r="D46" i="5"/>
  <c r="D51" i="5"/>
  <c r="D39" i="5"/>
  <c r="D41" i="5"/>
  <c r="D40" i="5"/>
  <c r="D37" i="5"/>
  <c r="D43" i="5"/>
  <c r="D45" i="5"/>
  <c r="D35" i="5"/>
  <c r="D33" i="5"/>
  <c r="D34" i="5"/>
  <c r="D36" i="5"/>
  <c r="D48" i="5"/>
  <c r="D47" i="5"/>
  <c r="D50" i="5"/>
  <c r="R88" i="9"/>
  <c r="D42" i="5"/>
  <c r="D49" i="5"/>
  <c r="D52" i="5"/>
  <c r="N48" i="24"/>
  <c r="I72" i="1"/>
  <c r="J72" i="1"/>
  <c r="J53" i="21"/>
  <c r="R49" i="19"/>
  <c r="L68" i="16"/>
  <c r="Q34" i="19"/>
  <c r="Q49" i="19"/>
  <c r="C33" i="18"/>
  <c r="C40" i="18"/>
  <c r="C35" i="18"/>
  <c r="C39" i="18"/>
  <c r="C36" i="18"/>
  <c r="C46" i="18"/>
  <c r="C34" i="18"/>
  <c r="C41" i="18"/>
  <c r="C47" i="18"/>
  <c r="C44" i="18"/>
  <c r="C50" i="18"/>
  <c r="C49" i="18"/>
  <c r="C43" i="18"/>
  <c r="C45" i="18"/>
  <c r="C48" i="18"/>
  <c r="C38" i="18"/>
  <c r="C42" i="18"/>
  <c r="C37" i="18"/>
  <c r="M68" i="15"/>
  <c r="I68" i="15"/>
  <c r="I48" i="3"/>
  <c r="H48" i="3"/>
  <c r="L51" i="20"/>
  <c r="I50" i="2"/>
  <c r="I34" i="2"/>
  <c r="W45" i="9"/>
  <c r="I40" i="2"/>
  <c r="I38" i="2"/>
  <c r="I49" i="2"/>
  <c r="I33" i="2"/>
  <c r="I41" i="2"/>
  <c r="I44" i="2"/>
  <c r="I48" i="2"/>
  <c r="I47" i="2"/>
  <c r="I42" i="2"/>
  <c r="I37" i="2"/>
  <c r="I45" i="2"/>
  <c r="I36" i="2"/>
  <c r="I39" i="2"/>
  <c r="I46" i="2"/>
  <c r="I35" i="2"/>
  <c r="I43" i="2"/>
  <c r="X55" i="5"/>
  <c r="X54" i="5"/>
  <c r="X53" i="5"/>
  <c r="J45" i="2"/>
  <c r="J43" i="2"/>
  <c r="J33" i="2"/>
  <c r="J34" i="2"/>
  <c r="X45" i="9"/>
  <c r="J37" i="2"/>
  <c r="J38" i="2"/>
  <c r="J48" i="2"/>
  <c r="J41" i="2"/>
  <c r="J42" i="2"/>
  <c r="J46" i="2"/>
  <c r="J44" i="2"/>
  <c r="J49" i="2"/>
  <c r="J40" i="2"/>
  <c r="J36" i="2"/>
  <c r="J51" i="19"/>
  <c r="Z55" i="5"/>
  <c r="AA54" i="5"/>
  <c r="AA53" i="5"/>
  <c r="Z53" i="5"/>
  <c r="Z54" i="5"/>
  <c r="AA55" i="5"/>
  <c r="T72" i="1"/>
  <c r="L48" i="24"/>
  <c r="L52" i="21"/>
  <c r="G52" i="21"/>
  <c r="J54" i="21"/>
  <c r="B52" i="21"/>
  <c r="M52" i="21"/>
  <c r="R68" i="16"/>
  <c r="O72" i="1"/>
  <c r="D53" i="22"/>
  <c r="D52" i="22"/>
  <c r="C53" i="23"/>
  <c r="C52" i="23"/>
  <c r="M68" i="16"/>
  <c r="G68" i="16"/>
  <c r="R15" i="12"/>
  <c r="R9" i="4"/>
  <c r="R15" i="4" s="1"/>
  <c r="H49" i="2"/>
  <c r="H40" i="2"/>
  <c r="H45" i="2"/>
  <c r="H37" i="2"/>
  <c r="V45" i="9"/>
  <c r="H38" i="2"/>
  <c r="H50" i="2"/>
  <c r="H34" i="2"/>
  <c r="H36" i="2"/>
  <c r="H41" i="2"/>
  <c r="H48" i="2"/>
  <c r="H39" i="2"/>
  <c r="H47" i="2"/>
  <c r="H35" i="2"/>
  <c r="H46" i="2"/>
  <c r="H33" i="2"/>
  <c r="H44" i="2"/>
  <c r="H43" i="2"/>
  <c r="H42" i="2"/>
  <c r="R52" i="23"/>
  <c r="Q48" i="24"/>
  <c r="F44" i="3"/>
  <c r="F36" i="3"/>
  <c r="F42" i="3"/>
  <c r="F34" i="3"/>
  <c r="T129" i="9"/>
  <c r="F40" i="3"/>
  <c r="F33" i="3"/>
  <c r="F45" i="3"/>
  <c r="F37" i="3"/>
  <c r="F46" i="3"/>
  <c r="F43" i="3"/>
  <c r="F35" i="3"/>
  <c r="F38" i="3"/>
  <c r="F41" i="3"/>
  <c r="F47" i="3"/>
  <c r="F39" i="3"/>
  <c r="K49" i="26"/>
  <c r="B54" i="21"/>
  <c r="M68" i="17"/>
  <c r="Q46" i="1"/>
  <c r="Q65" i="1"/>
  <c r="Q62" i="1"/>
  <c r="Q48" i="1"/>
  <c r="Q63" i="1"/>
  <c r="Q44" i="1"/>
  <c r="Q68" i="1"/>
  <c r="Q43" i="1"/>
  <c r="Q66" i="1"/>
  <c r="Q42" i="1"/>
  <c r="Q54" i="1"/>
  <c r="Q55" i="1"/>
  <c r="Q69" i="1"/>
  <c r="Q64" i="1"/>
  <c r="AE7" i="9"/>
  <c r="Q56" i="1"/>
  <c r="Q74" i="1"/>
  <c r="Q50" i="1"/>
  <c r="Q53" i="1"/>
  <c r="Q73" i="1"/>
  <c r="Q61" i="1"/>
  <c r="Q67" i="1"/>
  <c r="Q45" i="1"/>
  <c r="Q49" i="1"/>
  <c r="Q76" i="1"/>
  <c r="Q60" i="1"/>
  <c r="Q70" i="1"/>
  <c r="R68" i="17"/>
  <c r="E75" i="1"/>
  <c r="M9" i="4"/>
  <c r="M15" i="4" s="1"/>
  <c r="M15" i="12"/>
  <c r="M10" i="12"/>
  <c r="N15" i="10"/>
  <c r="N9" i="4"/>
  <c r="N15" i="4" s="1"/>
  <c r="N54" i="23"/>
  <c r="Y53" i="5"/>
  <c r="D49" i="26"/>
  <c r="R51" i="19"/>
  <c r="K9" i="4"/>
  <c r="K15" i="4" s="1"/>
  <c r="K10" i="12"/>
  <c r="K15" i="12"/>
  <c r="L10" i="12"/>
  <c r="S7" i="9"/>
  <c r="E49" i="1"/>
  <c r="E60" i="1"/>
  <c r="E50" i="1"/>
  <c r="E54" i="1"/>
  <c r="E59" i="1"/>
  <c r="E56" i="1"/>
  <c r="E53" i="1"/>
  <c r="E61" i="1"/>
  <c r="E64" i="1"/>
  <c r="E66" i="1"/>
  <c r="E62" i="1"/>
  <c r="E69" i="1"/>
  <c r="E68" i="1"/>
  <c r="E74" i="1"/>
  <c r="E55" i="1"/>
  <c r="E67" i="1"/>
  <c r="E47" i="1"/>
  <c r="E76" i="1"/>
  <c r="E65" i="1"/>
  <c r="E63" i="1"/>
  <c r="E58" i="1"/>
  <c r="E42" i="1"/>
  <c r="E44" i="1"/>
  <c r="E51" i="1"/>
  <c r="E48" i="1"/>
  <c r="E43" i="1"/>
  <c r="E73" i="1"/>
  <c r="P72" i="1"/>
  <c r="N51" i="2"/>
  <c r="G72" i="1"/>
  <c r="N35" i="3"/>
  <c r="N39" i="3"/>
  <c r="N43" i="3"/>
  <c r="N47" i="3"/>
  <c r="N36" i="3"/>
  <c r="N40" i="3"/>
  <c r="N44" i="3"/>
  <c r="N33" i="3"/>
  <c r="N37" i="3"/>
  <c r="N41" i="3"/>
  <c r="N45" i="3"/>
  <c r="N38" i="3"/>
  <c r="N42" i="3"/>
  <c r="N46" i="3"/>
  <c r="AB129" i="9"/>
  <c r="N34" i="3"/>
  <c r="O48" i="25"/>
  <c r="S53" i="5"/>
  <c r="R48" i="24"/>
  <c r="F49" i="26"/>
  <c r="E48" i="25"/>
  <c r="H52" i="21"/>
  <c r="H53" i="21"/>
  <c r="L49" i="26"/>
  <c r="Z88" i="9"/>
  <c r="L52" i="5"/>
  <c r="L50" i="5"/>
  <c r="L48" i="5"/>
  <c r="L46" i="5"/>
  <c r="L44" i="5"/>
  <c r="L42" i="5"/>
  <c r="L40" i="5"/>
  <c r="L37" i="5"/>
  <c r="L35" i="5"/>
  <c r="L33" i="5"/>
  <c r="L51" i="5"/>
  <c r="L49" i="5"/>
  <c r="L45" i="5"/>
  <c r="L36" i="5"/>
  <c r="L47" i="5"/>
  <c r="L39" i="5"/>
  <c r="L41" i="5"/>
  <c r="L43" i="5"/>
  <c r="L34" i="5"/>
  <c r="L68" i="15"/>
  <c r="Q68" i="17"/>
  <c r="E68" i="17"/>
  <c r="R54" i="1"/>
  <c r="R66" i="1"/>
  <c r="R43" i="1"/>
  <c r="R51" i="1"/>
  <c r="R45" i="1"/>
  <c r="R59" i="1"/>
  <c r="R69" i="1"/>
  <c r="R74" i="1"/>
  <c r="R56" i="1"/>
  <c r="R47" i="1"/>
  <c r="R63" i="1"/>
  <c r="R53" i="1"/>
  <c r="R60" i="1"/>
  <c r="R44" i="1"/>
  <c r="R50" i="1"/>
  <c r="R64" i="1"/>
  <c r="R73" i="1"/>
  <c r="R67" i="1"/>
  <c r="R58" i="1"/>
  <c r="R70" i="1"/>
  <c r="R62" i="1"/>
  <c r="R65" i="1"/>
  <c r="R71" i="1"/>
  <c r="R46" i="1"/>
  <c r="R68" i="1"/>
  <c r="R76" i="1"/>
  <c r="AF7" i="9"/>
  <c r="R75" i="1"/>
  <c r="R61" i="1"/>
  <c r="R42" i="1"/>
  <c r="P54" i="23"/>
  <c r="Q48" i="3" l="1"/>
  <c r="E48" i="3"/>
  <c r="I53" i="5"/>
  <c r="L72" i="1"/>
  <c r="H72" i="1"/>
  <c r="K72" i="1"/>
  <c r="N51" i="19"/>
  <c r="E54" i="5"/>
  <c r="I54" i="5"/>
  <c r="C51" i="20"/>
  <c r="F72" i="1"/>
  <c r="R48" i="3"/>
  <c r="E55" i="5"/>
  <c r="H51" i="18"/>
  <c r="H53" i="5"/>
  <c r="C51" i="19"/>
  <c r="D51" i="2"/>
  <c r="H51" i="20"/>
  <c r="O51" i="18"/>
  <c r="M51" i="20"/>
  <c r="P51" i="20"/>
  <c r="S51" i="2"/>
  <c r="J51" i="2"/>
  <c r="G51" i="20"/>
  <c r="K51" i="18"/>
  <c r="L48" i="3"/>
  <c r="M72" i="1"/>
  <c r="Q51" i="19"/>
  <c r="D54" i="5"/>
  <c r="D53" i="5"/>
  <c r="G51" i="18"/>
  <c r="K33" i="2"/>
  <c r="K43" i="2"/>
  <c r="K50" i="2"/>
  <c r="K41" i="2"/>
  <c r="K34" i="2"/>
  <c r="K42" i="2"/>
  <c r="K46" i="2"/>
  <c r="K37" i="2"/>
  <c r="K47" i="2"/>
  <c r="K35" i="2"/>
  <c r="K44" i="2"/>
  <c r="K45" i="2"/>
  <c r="K49" i="2"/>
  <c r="K39" i="2"/>
  <c r="K36" i="2"/>
  <c r="K48" i="2"/>
  <c r="Y45" i="9"/>
  <c r="K40" i="2"/>
  <c r="K38" i="2"/>
  <c r="R35" i="2"/>
  <c r="R45" i="2"/>
  <c r="R40" i="2"/>
  <c r="R43" i="2"/>
  <c r="R50" i="2"/>
  <c r="R36" i="2"/>
  <c r="R41" i="2"/>
  <c r="R47" i="2"/>
  <c r="R38" i="2"/>
  <c r="R44" i="2"/>
  <c r="R33" i="2"/>
  <c r="R46" i="2"/>
  <c r="R49" i="2"/>
  <c r="R42" i="2"/>
  <c r="R34" i="2"/>
  <c r="R48" i="2"/>
  <c r="R37" i="2"/>
  <c r="R39" i="2"/>
  <c r="AF45" i="9"/>
  <c r="Q45" i="2"/>
  <c r="Q40" i="2"/>
  <c r="Q50" i="2"/>
  <c r="Q42" i="2"/>
  <c r="AE45" i="9"/>
  <c r="Q38" i="2"/>
  <c r="Q34" i="2"/>
  <c r="Q49" i="2"/>
  <c r="Q33" i="2"/>
  <c r="Q47" i="2"/>
  <c r="Q48" i="2"/>
  <c r="Q35" i="2"/>
  <c r="Q43" i="2"/>
  <c r="Q39" i="2"/>
  <c r="Q44" i="2"/>
  <c r="Q37" i="2"/>
  <c r="Q36" i="2"/>
  <c r="Q41" i="2"/>
  <c r="Q46" i="2"/>
  <c r="I51" i="2"/>
  <c r="D55" i="5"/>
  <c r="P51" i="2"/>
  <c r="M41" i="2"/>
  <c r="M49" i="2"/>
  <c r="M45" i="2"/>
  <c r="M40" i="2"/>
  <c r="M37" i="2"/>
  <c r="AA45" i="9"/>
  <c r="M35" i="2"/>
  <c r="M48" i="2"/>
  <c r="M36" i="2"/>
  <c r="M39" i="2"/>
  <c r="M33" i="2"/>
  <c r="M42" i="2"/>
  <c r="M46" i="2"/>
  <c r="M34" i="2"/>
  <c r="M50" i="2"/>
  <c r="M38" i="2"/>
  <c r="M47" i="2"/>
  <c r="M44" i="2"/>
  <c r="M43" i="2"/>
  <c r="G47" i="2"/>
  <c r="G48" i="2"/>
  <c r="G41" i="2"/>
  <c r="G37" i="2"/>
  <c r="G44" i="2"/>
  <c r="G50" i="2"/>
  <c r="G43" i="2"/>
  <c r="G39" i="2"/>
  <c r="G38" i="2"/>
  <c r="G40" i="2"/>
  <c r="G49" i="2"/>
  <c r="G33" i="2"/>
  <c r="G42" i="2"/>
  <c r="G34" i="2"/>
  <c r="G36" i="2"/>
  <c r="U45" i="9"/>
  <c r="G46" i="2"/>
  <c r="G45" i="2"/>
  <c r="G35" i="2"/>
  <c r="R72" i="1"/>
  <c r="C51" i="18"/>
  <c r="O50" i="2"/>
  <c r="AC45" i="9"/>
  <c r="O42" i="2"/>
  <c r="O34" i="2"/>
  <c r="O47" i="2"/>
  <c r="O40" i="2"/>
  <c r="O43" i="2"/>
  <c r="O35" i="2"/>
  <c r="O45" i="2"/>
  <c r="O36" i="2"/>
  <c r="O48" i="2"/>
  <c r="O46" i="2"/>
  <c r="O41" i="2"/>
  <c r="O49" i="2"/>
  <c r="O37" i="2"/>
  <c r="O33" i="2"/>
  <c r="O38" i="2"/>
  <c r="O39" i="2"/>
  <c r="O44" i="2"/>
  <c r="M51" i="19"/>
  <c r="L54" i="5"/>
  <c r="L53" i="5"/>
  <c r="L55" i="5"/>
  <c r="E72" i="1"/>
  <c r="L14" i="12"/>
  <c r="L14" i="4" s="1"/>
  <c r="L10" i="4"/>
  <c r="N48" i="3"/>
  <c r="K10" i="4"/>
  <c r="K14" i="12"/>
  <c r="K14" i="4" s="1"/>
  <c r="M14" i="12"/>
  <c r="M14" i="4" s="1"/>
  <c r="M10" i="4"/>
  <c r="Q72" i="1"/>
  <c r="F48" i="3"/>
  <c r="H51" i="2"/>
  <c r="O51" i="2" l="1"/>
  <c r="M51" i="2"/>
  <c r="Q51" i="2"/>
  <c r="K51" i="2"/>
  <c r="R51" i="2"/>
  <c r="G51" i="2"/>
</calcChain>
</file>

<file path=xl/sharedStrings.xml><?xml version="1.0" encoding="utf-8"?>
<sst xmlns="http://schemas.openxmlformats.org/spreadsheetml/2006/main" count="1794" uniqueCount="418">
  <si>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</si>
  <si>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</si>
  <si>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</si>
  <si>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</si>
  <si>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</si>
  <si>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</si>
  <si>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</si>
  <si>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</si>
  <si>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</si>
  <si>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</si>
  <si>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</si>
  <si>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</si>
  <si>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</si>
  <si>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</si>
  <si>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</si>
  <si>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</si>
  <si>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</si>
  <si>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</si>
  <si>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</si>
  <si>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</si>
  <si>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</si>
  <si>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</si>
  <si>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</si>
  <si>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</si>
  <si>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</si>
  <si>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</si>
  <si>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</si>
  <si>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</si>
  <si>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</si>
  <si>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</si>
  <si>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</si>
  <si>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</si>
  <si>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</si>
  <si>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</si>
  <si>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</si>
  <si>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</si>
  <si>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</si>
  <si>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</si>
  <si>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</si>
  <si>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</si>
  <si>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</si>
  <si>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</si>
  <si>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</si>
  <si>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</si>
  <si>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</si>
  <si>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</si>
  <si>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</si>
  <si>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</si>
  <si>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</si>
  <si>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</si>
  <si>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</si>
  <si>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</si>
  <si>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</si>
  <si>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</si>
  <si>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</si>
  <si>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</si>
  <si>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</si>
  <si>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</si>
  <si>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</si>
  <si>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</si>
  <si>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</si>
  <si>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</si>
  <si>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</si>
  <si>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</si>
  <si>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</si>
  <si>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</si>
  <si>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</si>
  <si>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</si>
  <si>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</si>
  <si>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</si>
  <si>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</si>
  <si>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</si>
  <si>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</si>
  <si>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</si>
  <si>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</si>
  <si>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</si>
  <si>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</si>
  <si>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</si>
  <si>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</si>
  <si>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</si>
  <si>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</si>
  <si>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</si>
  <si>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</si>
  <si>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</si>
  <si>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</si>
  <si>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</si>
  <si>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</si>
  <si>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</si>
  <si>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</si>
  <si>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</si>
  <si>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</si>
  <si>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</si>
  <si>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</si>
  <si>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</si>
  <si>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</si>
  <si>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</si>
  <si>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</si>
  <si>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</si>
  <si>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</si>
  <si>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</si>
  <si>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</si>
  <si>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</si>
  <si>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</si>
  <si>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</si>
  <si>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</si>
  <si>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</si>
  <si>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</si>
  <si>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</si>
  <si>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</si>
  <si>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</si>
  <si>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</si>
  <si>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</si>
  <si>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</si>
  <si>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</si>
  <si>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</si>
  <si>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</si>
  <si>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</si>
  <si>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</si>
  <si>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</si>
  <si>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</si>
  <si>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</si>
  <si>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</si>
  <si>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</si>
  <si>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</si>
  <si>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</si>
  <si>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</si>
  <si>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</si>
  <si>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</si>
  <si>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</si>
  <si>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</si>
  <si>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</si>
  <si>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</si>
  <si>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</si>
  <si>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</si>
  <si>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</si>
  <si>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</si>
  <si>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</si>
  <si>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</si>
  <si>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</si>
  <si>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</si>
  <si>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</si>
  <si>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</si>
  <si>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</si>
  <si>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</si>
  <si>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</si>
  <si>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</si>
  <si>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</si>
  <si>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</si>
  <si>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</si>
  <si>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</si>
  <si>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</si>
  <si>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</si>
  <si>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</si>
  <si>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</si>
  <si>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</si>
  <si>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</si>
  <si>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</si>
  <si>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</si>
  <si>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</si>
  <si>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</si>
  <si>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</si>
  <si>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</si>
  <si>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</si>
  <si>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</si>
  <si>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</si>
  <si>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</si>
  <si>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</si>
  <si>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</si>
  <si>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</si>
  <si>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</si>
  <si>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</si>
  <si>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</si>
  <si>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</si>
  <si>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</si>
  <si>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</si>
  <si>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</si>
  <si>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</si>
  <si>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</si>
  <si>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</si>
  <si>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</si>
  <si>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</si>
  <si>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</si>
  <si>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宇都宮市</t>
    <rPh sb="0" eb="4">
      <t>ウツノミヤシ</t>
    </rPh>
    <phoneticPr fontId="2"/>
  </si>
  <si>
    <t>０１(H13)</t>
    <phoneticPr fontId="2"/>
  </si>
  <si>
    <t>０１(H13）</t>
    <phoneticPr fontId="2"/>
  </si>
  <si>
    <t xml:space="preserve">  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</si>
  <si>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</si>
  <si>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</si>
  <si>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０１(H13)</t>
    <phoneticPr fontId="2"/>
  </si>
  <si>
    <t>０３(H15)</t>
    <phoneticPr fontId="2"/>
  </si>
  <si>
    <t>０２(H14)</t>
    <phoneticPr fontId="2"/>
  </si>
  <si>
    <t>０２(H14)</t>
    <phoneticPr fontId="2"/>
  </si>
  <si>
    <t>０２(H14）</t>
    <phoneticPr fontId="2"/>
  </si>
  <si>
    <t>０３(H15）</t>
    <phoneticPr fontId="2"/>
  </si>
  <si>
    <t>０３(H15)</t>
    <phoneticPr fontId="2"/>
  </si>
  <si>
    <t>０４(H16)</t>
    <phoneticPr fontId="2"/>
  </si>
  <si>
    <t>０４(H16）</t>
    <phoneticPr fontId="2"/>
  </si>
  <si>
    <t>3-2配当割交付金</t>
    <phoneticPr fontId="2"/>
  </si>
  <si>
    <t>3-3株式等譲渡所得割交付金</t>
    <phoneticPr fontId="2"/>
  </si>
  <si>
    <t>3-1利子割交付金</t>
    <phoneticPr fontId="2"/>
  </si>
  <si>
    <t>０４(H16)</t>
    <phoneticPr fontId="2"/>
  </si>
  <si>
    <t>０５(H17)</t>
    <phoneticPr fontId="2"/>
  </si>
  <si>
    <t>21実質公債費比率</t>
    <rPh sb="2" eb="4">
      <t>ジッシツ</t>
    </rPh>
    <rPh sb="4" eb="6">
      <t>コウサイ</t>
    </rPh>
    <rPh sb="6" eb="7">
      <t>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</si>
  <si>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</si>
  <si>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23積立金現在高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</si>
  <si>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24地方債現在高</t>
    <rPh sb="2" eb="5">
      <t>チホウサイ</t>
    </rPh>
    <rPh sb="5" eb="7">
      <t>ゲンザイ</t>
    </rPh>
    <rPh sb="7" eb="8">
      <t>ダカ</t>
    </rPh>
    <phoneticPr fontId="2"/>
  </si>
  <si>
    <t>25債務負担行為額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</si>
  <si>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26収益事業収入</t>
    <rPh sb="2" eb="4">
      <t>シュウエキ</t>
    </rPh>
    <rPh sb="4" eb="6">
      <t>ジギョウ</t>
    </rPh>
    <rPh sb="6" eb="8">
      <t>シュウニュウ</t>
    </rPh>
    <phoneticPr fontId="2"/>
  </si>
  <si>
    <t>27土地開発基金現在高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</si>
  <si>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０５(H17）</t>
    <phoneticPr fontId="2"/>
  </si>
  <si>
    <t>０４(H16)</t>
    <phoneticPr fontId="2"/>
  </si>
  <si>
    <t>０５(H17)</t>
    <phoneticPr fontId="2"/>
  </si>
  <si>
    <t>０５(H17）</t>
    <phoneticPr fontId="2"/>
  </si>
  <si>
    <t>０６(H18)</t>
    <phoneticPr fontId="2"/>
  </si>
  <si>
    <t>上河内町</t>
    <rPh sb="0" eb="1">
      <t>カミ</t>
    </rPh>
    <rPh sb="1" eb="3">
      <t>カワチ</t>
    </rPh>
    <rPh sb="3" eb="4">
      <t>マチ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</si>
  <si>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</si>
  <si>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</si>
  <si>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</si>
  <si>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</si>
  <si>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</si>
  <si>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</si>
  <si>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</si>
  <si>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</si>
  <si>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</si>
  <si>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</si>
  <si>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</si>
  <si>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</si>
  <si>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</si>
  <si>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</si>
  <si>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</si>
  <si>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</si>
  <si>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</si>
  <si>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</si>
  <si>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</si>
  <si>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</si>
  <si>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</si>
  <si>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</si>
  <si>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</si>
  <si>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</si>
  <si>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</si>
  <si>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</si>
  <si>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</si>
  <si>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河内町</t>
    <rPh sb="0" eb="2">
      <t>カワチ</t>
    </rPh>
    <rPh sb="2" eb="3">
      <t>マチ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</si>
  <si>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</si>
  <si>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</si>
  <si>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</si>
  <si>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</si>
  <si>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</si>
  <si>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</si>
  <si>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</si>
  <si>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</si>
  <si>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</si>
  <si>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</si>
  <si>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</si>
  <si>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</si>
  <si>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</si>
  <si>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</si>
  <si>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</si>
  <si>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</si>
  <si>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</si>
  <si>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</si>
  <si>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</si>
  <si>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</si>
  <si>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</si>
  <si>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</si>
  <si>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</si>
  <si>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</si>
  <si>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</si>
  <si>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</si>
  <si>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</si>
  <si>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</si>
  <si>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</si>
  <si>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</si>
  <si>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</si>
  <si>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</si>
  <si>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05(H17)までは合併前の1市2町の合算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</si>
  <si>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（百万円、％）</t>
    <rPh sb="1" eb="2">
      <t>ヒャク</t>
    </rPh>
    <rPh sb="2" eb="4">
      <t>マンエン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</si>
  <si>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</si>
  <si>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</si>
  <si>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</si>
  <si>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</si>
  <si>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</si>
  <si>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</si>
  <si>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</si>
  <si>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</si>
  <si>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</si>
  <si>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</si>
  <si>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</si>
  <si>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</si>
  <si>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</si>
  <si>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</si>
  <si>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</si>
  <si>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０５(H17）</t>
    <phoneticPr fontId="2"/>
  </si>
  <si>
    <t>１ 地 方 税</t>
    <phoneticPr fontId="2"/>
  </si>
  <si>
    <t>２ 地方譲与税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</si>
  <si>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</si>
  <si>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</si>
  <si>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</si>
  <si>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</si>
  <si>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</si>
  <si>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</si>
  <si>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</si>
  <si>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</si>
  <si>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</si>
  <si>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</si>
  <si>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</si>
  <si>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</si>
  <si>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</si>
  <si>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</si>
  <si>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</si>
  <si>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</si>
  <si>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</si>
  <si>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</si>
  <si>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</si>
  <si>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</si>
  <si>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</si>
  <si>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</si>
  <si>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</si>
  <si>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</si>
  <si>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</si>
  <si>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</si>
  <si>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</si>
  <si>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</si>
  <si>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</si>
  <si>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</si>
  <si>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</si>
  <si>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</si>
  <si>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</si>
  <si>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</si>
  <si>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９７（H9）</t>
    <phoneticPr fontId="2"/>
  </si>
  <si>
    <t>９８(H10)</t>
    <phoneticPr fontId="2"/>
  </si>
  <si>
    <t>　  合　　　　 計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</si>
  <si>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</si>
  <si>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</si>
  <si>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</si>
  <si>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</si>
  <si>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</si>
  <si>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</si>
  <si>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</si>
  <si>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</si>
  <si>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11普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</si>
  <si>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</si>
  <si>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</si>
  <si>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12災 害 復 旧 事 業 費</t>
    <phoneticPr fontId="2"/>
  </si>
  <si>
    <t>13失 業 対 策 事 業 費</t>
    <phoneticPr fontId="2"/>
  </si>
  <si>
    <t>義 務 的 経 費（1～３）</t>
    <phoneticPr fontId="2"/>
  </si>
  <si>
    <t>投 資 的 経 費（11～12）</t>
    <phoneticPr fontId="2"/>
  </si>
  <si>
    <t>10普 通 建 設 事 業 費</t>
    <phoneticPr fontId="2"/>
  </si>
  <si>
    <t>11災 害 復 旧 事 業 費</t>
    <phoneticPr fontId="2"/>
  </si>
  <si>
    <t>12失 業 対 策 事 業 費</t>
    <phoneticPr fontId="2"/>
  </si>
  <si>
    <t>投 資 的 経 費（10～12）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</si>
  <si>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</si>
  <si>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</si>
  <si>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</si>
  <si>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</si>
  <si>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</si>
  <si>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</si>
  <si>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</si>
  <si>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</si>
  <si>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</si>
  <si>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</si>
  <si>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</si>
  <si>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</si>
  <si>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０６(H18）</t>
    <phoneticPr fontId="2"/>
  </si>
  <si>
    <t>０６(H18)</t>
    <phoneticPr fontId="2"/>
  </si>
  <si>
    <t>０７(H19)</t>
    <phoneticPr fontId="2"/>
  </si>
  <si>
    <t>-</t>
  </si>
  <si>
    <t>０７(H19）</t>
    <phoneticPr fontId="2"/>
  </si>
  <si>
    <t>０７(H19）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</si>
  <si>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</si>
  <si>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</si>
  <si>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</si>
  <si>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</si>
  <si>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</si>
  <si>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</si>
  <si>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</si>
  <si>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</si>
  <si>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０８(H20）</t>
    <phoneticPr fontId="2"/>
  </si>
  <si>
    <t xml:space="preserve">    個人均等割</t>
    <rPh sb="4" eb="6">
      <t>コジン</t>
    </rPh>
    <rPh sb="6" eb="9">
      <t>キントウワ</t>
    </rPh>
    <phoneticPr fontId="2"/>
  </si>
  <si>
    <t>０9(H21)</t>
    <phoneticPr fontId="2"/>
  </si>
  <si>
    <t>０９(H21)</t>
    <phoneticPr fontId="2"/>
  </si>
  <si>
    <t>０９(H21）</t>
    <phoneticPr fontId="2"/>
  </si>
  <si>
    <t>１０(H22)</t>
    <phoneticPr fontId="2"/>
  </si>
  <si>
    <t>１１(H23)</t>
    <phoneticPr fontId="2"/>
  </si>
  <si>
    <t>-</t>
    <phoneticPr fontId="2"/>
  </si>
  <si>
    <t>１０(H22）</t>
    <phoneticPr fontId="2"/>
  </si>
  <si>
    <t>１１(H23）</t>
    <phoneticPr fontId="2"/>
  </si>
  <si>
    <t xml:space="preserve"> (3) 震災復興特別交付税</t>
    <rPh sb="5" eb="7">
      <t>シンサイ</t>
    </rPh>
    <rPh sb="7" eb="9">
      <t>フッコウ</t>
    </rPh>
    <rPh sb="9" eb="11">
      <t>トクベツ</t>
    </rPh>
    <rPh sb="11" eb="13">
      <t>コウフ</t>
    </rPh>
    <rPh sb="13" eb="14">
      <t>ゼイ</t>
    </rPh>
    <phoneticPr fontId="2"/>
  </si>
  <si>
    <t>１２(H24）</t>
    <phoneticPr fontId="2"/>
  </si>
  <si>
    <t>１２(H24)</t>
    <phoneticPr fontId="2"/>
  </si>
  <si>
    <t>１２(H24)</t>
    <phoneticPr fontId="2"/>
  </si>
  <si>
    <t>　　元利償還金     元金</t>
    <rPh sb="2" eb="4">
      <t>ガンリ</t>
    </rPh>
    <rPh sb="4" eb="7">
      <t>ショウカンキン</t>
    </rPh>
    <rPh sb="12" eb="14">
      <t>ガンキン</t>
    </rPh>
    <phoneticPr fontId="2"/>
  </si>
  <si>
    <t>　　　　　　　　　 利子</t>
    <rPh sb="10" eb="12">
      <t>リシ</t>
    </rPh>
    <phoneticPr fontId="2"/>
  </si>
  <si>
    <t>１３(H25)</t>
    <phoneticPr fontId="2"/>
  </si>
  <si>
    <t>１３(H25)</t>
  </si>
  <si>
    <t>１４(H26)</t>
  </si>
  <si>
    <t>１５(H27)</t>
  </si>
  <si>
    <t>宇都宮市</t>
  </si>
  <si>
    <t>１４(H26)</t>
    <phoneticPr fontId="2"/>
  </si>
  <si>
    <t>１５(H27)</t>
    <phoneticPr fontId="2"/>
  </si>
  <si>
    <t>-</t>
    <phoneticPr fontId="2"/>
  </si>
  <si>
    <t>１４(H26)</t>
    <phoneticPr fontId="2"/>
  </si>
  <si>
    <t>１５(H27)</t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</si>
  <si>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</si>
  <si>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>１６(H28)</t>
    <phoneticPr fontId="2"/>
  </si>
  <si>
    <t>１６(H28)</t>
  </si>
  <si>
    <t>１６(H28)</t>
    <phoneticPr fontId="2"/>
  </si>
  <si>
    <t>うち臨時財政対策債</t>
    <rPh sb="2" eb="9">
      <t>リンジザイセイタイサクサイ</t>
    </rPh>
    <phoneticPr fontId="2"/>
  </si>
  <si>
    <t>１７(H29)</t>
    <phoneticPr fontId="2"/>
  </si>
  <si>
    <t>１７(H29)</t>
    <phoneticPr fontId="2"/>
  </si>
  <si>
    <t>１６(H28)</t>
    <phoneticPr fontId="2"/>
  </si>
  <si>
    <t>１８(H30)</t>
    <phoneticPr fontId="2"/>
  </si>
  <si>
    <t>-</t>
    <phoneticPr fontId="2"/>
  </si>
  <si>
    <t>宇都宮市</t>
    <rPh sb="0" eb="4">
      <t>ウツノミヤシ</t>
    </rPh>
    <phoneticPr fontId="2"/>
  </si>
  <si>
    <t>１９(R１)</t>
    <phoneticPr fontId="2"/>
  </si>
  <si>
    <t>１９(R1)</t>
    <phoneticPr fontId="2"/>
  </si>
  <si>
    <t>宇都宮市</t>
    <rPh sb="0" eb="4">
      <t>ウツノミヤシ</t>
    </rPh>
    <phoneticPr fontId="2"/>
  </si>
  <si>
    <t>8-1自動車税環境性能割交付金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</si>
</sst>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  <numFmt numFmtId="186" formatCode="0.00_);[Red]\(0.00\)"/>
    <numFmt numFmtId="187" formatCode="#,##0.0;[Red]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Border="1"/>
    <xf numFmtId="179" fontId="5" fillId="0" borderId="0" xfId="1" applyNumberFormat="1" applyFont="1"/>
    <xf numFmtId="179" fontId="4" fillId="0" borderId="1" xfId="0" applyNumberFormat="1" applyFont="1" applyBorder="1"/>
    <xf numFmtId="179" fontId="4" fillId="0" borderId="1" xfId="1" applyNumberFormat="1" applyFont="1" applyBorder="1" applyAlignment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Border="1" applyAlignment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Border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Border="1"/>
    <xf numFmtId="183" fontId="5" fillId="0" borderId="0" xfId="1" applyNumberFormat="1" applyFont="1"/>
    <xf numFmtId="183" fontId="4" fillId="0" borderId="0" xfId="0" applyNumberFormat="1" applyFont="1"/>
    <xf numFmtId="183" fontId="4" fillId="0" borderId="1" xfId="0" applyNumberFormat="1" applyFont="1" applyBorder="1" applyAlignment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Border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Border="1"/>
    <xf numFmtId="182" fontId="4" fillId="0" borderId="1" xfId="1" applyNumberFormat="1" applyFont="1" applyBorder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5" fontId="5" fillId="0" borderId="1" xfId="0" applyNumberFormat="1" applyFont="1" applyBorder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0" fontId="5" fillId="0" borderId="2" xfId="0" applyFont="1" applyBorder="1" applyAlignment="1">
      <alignment vertical="center"/>
    </xf>
    <xf numFmtId="183" fontId="5" fillId="0" borderId="2" xfId="0" applyNumberFormat="1" applyFont="1" applyBorder="1"/>
    <xf numFmtId="179" fontId="5" fillId="0" borderId="2" xfId="1" applyNumberFormat="1" applyFont="1" applyBorder="1"/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>
      <alignment vertical="center"/>
    </xf>
    <xf numFmtId="183" fontId="4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179" fontId="5" fillId="2" borderId="1" xfId="1" applyNumberFormat="1" applyFont="1" applyFill="1" applyBorder="1" applyAlignment="1">
      <alignment vertical="center"/>
    </xf>
    <xf numFmtId="181" fontId="5" fillId="2" borderId="1" xfId="1" applyNumberFormat="1" applyFont="1" applyFill="1" applyBorder="1" applyAlignment="1">
      <alignment vertical="center"/>
    </xf>
    <xf numFmtId="182" fontId="5" fillId="2" borderId="1" xfId="1" applyNumberFormat="1" applyFont="1" applyFill="1" applyBorder="1" applyAlignment="1">
      <alignment vertical="center"/>
    </xf>
    <xf numFmtId="0" fontId="5" fillId="0" borderId="2" xfId="0" applyFont="1" applyBorder="1"/>
    <xf numFmtId="179" fontId="5" fillId="2" borderId="1" xfId="0" applyNumberFormat="1" applyFont="1" applyFill="1" applyBorder="1"/>
    <xf numFmtId="179" fontId="5" fillId="2" borderId="1" xfId="1" applyNumberFormat="1" applyFont="1" applyFill="1" applyBorder="1"/>
    <xf numFmtId="183" fontId="4" fillId="2" borderId="1" xfId="1" applyNumberFormat="1" applyFont="1" applyFill="1" applyBorder="1"/>
    <xf numFmtId="184" fontId="4" fillId="2" borderId="1" xfId="1" applyNumberFormat="1" applyFont="1" applyFill="1" applyBorder="1"/>
    <xf numFmtId="184" fontId="5" fillId="2" borderId="1" xfId="1" applyNumberFormat="1" applyFont="1" applyFill="1" applyBorder="1"/>
    <xf numFmtId="0" fontId="5" fillId="2" borderId="1" xfId="0" applyFont="1" applyFill="1" applyBorder="1"/>
    <xf numFmtId="38" fontId="5" fillId="2" borderId="1" xfId="1" applyFont="1" applyFill="1" applyBorder="1"/>
    <xf numFmtId="183" fontId="5" fillId="2" borderId="1" xfId="0" applyNumberFormat="1" applyFont="1" applyFill="1" applyBorder="1"/>
    <xf numFmtId="182" fontId="5" fillId="2" borderId="1" xfId="0" applyNumberFormat="1" applyFont="1" applyFill="1" applyBorder="1"/>
    <xf numFmtId="182" fontId="5" fillId="2" borderId="1" xfId="1" applyNumberFormat="1" applyFont="1" applyFill="1" applyBorder="1"/>
    <xf numFmtId="183" fontId="5" fillId="2" borderId="1" xfId="1" applyNumberFormat="1" applyFont="1" applyFill="1" applyBorder="1"/>
    <xf numFmtId="184" fontId="4" fillId="2" borderId="1" xfId="0" applyNumberFormat="1" applyFont="1" applyFill="1" applyBorder="1"/>
    <xf numFmtId="182" fontId="4" fillId="2" borderId="1" xfId="1" applyNumberFormat="1" applyFont="1" applyFill="1" applyBorder="1"/>
    <xf numFmtId="182" fontId="4" fillId="2" borderId="1" xfId="0" applyNumberFormat="1" applyFont="1" applyFill="1" applyBorder="1"/>
    <xf numFmtId="183" fontId="4" fillId="2" borderId="1" xfId="0" applyNumberFormat="1" applyFont="1" applyFill="1" applyBorder="1"/>
    <xf numFmtId="187" fontId="5" fillId="0" borderId="1" xfId="1" applyNumberFormat="1" applyFont="1" applyBorder="1" applyAlignment="1">
      <alignment vertical="center"/>
    </xf>
    <xf numFmtId="186" fontId="5" fillId="0" borderId="1" xfId="1" applyNumberFormat="1" applyFont="1" applyBorder="1" applyAlignment="1">
      <alignment vertical="center"/>
    </xf>
    <xf numFmtId="183" fontId="5" fillId="0" borderId="1" xfId="0" applyNumberFormat="1" applyFont="1" applyBorder="1" applyAlignment="1">
      <alignment horizontal="right" vertical="center"/>
    </xf>
    <xf numFmtId="183" fontId="5" fillId="0" borderId="1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83" fontId="5" fillId="2" borderId="3" xfId="0" applyNumberFormat="1" applyFont="1" applyFill="1" applyBorder="1"/>
    <xf numFmtId="183" fontId="5" fillId="2" borderId="4" xfId="0" applyNumberFormat="1" applyFont="1" applyFill="1" applyBorder="1"/>
    <xf numFmtId="184" fontId="4" fillId="2" borderId="3" xfId="0" applyNumberFormat="1" applyFont="1" applyFill="1" applyBorder="1" applyAlignment="1">
      <alignment horizontal="right"/>
    </xf>
    <xf numFmtId="184" fontId="4" fillId="2" borderId="4" xfId="0" applyNumberFormat="1" applyFont="1" applyFill="1" applyBorder="1" applyAlignment="1">
      <alignment horizontal="right"/>
    </xf>
    <xf numFmtId="184" fontId="4" fillId="0" borderId="3" xfId="0" applyNumberFormat="1" applyFont="1" applyBorder="1"/>
    <xf numFmtId="184" fontId="4" fillId="0" borderId="4" xfId="0" applyNumberFormat="1" applyFont="1" applyBorder="1"/>
    <xf numFmtId="184" fontId="4" fillId="2" borderId="3" xfId="0" applyNumberFormat="1" applyFont="1" applyFill="1" applyBorder="1"/>
    <xf numFmtId="184" fontId="4" fillId="2" borderId="4" xfId="0" applyNumberFormat="1" applyFont="1" applyFill="1" applyBorder="1"/>
    <xf numFmtId="183" fontId="5" fillId="0" borderId="3" xfId="0" applyNumberFormat="1" applyFont="1" applyBorder="1"/>
    <xf numFmtId="183" fontId="5" fillId="0" borderId="4" xfId="0" applyNumberFormat="1" applyFont="1" applyBorder="1"/>
    <xf numFmtId="179" fontId="5" fillId="0" borderId="1" xfId="1" applyNumberFormat="1" applyFont="1" applyBorder="1" applyAlignment="1">
      <alignment horizontal="right" vertical="center"/>
    </xf>
    <xf numFmtId="184" fontId="5" fillId="0" borderId="1" xfId="0" applyNumberFormat="1" applyFont="1" applyBorder="1"/>
    <xf numFmtId="182" fontId="5" fillId="0" borderId="0" xfId="0" applyNumberFormat="1" applyFont="1"/>
    <xf numFmtId="183" fontId="4" fillId="0" borderId="2" xfId="0" applyNumberFormat="1" applyFont="1" applyBorder="1"/>
    <xf numFmtId="177" fontId="5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8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1.3801756587202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13787941861614E-2"/>
          <c:y val="8.0212907578755585E-2"/>
          <c:w val="0.85152245733062892"/>
          <c:h val="0.731582102184863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134999827</c:v>
                </c:pt>
                <c:pt idx="1">
                  <c:v>142184539</c:v>
                </c:pt>
                <c:pt idx="2">
                  <c:v>148326154</c:v>
                </c:pt>
                <c:pt idx="3">
                  <c:v>153865295</c:v>
                </c:pt>
                <c:pt idx="4">
                  <c:v>162062971</c:v>
                </c:pt>
                <c:pt idx="5">
                  <c:v>159573628</c:v>
                </c:pt>
                <c:pt idx="6">
                  <c:v>156946585</c:v>
                </c:pt>
                <c:pt idx="7">
                  <c:v>171736410</c:v>
                </c:pt>
                <c:pt idx="8">
                  <c:v>184086488</c:v>
                </c:pt>
                <c:pt idx="9">
                  <c:v>175144709</c:v>
                </c:pt>
                <c:pt idx="10">
                  <c:v>172198239</c:v>
                </c:pt>
                <c:pt idx="11">
                  <c:v>172806436</c:v>
                </c:pt>
                <c:pt idx="12">
                  <c:v>178779752</c:v>
                </c:pt>
                <c:pt idx="13">
                  <c:v>168343702</c:v>
                </c:pt>
                <c:pt idx="14">
                  <c:v>166239768</c:v>
                </c:pt>
                <c:pt idx="15">
                  <c:v>170874811</c:v>
                </c:pt>
                <c:pt idx="16">
                  <c:v>171963482</c:v>
                </c:pt>
                <c:pt idx="17">
                  <c:v>178906969</c:v>
                </c:pt>
                <c:pt idx="18">
                  <c:v>190702022</c:v>
                </c:pt>
                <c:pt idx="19">
                  <c:v>197512065</c:v>
                </c:pt>
                <c:pt idx="20">
                  <c:v>192327863</c:v>
                </c:pt>
                <c:pt idx="21">
                  <c:v>187857312</c:v>
                </c:pt>
                <c:pt idx="22">
                  <c:v>191415685</c:v>
                </c:pt>
                <c:pt idx="23">
                  <c:v>198696454</c:v>
                </c:pt>
                <c:pt idx="24">
                  <c:v>200993477</c:v>
                </c:pt>
                <c:pt idx="25">
                  <c:v>201279125</c:v>
                </c:pt>
                <c:pt idx="26">
                  <c:v>199277160</c:v>
                </c:pt>
                <c:pt idx="27">
                  <c:v>214041393</c:v>
                </c:pt>
                <c:pt idx="28">
                  <c:v>223160193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1-4B06-9B00-2088C413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4817280"/>
        <c:axId val="134818816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77917987</c:v>
                </c:pt>
                <c:pt idx="1">
                  <c:v>82845312</c:v>
                </c:pt>
                <c:pt idx="2">
                  <c:v>82396286</c:v>
                </c:pt>
                <c:pt idx="3">
                  <c:v>78853656</c:v>
                </c:pt>
                <c:pt idx="4">
                  <c:v>82929606</c:v>
                </c:pt>
                <c:pt idx="5">
                  <c:v>86276562</c:v>
                </c:pt>
                <c:pt idx="6">
                  <c:v>90035810</c:v>
                </c:pt>
                <c:pt idx="7">
                  <c:v>88237760</c:v>
                </c:pt>
                <c:pt idx="8">
                  <c:v>87532015</c:v>
                </c:pt>
                <c:pt idx="9">
                  <c:v>85828925</c:v>
                </c:pt>
                <c:pt idx="10">
                  <c:v>86719240</c:v>
                </c:pt>
                <c:pt idx="11">
                  <c:v>86031883</c:v>
                </c:pt>
                <c:pt idx="12">
                  <c:v>83490502</c:v>
                </c:pt>
                <c:pt idx="13">
                  <c:v>83981114</c:v>
                </c:pt>
                <c:pt idx="14">
                  <c:v>87613522</c:v>
                </c:pt>
                <c:pt idx="15">
                  <c:v>91619045</c:v>
                </c:pt>
                <c:pt idx="16">
                  <c:v>97853781</c:v>
                </c:pt>
                <c:pt idx="17">
                  <c:v>95368656</c:v>
                </c:pt>
                <c:pt idx="18">
                  <c:v>88743258</c:v>
                </c:pt>
                <c:pt idx="19">
                  <c:v>88273519</c:v>
                </c:pt>
                <c:pt idx="20">
                  <c:v>88669989</c:v>
                </c:pt>
                <c:pt idx="21">
                  <c:v>87874640</c:v>
                </c:pt>
                <c:pt idx="22">
                  <c:v>89253130</c:v>
                </c:pt>
                <c:pt idx="23">
                  <c:v>93081131</c:v>
                </c:pt>
                <c:pt idx="24">
                  <c:v>91926020</c:v>
                </c:pt>
                <c:pt idx="25">
                  <c:v>92889623</c:v>
                </c:pt>
                <c:pt idx="26">
                  <c:v>93344064</c:v>
                </c:pt>
                <c:pt idx="27">
                  <c:v>93111521</c:v>
                </c:pt>
                <c:pt idx="28">
                  <c:v>93075369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1-4B06-9B00-2088C413C5A8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2772060</c:v>
                </c:pt>
                <c:pt idx="1">
                  <c:v>2877791</c:v>
                </c:pt>
                <c:pt idx="2">
                  <c:v>2952115</c:v>
                </c:pt>
                <c:pt idx="3">
                  <c:v>2752750</c:v>
                </c:pt>
                <c:pt idx="4">
                  <c:v>2917504</c:v>
                </c:pt>
                <c:pt idx="5">
                  <c:v>3106417</c:v>
                </c:pt>
                <c:pt idx="6">
                  <c:v>3321508</c:v>
                </c:pt>
                <c:pt idx="7">
                  <c:v>5128475</c:v>
                </c:pt>
                <c:pt idx="8">
                  <c:v>9092088</c:v>
                </c:pt>
                <c:pt idx="9">
                  <c:v>10326289</c:v>
                </c:pt>
                <c:pt idx="10">
                  <c:v>6818489</c:v>
                </c:pt>
                <c:pt idx="11">
                  <c:v>4284294</c:v>
                </c:pt>
                <c:pt idx="12">
                  <c:v>3411800</c:v>
                </c:pt>
                <c:pt idx="13">
                  <c:v>2567611</c:v>
                </c:pt>
                <c:pt idx="14">
                  <c:v>2543604</c:v>
                </c:pt>
                <c:pt idx="15">
                  <c:v>2736907</c:v>
                </c:pt>
                <c:pt idx="16">
                  <c:v>2431774</c:v>
                </c:pt>
                <c:pt idx="17">
                  <c:v>2564781</c:v>
                </c:pt>
                <c:pt idx="18">
                  <c:v>2882634</c:v>
                </c:pt>
                <c:pt idx="19">
                  <c:v>5793968</c:v>
                </c:pt>
                <c:pt idx="20">
                  <c:v>8190759</c:v>
                </c:pt>
                <c:pt idx="21">
                  <c:v>7601914</c:v>
                </c:pt>
                <c:pt idx="22">
                  <c:v>6603966</c:v>
                </c:pt>
                <c:pt idx="23">
                  <c:v>5494525</c:v>
                </c:pt>
                <c:pt idx="24">
                  <c:v>4142447</c:v>
                </c:pt>
                <c:pt idx="25">
                  <c:v>3659205</c:v>
                </c:pt>
                <c:pt idx="26">
                  <c:v>3630073</c:v>
                </c:pt>
                <c:pt idx="27">
                  <c:v>8819528</c:v>
                </c:pt>
                <c:pt idx="28">
                  <c:v>7683632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1-4B06-9B00-2088C413C5A8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8714721</c:v>
                </c:pt>
                <c:pt idx="1">
                  <c:v>10002958</c:v>
                </c:pt>
                <c:pt idx="2">
                  <c:v>12088523</c:v>
                </c:pt>
                <c:pt idx="3">
                  <c:v>11936418</c:v>
                </c:pt>
                <c:pt idx="4">
                  <c:v>12923734</c:v>
                </c:pt>
                <c:pt idx="5">
                  <c:v>14200677</c:v>
                </c:pt>
                <c:pt idx="6">
                  <c:v>14193326</c:v>
                </c:pt>
                <c:pt idx="7">
                  <c:v>18599333</c:v>
                </c:pt>
                <c:pt idx="8">
                  <c:v>20936329</c:v>
                </c:pt>
                <c:pt idx="9">
                  <c:v>16526895</c:v>
                </c:pt>
                <c:pt idx="10">
                  <c:v>15582429</c:v>
                </c:pt>
                <c:pt idx="11">
                  <c:v>15233303</c:v>
                </c:pt>
                <c:pt idx="12">
                  <c:v>19313202</c:v>
                </c:pt>
                <c:pt idx="13">
                  <c:v>18708985</c:v>
                </c:pt>
                <c:pt idx="14">
                  <c:v>19746808</c:v>
                </c:pt>
                <c:pt idx="15">
                  <c:v>18469075</c:v>
                </c:pt>
                <c:pt idx="16">
                  <c:v>19758368</c:v>
                </c:pt>
                <c:pt idx="17">
                  <c:v>28807652</c:v>
                </c:pt>
                <c:pt idx="18">
                  <c:v>25223117</c:v>
                </c:pt>
                <c:pt idx="19">
                  <c:v>28962837</c:v>
                </c:pt>
                <c:pt idx="20">
                  <c:v>28614004</c:v>
                </c:pt>
                <c:pt idx="21">
                  <c:v>28556287</c:v>
                </c:pt>
                <c:pt idx="22">
                  <c:v>30744007</c:v>
                </c:pt>
                <c:pt idx="23">
                  <c:v>31193499</c:v>
                </c:pt>
                <c:pt idx="24">
                  <c:v>32813841</c:v>
                </c:pt>
                <c:pt idx="25">
                  <c:v>36961042</c:v>
                </c:pt>
                <c:pt idx="26">
                  <c:v>35931844</c:v>
                </c:pt>
                <c:pt idx="27">
                  <c:v>40945919</c:v>
                </c:pt>
                <c:pt idx="28">
                  <c:v>46928543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1-4B06-9B00-2088C413C5A8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3745287</c:v>
                </c:pt>
                <c:pt idx="1">
                  <c:v>4287069</c:v>
                </c:pt>
                <c:pt idx="2">
                  <c:v>4613831</c:v>
                </c:pt>
                <c:pt idx="3">
                  <c:v>5916819</c:v>
                </c:pt>
                <c:pt idx="4">
                  <c:v>6469904</c:v>
                </c:pt>
                <c:pt idx="5">
                  <c:v>4243605</c:v>
                </c:pt>
                <c:pt idx="6">
                  <c:v>3487851</c:v>
                </c:pt>
                <c:pt idx="7">
                  <c:v>3680957</c:v>
                </c:pt>
                <c:pt idx="8">
                  <c:v>3361668</c:v>
                </c:pt>
                <c:pt idx="9">
                  <c:v>3673258</c:v>
                </c:pt>
                <c:pt idx="10">
                  <c:v>4113355</c:v>
                </c:pt>
                <c:pt idx="11">
                  <c:v>4340410</c:v>
                </c:pt>
                <c:pt idx="12">
                  <c:v>4739383</c:v>
                </c:pt>
                <c:pt idx="13">
                  <c:v>4411817</c:v>
                </c:pt>
                <c:pt idx="14">
                  <c:v>5224591</c:v>
                </c:pt>
                <c:pt idx="15">
                  <c:v>5619178</c:v>
                </c:pt>
                <c:pt idx="16">
                  <c:v>6319182</c:v>
                </c:pt>
                <c:pt idx="17">
                  <c:v>6926286</c:v>
                </c:pt>
                <c:pt idx="18">
                  <c:v>7258058</c:v>
                </c:pt>
                <c:pt idx="19">
                  <c:v>9020793</c:v>
                </c:pt>
                <c:pt idx="20">
                  <c:v>9839007</c:v>
                </c:pt>
                <c:pt idx="21">
                  <c:v>8904174</c:v>
                </c:pt>
                <c:pt idx="22">
                  <c:v>8891312</c:v>
                </c:pt>
                <c:pt idx="23">
                  <c:v>9351798</c:v>
                </c:pt>
                <c:pt idx="24">
                  <c:v>11308756</c:v>
                </c:pt>
                <c:pt idx="25">
                  <c:v>11576144</c:v>
                </c:pt>
                <c:pt idx="26">
                  <c:v>12084399</c:v>
                </c:pt>
                <c:pt idx="27">
                  <c:v>12068696</c:v>
                </c:pt>
                <c:pt idx="28">
                  <c:v>13465594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1-4B06-9B00-2088C413C5A8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１２(H24）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9322712</c:v>
                </c:pt>
                <c:pt idx="1">
                  <c:v>10283857</c:v>
                </c:pt>
                <c:pt idx="2">
                  <c:v>14247900</c:v>
                </c:pt>
                <c:pt idx="3">
                  <c:v>15002900</c:v>
                </c:pt>
                <c:pt idx="4">
                  <c:v>19958100</c:v>
                </c:pt>
                <c:pt idx="5">
                  <c:v>18094300</c:v>
                </c:pt>
                <c:pt idx="6">
                  <c:v>12647400</c:v>
                </c:pt>
                <c:pt idx="7">
                  <c:v>17427000</c:v>
                </c:pt>
                <c:pt idx="8">
                  <c:v>17089200</c:v>
                </c:pt>
                <c:pt idx="9">
                  <c:v>13555300</c:v>
                </c:pt>
                <c:pt idx="10">
                  <c:v>12092100</c:v>
                </c:pt>
                <c:pt idx="11">
                  <c:v>15016290</c:v>
                </c:pt>
                <c:pt idx="12">
                  <c:v>19803300</c:v>
                </c:pt>
                <c:pt idx="13">
                  <c:v>13004300</c:v>
                </c:pt>
                <c:pt idx="14">
                  <c:v>9012100</c:v>
                </c:pt>
                <c:pt idx="15">
                  <c:v>7992300</c:v>
                </c:pt>
                <c:pt idx="16">
                  <c:v>6837300</c:v>
                </c:pt>
                <c:pt idx="17">
                  <c:v>7559800</c:v>
                </c:pt>
                <c:pt idx="18">
                  <c:v>14940000</c:v>
                </c:pt>
                <c:pt idx="19">
                  <c:v>16884100</c:v>
                </c:pt>
                <c:pt idx="20">
                  <c:v>13469910</c:v>
                </c:pt>
                <c:pt idx="21">
                  <c:v>13472800</c:v>
                </c:pt>
                <c:pt idx="22">
                  <c:v>13145000</c:v>
                </c:pt>
                <c:pt idx="23">
                  <c:v>12026700</c:v>
                </c:pt>
                <c:pt idx="24">
                  <c:v>10992100</c:v>
                </c:pt>
                <c:pt idx="25">
                  <c:v>12104600</c:v>
                </c:pt>
                <c:pt idx="26">
                  <c:v>9734500</c:v>
                </c:pt>
                <c:pt idx="27">
                  <c:v>10738900</c:v>
                </c:pt>
                <c:pt idx="28">
                  <c:v>15615400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1-4B06-9B00-2088C413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1472"/>
        <c:axId val="134843008"/>
      </c:lineChart>
      <c:catAx>
        <c:axId val="13481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8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818816"/>
        <c:scaling>
          <c:orientation val="minMax"/>
          <c:max val="24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6063671174961477E-4"/>
              <c:y val="3.7914540682414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817280"/>
        <c:crosses val="autoZero"/>
        <c:crossBetween val="between"/>
        <c:majorUnit val="50000000"/>
      </c:valAx>
      <c:catAx>
        <c:axId val="13484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843008"/>
        <c:crosses val="autoZero"/>
        <c:auto val="0"/>
        <c:lblAlgn val="ctr"/>
        <c:lblOffset val="100"/>
        <c:noMultiLvlLbl val="0"/>
      </c:catAx>
      <c:valAx>
        <c:axId val="134843008"/>
        <c:scaling>
          <c:orientation val="minMax"/>
          <c:max val="110000000.00000001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262650239586184"/>
              <c:y val="3.67510921395485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841472"/>
        <c:crosses val="max"/>
        <c:crossBetween val="between"/>
      </c:valAx>
      <c:spPr>
        <a:noFill/>
        <a:ln w="12700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05393420310651"/>
          <c:y val="0.90274824275086163"/>
          <c:w val="0.8184552521485996"/>
          <c:h val="7.14276266646209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372810420215027"/>
          <c:y val="3.4883400072658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24375562907407E-2"/>
          <c:y val="8.4518504550462004E-2"/>
          <c:w val="0.84435903609444052"/>
          <c:h val="0.7557724799803972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77917987</c:v>
                </c:pt>
                <c:pt idx="1">
                  <c:v>82845312</c:v>
                </c:pt>
                <c:pt idx="2">
                  <c:v>82396286</c:v>
                </c:pt>
                <c:pt idx="3">
                  <c:v>78853656</c:v>
                </c:pt>
                <c:pt idx="4">
                  <c:v>82929606</c:v>
                </c:pt>
                <c:pt idx="5">
                  <c:v>86276562</c:v>
                </c:pt>
                <c:pt idx="6">
                  <c:v>90035810</c:v>
                </c:pt>
                <c:pt idx="7">
                  <c:v>88237760</c:v>
                </c:pt>
                <c:pt idx="8">
                  <c:v>87532015</c:v>
                </c:pt>
                <c:pt idx="9">
                  <c:v>85828925</c:v>
                </c:pt>
                <c:pt idx="10">
                  <c:v>86719240</c:v>
                </c:pt>
                <c:pt idx="11">
                  <c:v>86031890</c:v>
                </c:pt>
                <c:pt idx="12">
                  <c:v>83490509</c:v>
                </c:pt>
                <c:pt idx="13">
                  <c:v>83981124</c:v>
                </c:pt>
                <c:pt idx="14">
                  <c:v>87613491</c:v>
                </c:pt>
                <c:pt idx="15">
                  <c:v>91619048</c:v>
                </c:pt>
                <c:pt idx="16">
                  <c:v>97853822</c:v>
                </c:pt>
                <c:pt idx="17">
                  <c:v>95368697</c:v>
                </c:pt>
                <c:pt idx="18">
                  <c:v>88743261</c:v>
                </c:pt>
                <c:pt idx="19">
                  <c:v>88273732</c:v>
                </c:pt>
                <c:pt idx="20">
                  <c:v>88670202</c:v>
                </c:pt>
                <c:pt idx="21">
                  <c:v>87874853</c:v>
                </c:pt>
                <c:pt idx="22">
                  <c:v>89253343</c:v>
                </c:pt>
                <c:pt idx="23">
                  <c:v>93081134</c:v>
                </c:pt>
                <c:pt idx="24">
                  <c:v>91926239</c:v>
                </c:pt>
                <c:pt idx="25">
                  <c:v>92889836</c:v>
                </c:pt>
                <c:pt idx="26">
                  <c:v>93344277</c:v>
                </c:pt>
                <c:pt idx="27">
                  <c:v>93111734</c:v>
                </c:pt>
                <c:pt idx="28">
                  <c:v>93075582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7-4197-BEDE-9CF2B8787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5744128"/>
        <c:axId val="135754496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41441326</c:v>
                </c:pt>
                <c:pt idx="1">
                  <c:v>43139997</c:v>
                </c:pt>
                <c:pt idx="2">
                  <c:v>40880849</c:v>
                </c:pt>
                <c:pt idx="3">
                  <c:v>35827094</c:v>
                </c:pt>
                <c:pt idx="4">
                  <c:v>38265508</c:v>
                </c:pt>
                <c:pt idx="5">
                  <c:v>39141704</c:v>
                </c:pt>
                <c:pt idx="6">
                  <c:v>41980208</c:v>
                </c:pt>
                <c:pt idx="7">
                  <c:v>38533607</c:v>
                </c:pt>
                <c:pt idx="8">
                  <c:v>36276701</c:v>
                </c:pt>
                <c:pt idx="9">
                  <c:v>35672221</c:v>
                </c:pt>
                <c:pt idx="10">
                  <c:v>35684950</c:v>
                </c:pt>
                <c:pt idx="11">
                  <c:v>34676287</c:v>
                </c:pt>
                <c:pt idx="12">
                  <c:v>34395257</c:v>
                </c:pt>
                <c:pt idx="13">
                  <c:v>35044612</c:v>
                </c:pt>
                <c:pt idx="14">
                  <c:v>38158894</c:v>
                </c:pt>
                <c:pt idx="15">
                  <c:v>42805036</c:v>
                </c:pt>
                <c:pt idx="16">
                  <c:v>48404710</c:v>
                </c:pt>
                <c:pt idx="17">
                  <c:v>45756147</c:v>
                </c:pt>
                <c:pt idx="18">
                  <c:v>39790588</c:v>
                </c:pt>
                <c:pt idx="19">
                  <c:v>39094397</c:v>
                </c:pt>
                <c:pt idx="20">
                  <c:v>38402211</c:v>
                </c:pt>
                <c:pt idx="21">
                  <c:v>40456660</c:v>
                </c:pt>
                <c:pt idx="22">
                  <c:v>41417270</c:v>
                </c:pt>
                <c:pt idx="23">
                  <c:v>44494599</c:v>
                </c:pt>
                <c:pt idx="24">
                  <c:v>43921141</c:v>
                </c:pt>
                <c:pt idx="25">
                  <c:v>43988227</c:v>
                </c:pt>
                <c:pt idx="26">
                  <c:v>43993105</c:v>
                </c:pt>
                <c:pt idx="27">
                  <c:v>44028364</c:v>
                </c:pt>
                <c:pt idx="28">
                  <c:v>43381413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7-4197-BEDE-9CF2B87876D9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25817792</c:v>
                </c:pt>
                <c:pt idx="1">
                  <c:v>28550000</c:v>
                </c:pt>
                <c:pt idx="2">
                  <c:v>30160778</c:v>
                </c:pt>
                <c:pt idx="3">
                  <c:v>31540552</c:v>
                </c:pt>
                <c:pt idx="4">
                  <c:v>32891291</c:v>
                </c:pt>
                <c:pt idx="5">
                  <c:v>34901715</c:v>
                </c:pt>
                <c:pt idx="6">
                  <c:v>35440273</c:v>
                </c:pt>
                <c:pt idx="7">
                  <c:v>36837862</c:v>
                </c:pt>
                <c:pt idx="8">
                  <c:v>37824929</c:v>
                </c:pt>
                <c:pt idx="9">
                  <c:v>36794710</c:v>
                </c:pt>
                <c:pt idx="10">
                  <c:v>37729684</c:v>
                </c:pt>
                <c:pt idx="11">
                  <c:v>38427030</c:v>
                </c:pt>
                <c:pt idx="12">
                  <c:v>36647868</c:v>
                </c:pt>
                <c:pt idx="13">
                  <c:v>36449073</c:v>
                </c:pt>
                <c:pt idx="14">
                  <c:v>36881814</c:v>
                </c:pt>
                <c:pt idx="15">
                  <c:v>36248309</c:v>
                </c:pt>
                <c:pt idx="16">
                  <c:v>36782117</c:v>
                </c:pt>
                <c:pt idx="17">
                  <c:v>37066845</c:v>
                </c:pt>
                <c:pt idx="18">
                  <c:v>36477014</c:v>
                </c:pt>
                <c:pt idx="19">
                  <c:v>36473758</c:v>
                </c:pt>
                <c:pt idx="20">
                  <c:v>36920895</c:v>
                </c:pt>
                <c:pt idx="21">
                  <c:v>34340122</c:v>
                </c:pt>
                <c:pt idx="22">
                  <c:v>34433795</c:v>
                </c:pt>
                <c:pt idx="23">
                  <c:v>35128383</c:v>
                </c:pt>
                <c:pt idx="24">
                  <c:v>34590900</c:v>
                </c:pt>
                <c:pt idx="25">
                  <c:v>35387659</c:v>
                </c:pt>
                <c:pt idx="26">
                  <c:v>35892012</c:v>
                </c:pt>
                <c:pt idx="27">
                  <c:v>35645970</c:v>
                </c:pt>
                <c:pt idx="28">
                  <c:v>36031379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7-4197-BEDE-9CF2B87876D9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2818579</c:v>
                </c:pt>
                <c:pt idx="1">
                  <c:v>2837796</c:v>
                </c:pt>
                <c:pt idx="2">
                  <c:v>2912269</c:v>
                </c:pt>
                <c:pt idx="3">
                  <c:v>2916625</c:v>
                </c:pt>
                <c:pt idx="4">
                  <c:v>2947403</c:v>
                </c:pt>
                <c:pt idx="5">
                  <c:v>2923772</c:v>
                </c:pt>
                <c:pt idx="6">
                  <c:v>3447443</c:v>
                </c:pt>
                <c:pt idx="7">
                  <c:v>3533810</c:v>
                </c:pt>
                <c:pt idx="8">
                  <c:v>3809104</c:v>
                </c:pt>
                <c:pt idx="9">
                  <c:v>3801536</c:v>
                </c:pt>
                <c:pt idx="10">
                  <c:v>3703947</c:v>
                </c:pt>
                <c:pt idx="11">
                  <c:v>3571261</c:v>
                </c:pt>
                <c:pt idx="12">
                  <c:v>3658540</c:v>
                </c:pt>
                <c:pt idx="13">
                  <c:v>3746115</c:v>
                </c:pt>
                <c:pt idx="14">
                  <c:v>3750916</c:v>
                </c:pt>
                <c:pt idx="15">
                  <c:v>3857654</c:v>
                </c:pt>
                <c:pt idx="16">
                  <c:v>3834562</c:v>
                </c:pt>
                <c:pt idx="17">
                  <c:v>3568849</c:v>
                </c:pt>
                <c:pt idx="18">
                  <c:v>3409902</c:v>
                </c:pt>
                <c:pt idx="19">
                  <c:v>3566586</c:v>
                </c:pt>
                <c:pt idx="20">
                  <c:v>4196149</c:v>
                </c:pt>
                <c:pt idx="21">
                  <c:v>4125259</c:v>
                </c:pt>
                <c:pt idx="22">
                  <c:v>4270616</c:v>
                </c:pt>
                <c:pt idx="23">
                  <c:v>4130097</c:v>
                </c:pt>
                <c:pt idx="24">
                  <c:v>4029653</c:v>
                </c:pt>
                <c:pt idx="25">
                  <c:v>3896794</c:v>
                </c:pt>
                <c:pt idx="26">
                  <c:v>3633481</c:v>
                </c:pt>
                <c:pt idx="27">
                  <c:v>3567156</c:v>
                </c:pt>
                <c:pt idx="28">
                  <c:v>3581385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37-4197-BEDE-9CF2B8787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56416"/>
        <c:axId val="135770496"/>
      </c:lineChart>
      <c:catAx>
        <c:axId val="1357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5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54496"/>
        <c:scaling>
          <c:orientation val="minMax"/>
          <c:max val="10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3665855503754014E-2"/>
              <c:y val="4.5441649603646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44128"/>
        <c:crosses val="autoZero"/>
        <c:crossBetween val="between"/>
      </c:valAx>
      <c:catAx>
        <c:axId val="13575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5770496"/>
        <c:crosses val="autoZero"/>
        <c:auto val="0"/>
        <c:lblAlgn val="ctr"/>
        <c:lblOffset val="100"/>
        <c:noMultiLvlLbl val="0"/>
      </c:catAx>
      <c:valAx>
        <c:axId val="135770496"/>
        <c:scaling>
          <c:orientation val="minMax"/>
          <c:max val="50000000"/>
        </c:scaling>
        <c:delete val="0"/>
        <c:axPos val="r"/>
        <c:majorGridlines>
          <c:spPr>
            <a:ln w="12700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769037064955847"/>
              <c:y val="4.85379760719586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56416"/>
        <c:crosses val="max"/>
        <c:crossBetween val="between"/>
        <c:majorUnit val="10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4976235275234"/>
          <c:y val="0.92173547455504234"/>
          <c:w val="0.63103806814635144"/>
          <c:h val="6.2997869947107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7493133266281875"/>
          <c:y val="3.109171077964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65934235205645E-2"/>
          <c:y val="9.737726290524748E-2"/>
          <c:w val="0.86963469037026297"/>
          <c:h val="0.73936601986948214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グラフ!$R$88:$AT$88</c:f>
              <c:numCache>
                <c:formatCode>#,##0,</c:formatCode>
                <c:ptCount val="29"/>
                <c:pt idx="0">
                  <c:v>108421661</c:v>
                </c:pt>
                <c:pt idx="1">
                  <c:v>138963334</c:v>
                </c:pt>
                <c:pt idx="2">
                  <c:v>145298248</c:v>
                </c:pt>
                <c:pt idx="3">
                  <c:v>149809087</c:v>
                </c:pt>
                <c:pt idx="4">
                  <c:v>157953976</c:v>
                </c:pt>
                <c:pt idx="5">
                  <c:v>156088296</c:v>
                </c:pt>
                <c:pt idx="6">
                  <c:v>152405469</c:v>
                </c:pt>
                <c:pt idx="7">
                  <c:v>162870456</c:v>
                </c:pt>
                <c:pt idx="8">
                  <c:v>179460931</c:v>
                </c:pt>
                <c:pt idx="9">
                  <c:v>165466825</c:v>
                </c:pt>
                <c:pt idx="10">
                  <c:v>163235316</c:v>
                </c:pt>
                <c:pt idx="11">
                  <c:v>165659213</c:v>
                </c:pt>
                <c:pt idx="12">
                  <c:v>170031016</c:v>
                </c:pt>
                <c:pt idx="13">
                  <c:v>159185194</c:v>
                </c:pt>
                <c:pt idx="14">
                  <c:v>159546730</c:v>
                </c:pt>
                <c:pt idx="15">
                  <c:v>159647108</c:v>
                </c:pt>
                <c:pt idx="16">
                  <c:v>164889423</c:v>
                </c:pt>
                <c:pt idx="17">
                  <c:v>166582470</c:v>
                </c:pt>
                <c:pt idx="18">
                  <c:v>186045158</c:v>
                </c:pt>
                <c:pt idx="19">
                  <c:v>193278554</c:v>
                </c:pt>
                <c:pt idx="20">
                  <c:v>187188021</c:v>
                </c:pt>
                <c:pt idx="21">
                  <c:v>182705055</c:v>
                </c:pt>
                <c:pt idx="22">
                  <c:v>185396819</c:v>
                </c:pt>
                <c:pt idx="23">
                  <c:v>192436841</c:v>
                </c:pt>
                <c:pt idx="24">
                  <c:v>196835086</c:v>
                </c:pt>
                <c:pt idx="25">
                  <c:v>197604137</c:v>
                </c:pt>
                <c:pt idx="26">
                  <c:v>193692456</c:v>
                </c:pt>
                <c:pt idx="27">
                  <c:v>207828156</c:v>
                </c:pt>
                <c:pt idx="28">
                  <c:v>218569817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6-487B-B82C-6FB77E18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6936832"/>
        <c:axId val="136967680"/>
      </c:barChart>
      <c:lineChart>
        <c:grouping val="standard"/>
        <c:varyColors val="0"/>
        <c:ser>
          <c:idx val="2"/>
          <c:order val="4"/>
          <c:tx>
            <c:strRef>
              <c:f>グラフ!$P$85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グラフ!$R$85:$AT$85</c:f>
              <c:numCache>
                <c:formatCode>#,##0,</c:formatCode>
                <c:ptCount val="29"/>
                <c:pt idx="0">
                  <c:v>2702350</c:v>
                </c:pt>
                <c:pt idx="1">
                  <c:v>2955326</c:v>
                </c:pt>
                <c:pt idx="2">
                  <c:v>2898328</c:v>
                </c:pt>
                <c:pt idx="3">
                  <c:v>2513193</c:v>
                </c:pt>
                <c:pt idx="4">
                  <c:v>2762510</c:v>
                </c:pt>
                <c:pt idx="5">
                  <c:v>2815202</c:v>
                </c:pt>
                <c:pt idx="6">
                  <c:v>2781240</c:v>
                </c:pt>
                <c:pt idx="7">
                  <c:v>2782687</c:v>
                </c:pt>
                <c:pt idx="8">
                  <c:v>2629294</c:v>
                </c:pt>
                <c:pt idx="9">
                  <c:v>2529087</c:v>
                </c:pt>
                <c:pt idx="10">
                  <c:v>2680736</c:v>
                </c:pt>
                <c:pt idx="11">
                  <c:v>2658576</c:v>
                </c:pt>
                <c:pt idx="12">
                  <c:v>2779146</c:v>
                </c:pt>
                <c:pt idx="13">
                  <c:v>2494914</c:v>
                </c:pt>
                <c:pt idx="14">
                  <c:v>2615456</c:v>
                </c:pt>
                <c:pt idx="15">
                  <c:v>2716389</c:v>
                </c:pt>
                <c:pt idx="16">
                  <c:v>2454630</c:v>
                </c:pt>
                <c:pt idx="17">
                  <c:v>2571954</c:v>
                </c:pt>
                <c:pt idx="18">
                  <c:v>2286851</c:v>
                </c:pt>
                <c:pt idx="19">
                  <c:v>2142609</c:v>
                </c:pt>
                <c:pt idx="20">
                  <c:v>2164393</c:v>
                </c:pt>
                <c:pt idx="21">
                  <c:v>1981574</c:v>
                </c:pt>
                <c:pt idx="22">
                  <c:v>2119711</c:v>
                </c:pt>
                <c:pt idx="23">
                  <c:v>2037909</c:v>
                </c:pt>
                <c:pt idx="24">
                  <c:v>2177661</c:v>
                </c:pt>
                <c:pt idx="25">
                  <c:v>2153122</c:v>
                </c:pt>
                <c:pt idx="26">
                  <c:v>2057049</c:v>
                </c:pt>
                <c:pt idx="27">
                  <c:v>2409140</c:v>
                </c:pt>
                <c:pt idx="28">
                  <c:v>2241200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6-487B-B82C-6FB77E18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6832"/>
        <c:axId val="136967680"/>
      </c:lineChart>
      <c:lineChart>
        <c:grouping val="standard"/>
        <c:varyColors val="0"/>
        <c:ser>
          <c:idx val="1"/>
          <c:order val="0"/>
          <c:tx>
            <c:strRef>
              <c:f>グラフ!$P$81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グラフ!$R$81:$AT$81</c:f>
              <c:numCache>
                <c:formatCode>#,##0,</c:formatCode>
                <c:ptCount val="29"/>
                <c:pt idx="0">
                  <c:v>3965562</c:v>
                </c:pt>
                <c:pt idx="1">
                  <c:v>29722518</c:v>
                </c:pt>
                <c:pt idx="2">
                  <c:v>30035960</c:v>
                </c:pt>
                <c:pt idx="3">
                  <c:v>31949295</c:v>
                </c:pt>
                <c:pt idx="4">
                  <c:v>32436322</c:v>
                </c:pt>
                <c:pt idx="5">
                  <c:v>33077933</c:v>
                </c:pt>
                <c:pt idx="6">
                  <c:v>34000251</c:v>
                </c:pt>
                <c:pt idx="7">
                  <c:v>33339214</c:v>
                </c:pt>
                <c:pt idx="8">
                  <c:v>34155143</c:v>
                </c:pt>
                <c:pt idx="9">
                  <c:v>33830202</c:v>
                </c:pt>
                <c:pt idx="10">
                  <c:v>34347989</c:v>
                </c:pt>
                <c:pt idx="11">
                  <c:v>33925363</c:v>
                </c:pt>
                <c:pt idx="12">
                  <c:v>33831707</c:v>
                </c:pt>
                <c:pt idx="13">
                  <c:v>32484986</c:v>
                </c:pt>
                <c:pt idx="14">
                  <c:v>33115110</c:v>
                </c:pt>
                <c:pt idx="15">
                  <c:v>32726675</c:v>
                </c:pt>
                <c:pt idx="16">
                  <c:v>33227989</c:v>
                </c:pt>
                <c:pt idx="17">
                  <c:v>34043183</c:v>
                </c:pt>
                <c:pt idx="18">
                  <c:v>34084798</c:v>
                </c:pt>
                <c:pt idx="19">
                  <c:v>33692081</c:v>
                </c:pt>
                <c:pt idx="20">
                  <c:v>31879838</c:v>
                </c:pt>
                <c:pt idx="21">
                  <c:v>31548737</c:v>
                </c:pt>
                <c:pt idx="22">
                  <c:v>30220517</c:v>
                </c:pt>
                <c:pt idx="23">
                  <c:v>30448472</c:v>
                </c:pt>
                <c:pt idx="24">
                  <c:v>30473241</c:v>
                </c:pt>
                <c:pt idx="25">
                  <c:v>29673399</c:v>
                </c:pt>
                <c:pt idx="26">
                  <c:v>29776323</c:v>
                </c:pt>
                <c:pt idx="27">
                  <c:v>29497416</c:v>
                </c:pt>
                <c:pt idx="28">
                  <c:v>29933562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6-487B-B82C-6FB77E18BC0B}"/>
            </c:ext>
          </c:extLst>
        </c:ser>
        <c:ser>
          <c:idx val="0"/>
          <c:order val="1"/>
          <c:tx>
            <c:strRef>
              <c:f>グラフ!$P$82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グラフ!$R$82:$AT$82</c:f>
              <c:numCache>
                <c:formatCode>#,##0,</c:formatCode>
                <c:ptCount val="29"/>
                <c:pt idx="0">
                  <c:v>8272477</c:v>
                </c:pt>
                <c:pt idx="1">
                  <c:v>8794441</c:v>
                </c:pt>
                <c:pt idx="2">
                  <c:v>9490450</c:v>
                </c:pt>
                <c:pt idx="3">
                  <c:v>9954405</c:v>
                </c:pt>
                <c:pt idx="4">
                  <c:v>10919622</c:v>
                </c:pt>
                <c:pt idx="5">
                  <c:v>12021545</c:v>
                </c:pt>
                <c:pt idx="6">
                  <c:v>13077173</c:v>
                </c:pt>
                <c:pt idx="7">
                  <c:v>14715076</c:v>
                </c:pt>
                <c:pt idx="8">
                  <c:v>16336546</c:v>
                </c:pt>
                <c:pt idx="9">
                  <c:v>14725515</c:v>
                </c:pt>
                <c:pt idx="10">
                  <c:v>16271769</c:v>
                </c:pt>
                <c:pt idx="11">
                  <c:v>17548099</c:v>
                </c:pt>
                <c:pt idx="12">
                  <c:v>19732050</c:v>
                </c:pt>
                <c:pt idx="13">
                  <c:v>21900442</c:v>
                </c:pt>
                <c:pt idx="14">
                  <c:v>22978751</c:v>
                </c:pt>
                <c:pt idx="15">
                  <c:v>24038788</c:v>
                </c:pt>
                <c:pt idx="16">
                  <c:v>26252970</c:v>
                </c:pt>
                <c:pt idx="17">
                  <c:v>27908654</c:v>
                </c:pt>
                <c:pt idx="18">
                  <c:v>30410068</c:v>
                </c:pt>
                <c:pt idx="19">
                  <c:v>39013568</c:v>
                </c:pt>
                <c:pt idx="20">
                  <c:v>41432675</c:v>
                </c:pt>
                <c:pt idx="21">
                  <c:v>42522977</c:v>
                </c:pt>
                <c:pt idx="22">
                  <c:v>43611944</c:v>
                </c:pt>
                <c:pt idx="23">
                  <c:v>46162074</c:v>
                </c:pt>
                <c:pt idx="24">
                  <c:v>49300889</c:v>
                </c:pt>
                <c:pt idx="25">
                  <c:v>52526064</c:v>
                </c:pt>
                <c:pt idx="26">
                  <c:v>54019950</c:v>
                </c:pt>
                <c:pt idx="27">
                  <c:v>53983635</c:v>
                </c:pt>
                <c:pt idx="28">
                  <c:v>56979965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6-487B-B82C-6FB77E18BC0B}"/>
            </c:ext>
          </c:extLst>
        </c:ser>
        <c:ser>
          <c:idx val="6"/>
          <c:order val="2"/>
          <c:tx>
            <c:strRef>
              <c:f>グラフ!$P$83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グラフ!$R$83:$AT$83</c:f>
              <c:numCache>
                <c:formatCode>#,##0,</c:formatCode>
                <c:ptCount val="29"/>
                <c:pt idx="0">
                  <c:v>8946902</c:v>
                </c:pt>
                <c:pt idx="1">
                  <c:v>9389540</c:v>
                </c:pt>
                <c:pt idx="2">
                  <c:v>9504954</c:v>
                </c:pt>
                <c:pt idx="3">
                  <c:v>10041655</c:v>
                </c:pt>
                <c:pt idx="4">
                  <c:v>11425475</c:v>
                </c:pt>
                <c:pt idx="5">
                  <c:v>11619564</c:v>
                </c:pt>
                <c:pt idx="6">
                  <c:v>13802941</c:v>
                </c:pt>
                <c:pt idx="7">
                  <c:v>14521341</c:v>
                </c:pt>
                <c:pt idx="8">
                  <c:v>14356802</c:v>
                </c:pt>
                <c:pt idx="9">
                  <c:v>14756366</c:v>
                </c:pt>
                <c:pt idx="10">
                  <c:v>14773814</c:v>
                </c:pt>
                <c:pt idx="11">
                  <c:v>15208824</c:v>
                </c:pt>
                <c:pt idx="12">
                  <c:v>16260463</c:v>
                </c:pt>
                <c:pt idx="13">
                  <c:v>16928656</c:v>
                </c:pt>
                <c:pt idx="14">
                  <c:v>17672707</c:v>
                </c:pt>
                <c:pt idx="15">
                  <c:v>17373732</c:v>
                </c:pt>
                <c:pt idx="16">
                  <c:v>17681235</c:v>
                </c:pt>
                <c:pt idx="17">
                  <c:v>18133491</c:v>
                </c:pt>
                <c:pt idx="18">
                  <c:v>17987754</c:v>
                </c:pt>
                <c:pt idx="19">
                  <c:v>17487948</c:v>
                </c:pt>
                <c:pt idx="20">
                  <c:v>17380294</c:v>
                </c:pt>
                <c:pt idx="21">
                  <c:v>17001252</c:v>
                </c:pt>
                <c:pt idx="22">
                  <c:v>16841866</c:v>
                </c:pt>
                <c:pt idx="23">
                  <c:v>15870674</c:v>
                </c:pt>
                <c:pt idx="24">
                  <c:v>15034208</c:v>
                </c:pt>
                <c:pt idx="25">
                  <c:v>15023437</c:v>
                </c:pt>
                <c:pt idx="26">
                  <c:v>15334544</c:v>
                </c:pt>
                <c:pt idx="27">
                  <c:v>14876796</c:v>
                </c:pt>
                <c:pt idx="28">
                  <c:v>15083044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E6-487B-B82C-6FB77E18BC0B}"/>
            </c:ext>
          </c:extLst>
        </c:ser>
        <c:ser>
          <c:idx val="7"/>
          <c:order val="3"/>
          <c:tx>
            <c:strRef>
              <c:f>グラフ!$P$84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グラフ!$R$84:$AT$84</c:f>
              <c:numCache>
                <c:formatCode>#,##0,</c:formatCode>
                <c:ptCount val="29"/>
                <c:pt idx="0">
                  <c:v>12500926</c:v>
                </c:pt>
                <c:pt idx="1">
                  <c:v>13530979</c:v>
                </c:pt>
                <c:pt idx="2">
                  <c:v>13522736</c:v>
                </c:pt>
                <c:pt idx="3">
                  <c:v>13739859</c:v>
                </c:pt>
                <c:pt idx="4">
                  <c:v>14441051</c:v>
                </c:pt>
                <c:pt idx="5">
                  <c:v>15460352</c:v>
                </c:pt>
                <c:pt idx="6">
                  <c:v>16515419</c:v>
                </c:pt>
                <c:pt idx="7">
                  <c:v>17446123</c:v>
                </c:pt>
                <c:pt idx="8">
                  <c:v>18632285</c:v>
                </c:pt>
                <c:pt idx="9">
                  <c:v>17796863</c:v>
                </c:pt>
                <c:pt idx="10">
                  <c:v>19821575</c:v>
                </c:pt>
                <c:pt idx="11">
                  <c:v>20680369</c:v>
                </c:pt>
                <c:pt idx="12">
                  <c:v>20847909</c:v>
                </c:pt>
                <c:pt idx="13">
                  <c:v>20710045</c:v>
                </c:pt>
                <c:pt idx="14">
                  <c:v>20887328</c:v>
                </c:pt>
                <c:pt idx="15">
                  <c:v>20795775</c:v>
                </c:pt>
                <c:pt idx="16">
                  <c:v>21608828</c:v>
                </c:pt>
                <c:pt idx="17">
                  <c:v>21949069</c:v>
                </c:pt>
                <c:pt idx="18">
                  <c:v>22186941</c:v>
                </c:pt>
                <c:pt idx="19">
                  <c:v>22415114</c:v>
                </c:pt>
                <c:pt idx="20">
                  <c:v>23171645</c:v>
                </c:pt>
                <c:pt idx="21">
                  <c:v>22453890</c:v>
                </c:pt>
                <c:pt idx="22">
                  <c:v>22162743</c:v>
                </c:pt>
                <c:pt idx="23">
                  <c:v>23424254</c:v>
                </c:pt>
                <c:pt idx="24">
                  <c:v>23756570</c:v>
                </c:pt>
                <c:pt idx="25">
                  <c:v>23766802</c:v>
                </c:pt>
                <c:pt idx="26">
                  <c:v>23708177</c:v>
                </c:pt>
                <c:pt idx="27">
                  <c:v>24411800</c:v>
                </c:pt>
                <c:pt idx="28">
                  <c:v>25778609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E6-487B-B82C-6FB77E18BC0B}"/>
            </c:ext>
          </c:extLst>
        </c:ser>
        <c:ser>
          <c:idx val="3"/>
          <c:order val="5"/>
          <c:tx>
            <c:strRef>
              <c:f>グラフ!$P$86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グラフ!$R$86:$AT$86</c:f>
              <c:numCache>
                <c:formatCode>#,##0,</c:formatCode>
                <c:ptCount val="29"/>
                <c:pt idx="0">
                  <c:v>5750556</c:v>
                </c:pt>
                <c:pt idx="1">
                  <c:v>7610415</c:v>
                </c:pt>
                <c:pt idx="2">
                  <c:v>10182095</c:v>
                </c:pt>
                <c:pt idx="3">
                  <c:v>13508573</c:v>
                </c:pt>
                <c:pt idx="4">
                  <c:v>11693358</c:v>
                </c:pt>
                <c:pt idx="5">
                  <c:v>11249483</c:v>
                </c:pt>
                <c:pt idx="6">
                  <c:v>11144714</c:v>
                </c:pt>
                <c:pt idx="7">
                  <c:v>14039859</c:v>
                </c:pt>
                <c:pt idx="8">
                  <c:v>15503319</c:v>
                </c:pt>
                <c:pt idx="9">
                  <c:v>16156659</c:v>
                </c:pt>
                <c:pt idx="10">
                  <c:v>16406636</c:v>
                </c:pt>
                <c:pt idx="11">
                  <c:v>15146340</c:v>
                </c:pt>
                <c:pt idx="12">
                  <c:v>15892649</c:v>
                </c:pt>
                <c:pt idx="13">
                  <c:v>15333896</c:v>
                </c:pt>
                <c:pt idx="14">
                  <c:v>12173235</c:v>
                </c:pt>
                <c:pt idx="15">
                  <c:v>10793965</c:v>
                </c:pt>
                <c:pt idx="16">
                  <c:v>10797248</c:v>
                </c:pt>
                <c:pt idx="17">
                  <c:v>12010313</c:v>
                </c:pt>
                <c:pt idx="18">
                  <c:v>15215628</c:v>
                </c:pt>
                <c:pt idx="19">
                  <c:v>20737506</c:v>
                </c:pt>
                <c:pt idx="20">
                  <c:v>21878635</c:v>
                </c:pt>
                <c:pt idx="21">
                  <c:v>20360610</c:v>
                </c:pt>
                <c:pt idx="22">
                  <c:v>20702289</c:v>
                </c:pt>
                <c:pt idx="23">
                  <c:v>21569002</c:v>
                </c:pt>
                <c:pt idx="24">
                  <c:v>19734175</c:v>
                </c:pt>
                <c:pt idx="25">
                  <c:v>18093055</c:v>
                </c:pt>
                <c:pt idx="26">
                  <c:v>14531961</c:v>
                </c:pt>
                <c:pt idx="27">
                  <c:v>13673339</c:v>
                </c:pt>
                <c:pt idx="28">
                  <c:v>13844754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E6-487B-B82C-6FB77E18BC0B}"/>
            </c:ext>
          </c:extLst>
        </c:ser>
        <c:ser>
          <c:idx val="4"/>
          <c:order val="6"/>
          <c:tx>
            <c:strRef>
              <c:f>グラフ!$P$87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グラフ!$R$87:$AT$87</c:f>
              <c:numCache>
                <c:formatCode>#,##0,</c:formatCode>
                <c:ptCount val="29"/>
                <c:pt idx="0">
                  <c:v>47952631</c:v>
                </c:pt>
                <c:pt idx="1">
                  <c:v>48710932</c:v>
                </c:pt>
                <c:pt idx="2">
                  <c:v>52318738</c:v>
                </c:pt>
                <c:pt idx="3">
                  <c:v>52115723</c:v>
                </c:pt>
                <c:pt idx="4">
                  <c:v>56348975</c:v>
                </c:pt>
                <c:pt idx="5">
                  <c:v>50701896</c:v>
                </c:pt>
                <c:pt idx="6">
                  <c:v>44107875</c:v>
                </c:pt>
                <c:pt idx="7">
                  <c:v>48732649</c:v>
                </c:pt>
                <c:pt idx="8">
                  <c:v>54832393</c:v>
                </c:pt>
                <c:pt idx="9">
                  <c:v>47726640</c:v>
                </c:pt>
                <c:pt idx="10">
                  <c:v>40069379</c:v>
                </c:pt>
                <c:pt idx="11">
                  <c:v>40568438</c:v>
                </c:pt>
                <c:pt idx="12">
                  <c:v>39899353</c:v>
                </c:pt>
                <c:pt idx="13">
                  <c:v>29119663</c:v>
                </c:pt>
                <c:pt idx="14">
                  <c:v>29980505</c:v>
                </c:pt>
                <c:pt idx="15">
                  <c:v>29301254</c:v>
                </c:pt>
                <c:pt idx="16">
                  <c:v>28462086</c:v>
                </c:pt>
                <c:pt idx="17">
                  <c:v>26587652</c:v>
                </c:pt>
                <c:pt idx="18">
                  <c:v>30662795</c:v>
                </c:pt>
                <c:pt idx="19">
                  <c:v>33451668</c:v>
                </c:pt>
                <c:pt idx="20">
                  <c:v>22971711</c:v>
                </c:pt>
                <c:pt idx="21">
                  <c:v>21938828</c:v>
                </c:pt>
                <c:pt idx="22">
                  <c:v>24459214</c:v>
                </c:pt>
                <c:pt idx="23">
                  <c:v>24075311</c:v>
                </c:pt>
                <c:pt idx="24">
                  <c:v>27615066</c:v>
                </c:pt>
                <c:pt idx="25">
                  <c:v>31181840</c:v>
                </c:pt>
                <c:pt idx="26">
                  <c:v>28645918</c:v>
                </c:pt>
                <c:pt idx="27">
                  <c:v>36197287</c:v>
                </c:pt>
                <c:pt idx="28">
                  <c:v>47812522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E6-487B-B82C-6FB77E18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69600"/>
        <c:axId val="135795840"/>
      </c:lineChart>
      <c:catAx>
        <c:axId val="13693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6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967680"/>
        <c:scaling>
          <c:orientation val="minMax"/>
          <c:max val="220000000.0000000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756246809770183E-2"/>
              <c:y val="5.70649495765555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36832"/>
        <c:crosses val="autoZero"/>
        <c:crossBetween val="between"/>
      </c:valAx>
      <c:catAx>
        <c:axId val="1369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5795840"/>
        <c:crosses val="autoZero"/>
        <c:auto val="0"/>
        <c:lblAlgn val="ctr"/>
        <c:lblOffset val="100"/>
        <c:noMultiLvlLbl val="0"/>
      </c:catAx>
      <c:valAx>
        <c:axId val="13579584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altLang="ja-JP" sz="900"/>
                  <a:t>(</a:t>
                </a:r>
                <a:r>
                  <a:rPr lang="ja-JP" altLang="en-US" sz="900"/>
                  <a:t>百万円）</a:t>
                </a:r>
              </a:p>
            </c:rich>
          </c:tx>
          <c:layout>
            <c:manualLayout>
              <c:xMode val="edge"/>
              <c:yMode val="edge"/>
              <c:x val="0.90210112688733246"/>
              <c:y val="5.8753260742866562E-2"/>
            </c:manualLayout>
          </c:layout>
          <c:overlay val="0"/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696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42187146054386"/>
          <c:y val="0.90512111437877496"/>
          <c:w val="0.8240703859083206"/>
          <c:h val="8.43375075103563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3690586507609791"/>
          <c:y val="1.5283779182774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66717233740284E-2"/>
          <c:y val="9.8228263919840214E-2"/>
          <c:w val="0.85230296900960778"/>
          <c:h val="0.733279941873517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グラフ!$P$201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73981850</c:v>
                </c:pt>
                <c:pt idx="1">
                  <c:v>79158789</c:v>
                </c:pt>
                <c:pt idx="2">
                  <c:v>86666288</c:v>
                </c:pt>
                <c:pt idx="3">
                  <c:v>95046345</c:v>
                </c:pt>
                <c:pt idx="4">
                  <c:v>108579907</c:v>
                </c:pt>
                <c:pt idx="5">
                  <c:v>120270141</c:v>
                </c:pt>
                <c:pt idx="6">
                  <c:v>124403434</c:v>
                </c:pt>
                <c:pt idx="7">
                  <c:v>132439973</c:v>
                </c:pt>
                <c:pt idx="8">
                  <c:v>140077204</c:v>
                </c:pt>
                <c:pt idx="9">
                  <c:v>143650614</c:v>
                </c:pt>
                <c:pt idx="10">
                  <c:v>145494480</c:v>
                </c:pt>
                <c:pt idx="11">
                  <c:v>149545709</c:v>
                </c:pt>
                <c:pt idx="12">
                  <c:v>157015448</c:v>
                </c:pt>
                <c:pt idx="13">
                  <c:v>156379332</c:v>
                </c:pt>
                <c:pt idx="14">
                  <c:v>150914761</c:v>
                </c:pt>
                <c:pt idx="15">
                  <c:v>144617848</c:v>
                </c:pt>
                <c:pt idx="16">
                  <c:v>136600380</c:v>
                </c:pt>
                <c:pt idx="17">
                  <c:v>128579559</c:v>
                </c:pt>
                <c:pt idx="18">
                  <c:v>127824387</c:v>
                </c:pt>
                <c:pt idx="19">
                  <c:v>129336659</c:v>
                </c:pt>
                <c:pt idx="20">
                  <c:v>127385834</c:v>
                </c:pt>
                <c:pt idx="21">
                  <c:v>125628743</c:v>
                </c:pt>
                <c:pt idx="22">
                  <c:v>123489598</c:v>
                </c:pt>
                <c:pt idx="23">
                  <c:v>120966596</c:v>
                </c:pt>
                <c:pt idx="24">
                  <c:v>118048040</c:v>
                </c:pt>
                <c:pt idx="25">
                  <c:v>116067978</c:v>
                </c:pt>
                <c:pt idx="26">
                  <c:v>111260791</c:v>
                </c:pt>
                <c:pt idx="27">
                  <c:v>107797098</c:v>
                </c:pt>
                <c:pt idx="28">
                  <c:v>108885708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767-A158-AEDB6E55A106}"/>
            </c:ext>
          </c:extLst>
        </c:ser>
        <c:ser>
          <c:idx val="2"/>
          <c:order val="2"/>
          <c:tx>
            <c:strRef>
              <c:f>グラフ!$P$202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グラフ!$Q$202:$AT$202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2247400</c:v>
                </c:pt>
                <c:pt idx="11">
                  <c:v>7106700</c:v>
                </c:pt>
                <c:pt idx="12">
                  <c:v>15230704</c:v>
                </c:pt>
                <c:pt idx="13">
                  <c:v>20025646</c:v>
                </c:pt>
                <c:pt idx="14">
                  <c:v>21781245</c:v>
                </c:pt>
                <c:pt idx="15">
                  <c:v>21829505</c:v>
                </c:pt>
                <c:pt idx="16">
                  <c:v>20912343</c:v>
                </c:pt>
                <c:pt idx="17">
                  <c:v>22496171</c:v>
                </c:pt>
                <c:pt idx="18">
                  <c:v>26684443</c:v>
                </c:pt>
                <c:pt idx="19">
                  <c:v>32364651</c:v>
                </c:pt>
                <c:pt idx="20">
                  <c:v>37814210</c:v>
                </c:pt>
                <c:pt idx="21">
                  <c:v>42485914</c:v>
                </c:pt>
                <c:pt idx="22">
                  <c:v>46868571</c:v>
                </c:pt>
                <c:pt idx="23">
                  <c:v>49525069</c:v>
                </c:pt>
                <c:pt idx="24">
                  <c:v>48578255</c:v>
                </c:pt>
                <c:pt idx="25">
                  <c:v>46501110</c:v>
                </c:pt>
                <c:pt idx="26">
                  <c:v>44119535</c:v>
                </c:pt>
                <c:pt idx="27">
                  <c:v>41490355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7-4A0A-A83E-88EA1820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5685248"/>
        <c:axId val="135687168"/>
      </c:barChart>
      <c:lineChart>
        <c:grouping val="stacked"/>
        <c:varyColors val="0"/>
        <c:ser>
          <c:idx val="1"/>
          <c:order val="0"/>
          <c:tx>
            <c:strRef>
              <c:f>グラフ!$P$200</c:f>
              <c:strCache>
                <c:ptCount val="1"/>
                <c:pt idx="0">
                  <c:v>歳出総額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132212599</c:v>
                </c:pt>
                <c:pt idx="1">
                  <c:v>138963334</c:v>
                </c:pt>
                <c:pt idx="2">
                  <c:v>144298248</c:v>
                </c:pt>
                <c:pt idx="3">
                  <c:v>149809087</c:v>
                </c:pt>
                <c:pt idx="4">
                  <c:v>157953976</c:v>
                </c:pt>
                <c:pt idx="5">
                  <c:v>156088296</c:v>
                </c:pt>
                <c:pt idx="6">
                  <c:v>152405469</c:v>
                </c:pt>
                <c:pt idx="7">
                  <c:v>162870456</c:v>
                </c:pt>
                <c:pt idx="8">
                  <c:v>179460931</c:v>
                </c:pt>
                <c:pt idx="9">
                  <c:v>165466825</c:v>
                </c:pt>
                <c:pt idx="10">
                  <c:v>163235316</c:v>
                </c:pt>
                <c:pt idx="11">
                  <c:v>165659213</c:v>
                </c:pt>
                <c:pt idx="12">
                  <c:v>170031016</c:v>
                </c:pt>
                <c:pt idx="13">
                  <c:v>159185187</c:v>
                </c:pt>
                <c:pt idx="14">
                  <c:v>159546723</c:v>
                </c:pt>
                <c:pt idx="15">
                  <c:v>159647107</c:v>
                </c:pt>
                <c:pt idx="16">
                  <c:v>164889422</c:v>
                </c:pt>
                <c:pt idx="17">
                  <c:v>166582469</c:v>
                </c:pt>
                <c:pt idx="18">
                  <c:v>186045157</c:v>
                </c:pt>
                <c:pt idx="19">
                  <c:v>193278553</c:v>
                </c:pt>
                <c:pt idx="20">
                  <c:v>187188020</c:v>
                </c:pt>
                <c:pt idx="21">
                  <c:v>182705054</c:v>
                </c:pt>
                <c:pt idx="22">
                  <c:v>185396818</c:v>
                </c:pt>
                <c:pt idx="23">
                  <c:v>192436840</c:v>
                </c:pt>
                <c:pt idx="24">
                  <c:v>196835085</c:v>
                </c:pt>
                <c:pt idx="25">
                  <c:v>197604136</c:v>
                </c:pt>
                <c:pt idx="26">
                  <c:v>193692455</c:v>
                </c:pt>
                <c:pt idx="27">
                  <c:v>207828155</c:v>
                </c:pt>
                <c:pt idx="28">
                  <c:v>218569816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D-4767-A158-AEDB6E55A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85248"/>
        <c:axId val="135687168"/>
      </c:lineChart>
      <c:catAx>
        <c:axId val="1356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8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87168"/>
        <c:scaling>
          <c:orientation val="minMax"/>
          <c:max val="220000000.00000003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7286137014443161E-2"/>
              <c:y val="6.29421633337823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89539839630137"/>
          <c:y val="0.91073143850797811"/>
          <c:w val="0.4767083807356845"/>
          <c:h val="7.6826881865272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1380530558680162"/>
          <c:y val="2.013424551439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5342144731897E-2"/>
          <c:y val="0.11140952375646665"/>
          <c:w val="0.89063367079115119"/>
          <c:h val="0.7154370621951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グラフ!$P$161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8977448</c:v>
                </c:pt>
                <c:pt idx="1">
                  <c:v>9131552</c:v>
                </c:pt>
                <c:pt idx="2">
                  <c:v>12354236</c:v>
                </c:pt>
                <c:pt idx="3">
                  <c:v>14148180</c:v>
                </c:pt>
                <c:pt idx="4">
                  <c:v>14355927</c:v>
                </c:pt>
                <c:pt idx="5">
                  <c:v>13160389</c:v>
                </c:pt>
                <c:pt idx="6">
                  <c:v>10938861</c:v>
                </c:pt>
                <c:pt idx="7">
                  <c:v>14555560</c:v>
                </c:pt>
                <c:pt idx="8">
                  <c:v>15792326</c:v>
                </c:pt>
                <c:pt idx="9">
                  <c:v>11274786</c:v>
                </c:pt>
                <c:pt idx="10">
                  <c:v>9095742</c:v>
                </c:pt>
                <c:pt idx="11">
                  <c:v>8110713</c:v>
                </c:pt>
                <c:pt idx="12">
                  <c:v>13483458</c:v>
                </c:pt>
                <c:pt idx="13">
                  <c:v>8994666</c:v>
                </c:pt>
                <c:pt idx="14">
                  <c:v>10128219</c:v>
                </c:pt>
                <c:pt idx="15">
                  <c:v>10770826</c:v>
                </c:pt>
                <c:pt idx="16">
                  <c:v>10594409</c:v>
                </c:pt>
                <c:pt idx="17">
                  <c:v>9354206</c:v>
                </c:pt>
                <c:pt idx="18">
                  <c:v>14328801</c:v>
                </c:pt>
                <c:pt idx="19">
                  <c:v>16035850</c:v>
                </c:pt>
                <c:pt idx="20">
                  <c:v>9614103</c:v>
                </c:pt>
                <c:pt idx="21">
                  <c:v>9781927</c:v>
                </c:pt>
                <c:pt idx="22">
                  <c:v>13674108</c:v>
                </c:pt>
                <c:pt idx="23">
                  <c:v>11310856</c:v>
                </c:pt>
                <c:pt idx="24">
                  <c:v>13247534</c:v>
                </c:pt>
                <c:pt idx="25">
                  <c:v>15490990</c:v>
                </c:pt>
                <c:pt idx="26">
                  <c:v>14873918</c:v>
                </c:pt>
                <c:pt idx="27">
                  <c:v>23794209</c:v>
                </c:pt>
                <c:pt idx="28">
                  <c:v>33207578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E-48CE-85C0-39E762C62656}"/>
            </c:ext>
          </c:extLst>
        </c:ser>
        <c:ser>
          <c:idx val="1"/>
          <c:order val="1"/>
          <c:tx>
            <c:strRef>
              <c:f>グラフ!$P$162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グラフ!$Q$162:$AT$162</c:f>
              <c:numCache>
                <c:formatCode>#,##0,</c:formatCode>
                <c:ptCount val="29"/>
                <c:pt idx="0">
                  <c:v>38574863</c:v>
                </c:pt>
                <c:pt idx="1">
                  <c:v>38779371</c:v>
                </c:pt>
                <c:pt idx="2">
                  <c:v>38037706</c:v>
                </c:pt>
                <c:pt idx="3">
                  <c:v>37207506</c:v>
                </c:pt>
                <c:pt idx="4">
                  <c:v>41059720</c:v>
                </c:pt>
                <c:pt idx="5">
                  <c:v>36309596</c:v>
                </c:pt>
                <c:pt idx="6">
                  <c:v>31721902</c:v>
                </c:pt>
                <c:pt idx="7">
                  <c:v>32130616</c:v>
                </c:pt>
                <c:pt idx="8">
                  <c:v>37296022</c:v>
                </c:pt>
                <c:pt idx="9">
                  <c:v>35207376</c:v>
                </c:pt>
                <c:pt idx="10">
                  <c:v>29803213</c:v>
                </c:pt>
                <c:pt idx="11">
                  <c:v>31126593</c:v>
                </c:pt>
                <c:pt idx="12">
                  <c:v>25333560</c:v>
                </c:pt>
                <c:pt idx="13">
                  <c:v>19407230</c:v>
                </c:pt>
                <c:pt idx="14">
                  <c:v>19205729</c:v>
                </c:pt>
                <c:pt idx="15">
                  <c:v>18005560</c:v>
                </c:pt>
                <c:pt idx="16">
                  <c:v>17525869</c:v>
                </c:pt>
                <c:pt idx="17">
                  <c:v>17063459</c:v>
                </c:pt>
                <c:pt idx="18">
                  <c:v>15892110</c:v>
                </c:pt>
                <c:pt idx="19">
                  <c:v>17023729</c:v>
                </c:pt>
                <c:pt idx="20">
                  <c:v>13291159</c:v>
                </c:pt>
                <c:pt idx="21">
                  <c:v>12075662</c:v>
                </c:pt>
                <c:pt idx="22">
                  <c:v>10684705</c:v>
                </c:pt>
                <c:pt idx="23">
                  <c:v>12713039</c:v>
                </c:pt>
                <c:pt idx="24">
                  <c:v>14275581</c:v>
                </c:pt>
                <c:pt idx="25">
                  <c:v>15622884</c:v>
                </c:pt>
                <c:pt idx="26">
                  <c:v>13728590</c:v>
                </c:pt>
                <c:pt idx="27">
                  <c:v>12324711</c:v>
                </c:pt>
                <c:pt idx="28">
                  <c:v>14514708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E-48CE-85C0-39E762C6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004160"/>
        <c:axId val="137005696"/>
      </c:barChart>
      <c:catAx>
        <c:axId val="13700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0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86956521739E-2"/>
              <c:y val="6.7114093959731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04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34375"/>
          <c:y val="0.93442697748061077"/>
          <c:w val="0.50781249999999967"/>
          <c:h val="3.93442937886572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6879897991475"/>
          <c:y val="1.2360939431396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52565335806306E-2"/>
          <c:y val="9.8472932575270997E-2"/>
          <c:w val="0.83974560495359296"/>
          <c:h val="0.7205046348058455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132212599</c:v>
                </c:pt>
                <c:pt idx="1">
                  <c:v>138963334</c:v>
                </c:pt>
                <c:pt idx="2">
                  <c:v>144298248</c:v>
                </c:pt>
                <c:pt idx="3">
                  <c:v>149809087</c:v>
                </c:pt>
                <c:pt idx="4">
                  <c:v>157953976</c:v>
                </c:pt>
                <c:pt idx="5">
                  <c:v>156088296</c:v>
                </c:pt>
                <c:pt idx="6">
                  <c:v>152405469</c:v>
                </c:pt>
                <c:pt idx="7">
                  <c:v>162870456</c:v>
                </c:pt>
                <c:pt idx="8">
                  <c:v>179460931</c:v>
                </c:pt>
                <c:pt idx="9">
                  <c:v>165466825</c:v>
                </c:pt>
                <c:pt idx="10">
                  <c:v>163235316</c:v>
                </c:pt>
                <c:pt idx="11">
                  <c:v>165659213</c:v>
                </c:pt>
                <c:pt idx="12">
                  <c:v>170030740</c:v>
                </c:pt>
                <c:pt idx="13">
                  <c:v>159185192</c:v>
                </c:pt>
                <c:pt idx="14">
                  <c:v>159546728</c:v>
                </c:pt>
                <c:pt idx="15">
                  <c:v>159647107</c:v>
                </c:pt>
                <c:pt idx="16">
                  <c:v>164889422</c:v>
                </c:pt>
                <c:pt idx="17">
                  <c:v>166582469</c:v>
                </c:pt>
                <c:pt idx="18">
                  <c:v>186045157</c:v>
                </c:pt>
                <c:pt idx="19">
                  <c:v>193278553</c:v>
                </c:pt>
                <c:pt idx="20">
                  <c:v>187188020</c:v>
                </c:pt>
                <c:pt idx="21">
                  <c:v>182705054</c:v>
                </c:pt>
                <c:pt idx="22">
                  <c:v>185396818</c:v>
                </c:pt>
                <c:pt idx="23">
                  <c:v>192436840</c:v>
                </c:pt>
                <c:pt idx="24">
                  <c:v>196835085</c:v>
                </c:pt>
                <c:pt idx="25">
                  <c:v>197604136</c:v>
                </c:pt>
                <c:pt idx="26">
                  <c:v>193692455</c:v>
                </c:pt>
                <c:pt idx="27">
                  <c:v>207828155</c:v>
                </c:pt>
                <c:pt idx="28">
                  <c:v>218569816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1-4FB5-B394-CF194380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7073024"/>
        <c:axId val="137074944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16455002</c:v>
                </c:pt>
                <c:pt idx="1">
                  <c:v>18080003</c:v>
                </c:pt>
                <c:pt idx="2">
                  <c:v>15804940</c:v>
                </c:pt>
                <c:pt idx="3">
                  <c:v>16549635</c:v>
                </c:pt>
                <c:pt idx="4">
                  <c:v>17231145</c:v>
                </c:pt>
                <c:pt idx="5">
                  <c:v>17181778</c:v>
                </c:pt>
                <c:pt idx="6">
                  <c:v>16177398</c:v>
                </c:pt>
                <c:pt idx="7">
                  <c:v>15127861</c:v>
                </c:pt>
                <c:pt idx="8">
                  <c:v>18318562</c:v>
                </c:pt>
                <c:pt idx="9">
                  <c:v>15335725</c:v>
                </c:pt>
                <c:pt idx="10">
                  <c:v>16413916</c:v>
                </c:pt>
                <c:pt idx="11">
                  <c:v>18377482</c:v>
                </c:pt>
                <c:pt idx="12">
                  <c:v>18768958</c:v>
                </c:pt>
                <c:pt idx="13">
                  <c:v>16334726</c:v>
                </c:pt>
                <c:pt idx="14">
                  <c:v>17555423</c:v>
                </c:pt>
                <c:pt idx="15">
                  <c:v>19014024</c:v>
                </c:pt>
                <c:pt idx="16">
                  <c:v>22106873</c:v>
                </c:pt>
                <c:pt idx="17">
                  <c:v>19416797</c:v>
                </c:pt>
                <c:pt idx="18">
                  <c:v>19962841</c:v>
                </c:pt>
                <c:pt idx="19">
                  <c:v>19874254</c:v>
                </c:pt>
                <c:pt idx="20">
                  <c:v>18528202</c:v>
                </c:pt>
                <c:pt idx="21">
                  <c:v>16894554</c:v>
                </c:pt>
                <c:pt idx="22">
                  <c:v>17400888</c:v>
                </c:pt>
                <c:pt idx="23">
                  <c:v>20185903</c:v>
                </c:pt>
                <c:pt idx="24">
                  <c:v>21809752</c:v>
                </c:pt>
                <c:pt idx="25">
                  <c:v>17805454</c:v>
                </c:pt>
                <c:pt idx="26">
                  <c:v>16592261</c:v>
                </c:pt>
                <c:pt idx="27">
                  <c:v>17468594</c:v>
                </c:pt>
                <c:pt idx="28">
                  <c:v>16152727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1-4FB5-B394-CF194380EC71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15913776</c:v>
                </c:pt>
                <c:pt idx="1">
                  <c:v>18383034</c:v>
                </c:pt>
                <c:pt idx="2">
                  <c:v>19405221</c:v>
                </c:pt>
                <c:pt idx="3">
                  <c:v>20674251</c:v>
                </c:pt>
                <c:pt idx="4">
                  <c:v>20446901</c:v>
                </c:pt>
                <c:pt idx="5">
                  <c:v>22913834</c:v>
                </c:pt>
                <c:pt idx="6">
                  <c:v>25788115</c:v>
                </c:pt>
                <c:pt idx="7">
                  <c:v>28943213</c:v>
                </c:pt>
                <c:pt idx="8">
                  <c:v>34320861</c:v>
                </c:pt>
                <c:pt idx="9">
                  <c:v>29850879</c:v>
                </c:pt>
                <c:pt idx="10">
                  <c:v>32709509</c:v>
                </c:pt>
                <c:pt idx="11">
                  <c:v>33981937</c:v>
                </c:pt>
                <c:pt idx="12">
                  <c:v>36103778</c:v>
                </c:pt>
                <c:pt idx="13">
                  <c:v>38436355</c:v>
                </c:pt>
                <c:pt idx="14">
                  <c:v>41357022</c:v>
                </c:pt>
                <c:pt idx="15">
                  <c:v>41957713</c:v>
                </c:pt>
                <c:pt idx="16">
                  <c:v>43594417</c:v>
                </c:pt>
                <c:pt idx="17">
                  <c:v>45315446</c:v>
                </c:pt>
                <c:pt idx="18">
                  <c:v>48890778</c:v>
                </c:pt>
                <c:pt idx="19">
                  <c:v>60293399</c:v>
                </c:pt>
                <c:pt idx="20">
                  <c:v>62195007</c:v>
                </c:pt>
                <c:pt idx="21">
                  <c:v>62133004</c:v>
                </c:pt>
                <c:pt idx="22">
                  <c:v>64141117</c:v>
                </c:pt>
                <c:pt idx="23">
                  <c:v>67734022</c:v>
                </c:pt>
                <c:pt idx="24">
                  <c:v>70681909</c:v>
                </c:pt>
                <c:pt idx="25">
                  <c:v>74532055</c:v>
                </c:pt>
                <c:pt idx="26">
                  <c:v>77207217</c:v>
                </c:pt>
                <c:pt idx="27">
                  <c:v>77218217</c:v>
                </c:pt>
                <c:pt idx="28">
                  <c:v>81709998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1-4FB5-B394-CF194380EC71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9103463</c:v>
                </c:pt>
                <c:pt idx="1">
                  <c:v>9494362</c:v>
                </c:pt>
                <c:pt idx="2">
                  <c:v>11543318</c:v>
                </c:pt>
                <c:pt idx="3">
                  <c:v>11336397</c:v>
                </c:pt>
                <c:pt idx="4">
                  <c:v>12104881</c:v>
                </c:pt>
                <c:pt idx="5">
                  <c:v>14829656</c:v>
                </c:pt>
                <c:pt idx="6">
                  <c:v>19941640</c:v>
                </c:pt>
                <c:pt idx="7">
                  <c:v>20900766</c:v>
                </c:pt>
                <c:pt idx="8">
                  <c:v>24227655</c:v>
                </c:pt>
                <c:pt idx="9">
                  <c:v>19360036</c:v>
                </c:pt>
                <c:pt idx="10">
                  <c:v>14889468</c:v>
                </c:pt>
                <c:pt idx="11">
                  <c:v>17909773</c:v>
                </c:pt>
                <c:pt idx="12">
                  <c:v>20621692</c:v>
                </c:pt>
                <c:pt idx="13">
                  <c:v>16176915</c:v>
                </c:pt>
                <c:pt idx="14">
                  <c:v>13523789</c:v>
                </c:pt>
                <c:pt idx="15">
                  <c:v>13752977</c:v>
                </c:pt>
                <c:pt idx="16">
                  <c:v>13334672</c:v>
                </c:pt>
                <c:pt idx="17">
                  <c:v>13438272</c:v>
                </c:pt>
                <c:pt idx="18">
                  <c:v>15086579</c:v>
                </c:pt>
                <c:pt idx="19">
                  <c:v>13451813</c:v>
                </c:pt>
                <c:pt idx="20">
                  <c:v>14171899</c:v>
                </c:pt>
                <c:pt idx="21">
                  <c:v>12724918</c:v>
                </c:pt>
                <c:pt idx="22">
                  <c:v>12708554</c:v>
                </c:pt>
                <c:pt idx="23">
                  <c:v>13367166</c:v>
                </c:pt>
                <c:pt idx="24">
                  <c:v>13610976</c:v>
                </c:pt>
                <c:pt idx="25">
                  <c:v>13757422</c:v>
                </c:pt>
                <c:pt idx="26">
                  <c:v>14473122</c:v>
                </c:pt>
                <c:pt idx="27">
                  <c:v>22137764</c:v>
                </c:pt>
                <c:pt idx="28">
                  <c:v>25527303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1-4FB5-B394-CF194380EC71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3858864</c:v>
                </c:pt>
                <c:pt idx="1">
                  <c:v>3948739</c:v>
                </c:pt>
                <c:pt idx="2">
                  <c:v>4170109</c:v>
                </c:pt>
                <c:pt idx="3">
                  <c:v>9662543</c:v>
                </c:pt>
                <c:pt idx="4">
                  <c:v>11977676</c:v>
                </c:pt>
                <c:pt idx="5">
                  <c:v>5539385</c:v>
                </c:pt>
                <c:pt idx="6">
                  <c:v>3849652</c:v>
                </c:pt>
                <c:pt idx="7">
                  <c:v>4025941</c:v>
                </c:pt>
                <c:pt idx="8">
                  <c:v>3252946</c:v>
                </c:pt>
                <c:pt idx="9">
                  <c:v>3401704</c:v>
                </c:pt>
                <c:pt idx="10">
                  <c:v>4007068</c:v>
                </c:pt>
                <c:pt idx="11">
                  <c:v>3614317</c:v>
                </c:pt>
                <c:pt idx="12">
                  <c:v>3903261</c:v>
                </c:pt>
                <c:pt idx="13">
                  <c:v>3293652</c:v>
                </c:pt>
                <c:pt idx="14">
                  <c:v>3009640</c:v>
                </c:pt>
                <c:pt idx="15">
                  <c:v>2634300</c:v>
                </c:pt>
                <c:pt idx="16">
                  <c:v>2564350</c:v>
                </c:pt>
                <c:pt idx="17">
                  <c:v>2887839</c:v>
                </c:pt>
                <c:pt idx="18">
                  <c:v>2627053</c:v>
                </c:pt>
                <c:pt idx="19">
                  <c:v>2263468</c:v>
                </c:pt>
                <c:pt idx="20">
                  <c:v>2293516</c:v>
                </c:pt>
                <c:pt idx="21">
                  <c:v>2416937</c:v>
                </c:pt>
                <c:pt idx="22">
                  <c:v>2228461</c:v>
                </c:pt>
                <c:pt idx="23">
                  <c:v>2500321</c:v>
                </c:pt>
                <c:pt idx="24">
                  <c:v>2705679</c:v>
                </c:pt>
                <c:pt idx="25">
                  <c:v>2233306</c:v>
                </c:pt>
                <c:pt idx="26">
                  <c:v>2396075</c:v>
                </c:pt>
                <c:pt idx="27">
                  <c:v>2520424</c:v>
                </c:pt>
                <c:pt idx="28">
                  <c:v>2634110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1-4FB5-B394-CF194380EC71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5237342</c:v>
                </c:pt>
                <c:pt idx="1">
                  <c:v>6902168</c:v>
                </c:pt>
                <c:pt idx="2">
                  <c:v>9232285</c:v>
                </c:pt>
                <c:pt idx="3">
                  <c:v>12280733</c:v>
                </c:pt>
                <c:pt idx="4">
                  <c:v>10250142</c:v>
                </c:pt>
                <c:pt idx="5">
                  <c:v>9341962</c:v>
                </c:pt>
                <c:pt idx="6">
                  <c:v>8992487</c:v>
                </c:pt>
                <c:pt idx="7">
                  <c:v>11533806</c:v>
                </c:pt>
                <c:pt idx="8">
                  <c:v>14408185</c:v>
                </c:pt>
                <c:pt idx="9">
                  <c:v>12095414</c:v>
                </c:pt>
                <c:pt idx="10">
                  <c:v>12173495</c:v>
                </c:pt>
                <c:pt idx="11">
                  <c:v>12362670</c:v>
                </c:pt>
                <c:pt idx="12">
                  <c:v>12366437</c:v>
                </c:pt>
                <c:pt idx="13">
                  <c:v>12412725</c:v>
                </c:pt>
                <c:pt idx="14">
                  <c:v>9439601</c:v>
                </c:pt>
                <c:pt idx="15">
                  <c:v>8330114</c:v>
                </c:pt>
                <c:pt idx="16">
                  <c:v>8332848</c:v>
                </c:pt>
                <c:pt idx="17">
                  <c:v>10362454</c:v>
                </c:pt>
                <c:pt idx="18">
                  <c:v>22153019</c:v>
                </c:pt>
                <c:pt idx="19">
                  <c:v>20785463</c:v>
                </c:pt>
                <c:pt idx="20">
                  <c:v>21264899</c:v>
                </c:pt>
                <c:pt idx="21">
                  <c:v>19788103</c:v>
                </c:pt>
                <c:pt idx="22">
                  <c:v>20454446</c:v>
                </c:pt>
                <c:pt idx="23">
                  <c:v>21611899</c:v>
                </c:pt>
                <c:pt idx="24">
                  <c:v>19974163</c:v>
                </c:pt>
                <c:pt idx="25">
                  <c:v>18231549</c:v>
                </c:pt>
                <c:pt idx="26">
                  <c:v>16607925</c:v>
                </c:pt>
                <c:pt idx="27">
                  <c:v>14047001</c:v>
                </c:pt>
                <c:pt idx="28">
                  <c:v>13959721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1-4FB5-B394-CF194380EC71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39359390</c:v>
                </c:pt>
                <c:pt idx="1">
                  <c:v>42968139</c:v>
                </c:pt>
                <c:pt idx="2">
                  <c:v>41105602</c:v>
                </c:pt>
                <c:pt idx="3">
                  <c:v>37912263</c:v>
                </c:pt>
                <c:pt idx="4">
                  <c:v>41750154</c:v>
                </c:pt>
                <c:pt idx="5">
                  <c:v>44694046</c:v>
                </c:pt>
                <c:pt idx="6">
                  <c:v>39248327</c:v>
                </c:pt>
                <c:pt idx="7">
                  <c:v>42012306</c:v>
                </c:pt>
                <c:pt idx="8">
                  <c:v>42595113</c:v>
                </c:pt>
                <c:pt idx="9">
                  <c:v>42663573</c:v>
                </c:pt>
                <c:pt idx="10">
                  <c:v>41091719</c:v>
                </c:pt>
                <c:pt idx="11">
                  <c:v>39646068</c:v>
                </c:pt>
                <c:pt idx="12">
                  <c:v>38360246</c:v>
                </c:pt>
                <c:pt idx="13">
                  <c:v>32052701</c:v>
                </c:pt>
                <c:pt idx="14">
                  <c:v>32523847</c:v>
                </c:pt>
                <c:pt idx="15">
                  <c:v>33659253</c:v>
                </c:pt>
                <c:pt idx="16">
                  <c:v>33641074</c:v>
                </c:pt>
                <c:pt idx="17">
                  <c:v>33220660</c:v>
                </c:pt>
                <c:pt idx="18">
                  <c:v>34256476</c:v>
                </c:pt>
                <c:pt idx="19">
                  <c:v>31316433</c:v>
                </c:pt>
                <c:pt idx="20">
                  <c:v>26226608</c:v>
                </c:pt>
                <c:pt idx="21">
                  <c:v>25177877</c:v>
                </c:pt>
                <c:pt idx="22">
                  <c:v>24896920</c:v>
                </c:pt>
                <c:pt idx="23">
                  <c:v>23460073</c:v>
                </c:pt>
                <c:pt idx="24">
                  <c:v>23851323</c:v>
                </c:pt>
                <c:pt idx="25">
                  <c:v>27713780</c:v>
                </c:pt>
                <c:pt idx="26">
                  <c:v>27776902</c:v>
                </c:pt>
                <c:pt idx="27">
                  <c:v>34858947</c:v>
                </c:pt>
                <c:pt idx="28">
                  <c:v>36974541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1-4FB5-B394-CF194380EC71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26188396</c:v>
                </c:pt>
                <c:pt idx="1">
                  <c:v>21787114</c:v>
                </c:pt>
                <c:pt idx="2">
                  <c:v>24526786</c:v>
                </c:pt>
                <c:pt idx="3">
                  <c:v>24191617</c:v>
                </c:pt>
                <c:pt idx="4">
                  <c:v>25180683</c:v>
                </c:pt>
                <c:pt idx="5">
                  <c:v>21986347</c:v>
                </c:pt>
                <c:pt idx="6">
                  <c:v>17707857</c:v>
                </c:pt>
                <c:pt idx="7">
                  <c:v>18694422</c:v>
                </c:pt>
                <c:pt idx="8">
                  <c:v>20823604</c:v>
                </c:pt>
                <c:pt idx="9">
                  <c:v>20214576</c:v>
                </c:pt>
                <c:pt idx="10">
                  <c:v>19594857</c:v>
                </c:pt>
                <c:pt idx="11">
                  <c:v>18157518</c:v>
                </c:pt>
                <c:pt idx="12">
                  <c:v>16220864</c:v>
                </c:pt>
                <c:pt idx="13">
                  <c:v>16815375</c:v>
                </c:pt>
                <c:pt idx="14">
                  <c:v>18055966</c:v>
                </c:pt>
                <c:pt idx="15">
                  <c:v>16643975</c:v>
                </c:pt>
                <c:pt idx="16">
                  <c:v>16693627</c:v>
                </c:pt>
                <c:pt idx="17">
                  <c:v>17448812</c:v>
                </c:pt>
                <c:pt idx="18">
                  <c:v>18451743</c:v>
                </c:pt>
                <c:pt idx="19">
                  <c:v>20991876</c:v>
                </c:pt>
                <c:pt idx="20">
                  <c:v>16562815</c:v>
                </c:pt>
                <c:pt idx="21">
                  <c:v>19107963</c:v>
                </c:pt>
                <c:pt idx="22">
                  <c:v>19832236</c:v>
                </c:pt>
                <c:pt idx="23">
                  <c:v>21001217</c:v>
                </c:pt>
                <c:pt idx="24">
                  <c:v>21044931</c:v>
                </c:pt>
                <c:pt idx="25">
                  <c:v>21289681</c:v>
                </c:pt>
                <c:pt idx="26">
                  <c:v>16950516</c:v>
                </c:pt>
                <c:pt idx="27">
                  <c:v>18401850</c:v>
                </c:pt>
                <c:pt idx="28">
                  <c:v>19293380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B1-4FB5-B394-CF194380EC71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０9(H21)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8947178</c:v>
                </c:pt>
                <c:pt idx="1">
                  <c:v>9389841</c:v>
                </c:pt>
                <c:pt idx="2">
                  <c:v>9504998</c:v>
                </c:pt>
                <c:pt idx="3">
                  <c:v>10041710</c:v>
                </c:pt>
                <c:pt idx="4">
                  <c:v>11425483</c:v>
                </c:pt>
                <c:pt idx="5">
                  <c:v>11619566</c:v>
                </c:pt>
                <c:pt idx="6">
                  <c:v>13802941</c:v>
                </c:pt>
                <c:pt idx="7">
                  <c:v>14521379</c:v>
                </c:pt>
                <c:pt idx="8">
                  <c:v>14356812</c:v>
                </c:pt>
                <c:pt idx="9">
                  <c:v>14756392</c:v>
                </c:pt>
                <c:pt idx="10">
                  <c:v>14773840</c:v>
                </c:pt>
                <c:pt idx="11">
                  <c:v>15208849</c:v>
                </c:pt>
                <c:pt idx="12">
                  <c:v>16260486</c:v>
                </c:pt>
                <c:pt idx="13">
                  <c:v>16928678</c:v>
                </c:pt>
                <c:pt idx="14">
                  <c:v>17672728</c:v>
                </c:pt>
                <c:pt idx="15">
                  <c:v>17373752</c:v>
                </c:pt>
                <c:pt idx="16">
                  <c:v>17681235</c:v>
                </c:pt>
                <c:pt idx="17">
                  <c:v>18133491</c:v>
                </c:pt>
                <c:pt idx="18">
                  <c:v>17987754</c:v>
                </c:pt>
                <c:pt idx="19">
                  <c:v>17487948</c:v>
                </c:pt>
                <c:pt idx="20">
                  <c:v>17380294</c:v>
                </c:pt>
                <c:pt idx="21">
                  <c:v>17001252</c:v>
                </c:pt>
                <c:pt idx="22">
                  <c:v>16841866</c:v>
                </c:pt>
                <c:pt idx="23">
                  <c:v>15870674</c:v>
                </c:pt>
                <c:pt idx="24">
                  <c:v>15034208</c:v>
                </c:pt>
                <c:pt idx="25">
                  <c:v>15023437</c:v>
                </c:pt>
                <c:pt idx="26">
                  <c:v>15334544</c:v>
                </c:pt>
                <c:pt idx="27">
                  <c:v>14876796</c:v>
                </c:pt>
                <c:pt idx="28">
                  <c:v>15083044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B1-4FB5-B394-CF194380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85312"/>
        <c:axId val="137086848"/>
      </c:lineChart>
      <c:catAx>
        <c:axId val="13707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7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074944"/>
        <c:scaling>
          <c:orientation val="minMax"/>
          <c:max val="220000000.0000000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9846923743796316E-2"/>
              <c:y val="5.2875641300124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73024"/>
        <c:crosses val="autoZero"/>
        <c:crossBetween val="between"/>
      </c:valAx>
      <c:catAx>
        <c:axId val="13708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086848"/>
        <c:crosses val="autoZero"/>
        <c:auto val="0"/>
        <c:lblAlgn val="ctr"/>
        <c:lblOffset val="100"/>
        <c:noMultiLvlLbl val="0"/>
      </c:catAx>
      <c:valAx>
        <c:axId val="137086848"/>
        <c:scaling>
          <c:orientation val="minMax"/>
          <c:max val="82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04600517339527"/>
              <c:y val="5.6445829467691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85312"/>
        <c:crosses val="max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39456956798741"/>
          <c:y val="0.9028197381671702"/>
          <c:w val="0.69920386734688944"/>
          <c:h val="8.6606243705941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7</xdr:row>
      <xdr:rowOff>104775</xdr:rowOff>
    </xdr:from>
    <xdr:to>
      <xdr:col>0</xdr:col>
      <xdr:colOff>1362075</xdr:colOff>
      <xdr:row>8</xdr:row>
      <xdr:rowOff>142875</xdr:rowOff>
    </xdr:to>
    <xdr:sp macro="" textlink="">
      <xdr:nvSpPr>
        <xdr:cNvPr id="78854" name="左中かっこ 1">
          <a:extLst>
            <a:ext uri="{FF2B5EF4-FFF2-40B4-BE49-F238E27FC236}">
              <a16:creationId xmlns:a16="http://schemas.microsoft.com/office/drawing/2014/main" id="{DF744824-361E-40F8-B712-25DAA6CF07C9}"/>
            </a:ext>
          </a:extLst>
        </xdr:cNvPr>
        <xdr:cNvSpPr>
          <a:spLocks/>
        </xdr:cNvSpPr>
      </xdr:nvSpPr>
      <xdr:spPr bwMode="auto">
        <a:xfrm>
          <a:off x="1200150" y="1704975"/>
          <a:ext cx="161925" cy="266700"/>
        </a:xfrm>
        <a:prstGeom prst="leftBrace">
          <a:avLst>
            <a:gd name="adj1" fmla="val 7450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1200150</xdr:colOff>
      <xdr:row>36</xdr:row>
      <xdr:rowOff>104775</xdr:rowOff>
    </xdr:from>
    <xdr:to>
      <xdr:col>0</xdr:col>
      <xdr:colOff>1362075</xdr:colOff>
      <xdr:row>37</xdr:row>
      <xdr:rowOff>142875</xdr:rowOff>
    </xdr:to>
    <xdr:sp macro="" textlink="">
      <xdr:nvSpPr>
        <xdr:cNvPr id="78855" name="左中かっこ 3">
          <a:extLst>
            <a:ext uri="{FF2B5EF4-FFF2-40B4-BE49-F238E27FC236}">
              <a16:creationId xmlns:a16="http://schemas.microsoft.com/office/drawing/2014/main" id="{F069A7CB-E715-4861-97C4-F2AAD06A9275}"/>
            </a:ext>
          </a:extLst>
        </xdr:cNvPr>
        <xdr:cNvSpPr>
          <a:spLocks/>
        </xdr:cNvSpPr>
      </xdr:nvSpPr>
      <xdr:spPr bwMode="auto">
        <a:xfrm>
          <a:off x="1200150" y="8677275"/>
          <a:ext cx="161925" cy="266700"/>
        </a:xfrm>
        <a:prstGeom prst="leftBrace">
          <a:avLst>
            <a:gd name="adj1" fmla="val 7450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19051</xdr:rowOff>
    </xdr:from>
    <xdr:to>
      <xdr:col>13</xdr:col>
      <xdr:colOff>342899</xdr:colOff>
      <xdr:row>37</xdr:row>
      <xdr:rowOff>66675</xdr:rowOff>
    </xdr:to>
    <xdr:graphicFrame macro="">
      <xdr:nvGraphicFramePr>
        <xdr:cNvPr id="4214" name="Chart 4">
          <a:extLst>
            <a:ext uri="{FF2B5EF4-FFF2-40B4-BE49-F238E27FC236}">
              <a16:creationId xmlns:a16="http://schemas.microsoft.com/office/drawing/2014/main" id="{5FBA7A77-D99E-4193-8CE9-A74A9647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41</xdr:row>
      <xdr:rowOff>41564</xdr:rowOff>
    </xdr:from>
    <xdr:to>
      <xdr:col>13</xdr:col>
      <xdr:colOff>400049</xdr:colOff>
      <xdr:row>76</xdr:row>
      <xdr:rowOff>66676</xdr:rowOff>
    </xdr:to>
    <xdr:graphicFrame macro="">
      <xdr:nvGraphicFramePr>
        <xdr:cNvPr id="4215" name="Chart 5">
          <a:extLst>
            <a:ext uri="{FF2B5EF4-FFF2-40B4-BE49-F238E27FC236}">
              <a16:creationId xmlns:a16="http://schemas.microsoft.com/office/drawing/2014/main" id="{9D226860-C2D0-42E2-8C34-8ED587D2E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205741</xdr:colOff>
      <xdr:row>80</xdr:row>
      <xdr:rowOff>0</xdr:rowOff>
    </xdr:from>
    <xdr:to>
      <xdr:col>13</xdr:col>
      <xdr:colOff>552451</xdr:colOff>
      <xdr:row>115</xdr:row>
      <xdr:rowOff>85724</xdr:rowOff>
    </xdr:to>
    <xdr:graphicFrame macro="">
      <xdr:nvGraphicFramePr>
        <xdr:cNvPr id="4217" name="Chart 7">
          <a:extLst>
            <a:ext uri="{FF2B5EF4-FFF2-40B4-BE49-F238E27FC236}">
              <a16:creationId xmlns:a16="http://schemas.microsoft.com/office/drawing/2014/main" id="{3C8CB3F4-372D-4138-AF0A-CB36E8CDC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161926</xdr:colOff>
      <xdr:row>197</xdr:row>
      <xdr:rowOff>72736</xdr:rowOff>
    </xdr:from>
    <xdr:to>
      <xdr:col>13</xdr:col>
      <xdr:colOff>515389</xdr:colOff>
      <xdr:row>232</xdr:row>
      <xdr:rowOff>19050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E1107262-9F15-47E9-9128-95D429C31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151534</xdr:colOff>
      <xdr:row>157</xdr:row>
      <xdr:rowOff>91786</xdr:rowOff>
    </xdr:from>
    <xdr:to>
      <xdr:col>13</xdr:col>
      <xdr:colOff>513484</xdr:colOff>
      <xdr:row>193</xdr:row>
      <xdr:rowOff>162791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F12AD783-F5B0-4B00-8F45-3C6CB65E7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142874</xdr:colOff>
      <xdr:row>118</xdr:row>
      <xdr:rowOff>124690</xdr:rowOff>
    </xdr:from>
    <xdr:to>
      <xdr:col>13</xdr:col>
      <xdr:colOff>476250</xdr:colOff>
      <xdr:row>154</xdr:row>
      <xdr:rowOff>133349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979A109B-2937-4155-BBF9-FF1918248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11&#23431;&#37117;&#23470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12&#19978;&#27827;&#20869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13&#27827;&#20869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宇都宮市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上河内町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河内町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327"/>
  <sheetViews>
    <sheetView view="pageBreakPreview" zoomScaleNormal="100" zoomScaleSheetLayoutView="100" workbookViewId="0">
      <pane xSplit="2" ySplit="3" topLeftCell="U11" activePane="bottomRight" state="frozen"/>
      <selection activeCell="U9" sqref="U9"/>
      <selection pane="topRight" activeCell="U9" sqref="U9"/>
      <selection pane="bottomLeft" activeCell="U9" sqref="U9"/>
      <selection pane="bottomRight" activeCell="U9" sqref="U9"/>
    </sheetView>
  </sheetViews>
  <sheetFormatPr defaultColWidth="9" defaultRowHeight="12" x14ac:dyDescent="0.2"/>
  <cols>
    <col min="1" max="1" width="3" style="40" customWidth="1"/>
    <col min="2" max="2" width="22.109375" style="40" customWidth="1"/>
    <col min="3" max="3" width="10.33203125" style="42" hidden="1" customWidth="1"/>
    <col min="4" max="4" width="12.44140625" style="40" hidden="1" customWidth="1"/>
    <col min="5" max="8" width="9.33203125" style="40" customWidth="1"/>
    <col min="9" max="9" width="9.33203125" style="42" customWidth="1"/>
    <col min="10" max="33" width="9.33203125" style="40" customWidth="1"/>
    <col min="34" max="16384" width="9" style="40"/>
  </cols>
  <sheetData>
    <row r="1" spans="1:33" ht="14.1" customHeight="1" x14ac:dyDescent="0.2">
      <c r="A1" s="41" t="s">
        <v>138</v>
      </c>
      <c r="L1" s="43" t="s">
        <v>182</v>
      </c>
      <c r="N1" s="43"/>
      <c r="P1" s="43"/>
      <c r="V1" s="43" t="s">
        <v>182</v>
      </c>
      <c r="AF1" s="43" t="s">
        <v>182</v>
      </c>
    </row>
    <row r="2" spans="1:33" ht="14.1" customHeight="1" x14ac:dyDescent="0.15">
      <c r="L2" s="21" t="s">
        <v>171</v>
      </c>
      <c r="N2" s="21"/>
      <c r="P2" s="40" t="s">
        <v>275</v>
      </c>
      <c r="V2" s="21" t="s">
        <v>171</v>
      </c>
      <c r="AF2" s="21" t="s">
        <v>276</v>
      </c>
    </row>
    <row r="3" spans="1:33" ht="14.1" customHeight="1" x14ac:dyDescent="0.2">
      <c r="A3" s="45"/>
      <c r="B3" s="45"/>
      <c r="C3" s="70" t="s">
        <v>10</v>
      </c>
      <c r="D3" s="70" t="s">
        <v>9</v>
      </c>
      <c r="E3" s="70" t="s">
        <v>8</v>
      </c>
      <c r="F3" s="70" t="s">
        <v>7</v>
      </c>
      <c r="G3" s="70" t="s">
        <v>6</v>
      </c>
      <c r="H3" s="70" t="s">
        <v>5</v>
      </c>
      <c r="I3" s="71" t="s">
        <v>4</v>
      </c>
      <c r="J3" s="70" t="s">
        <v>3</v>
      </c>
      <c r="K3" s="71" t="s">
        <v>2</v>
      </c>
      <c r="L3" s="71" t="s">
        <v>82</v>
      </c>
      <c r="M3" s="70" t="s">
        <v>83</v>
      </c>
      <c r="N3" s="70" t="s">
        <v>175</v>
      </c>
      <c r="O3" s="70" t="s">
        <v>183</v>
      </c>
      <c r="P3" s="72" t="s">
        <v>191</v>
      </c>
      <c r="Q3" s="70" t="s">
        <v>194</v>
      </c>
      <c r="R3" s="70" t="s">
        <v>195</v>
      </c>
      <c r="S3" s="70" t="s">
        <v>201</v>
      </c>
      <c r="T3" s="45" t="s">
        <v>213</v>
      </c>
      <c r="U3" s="45" t="s">
        <v>365</v>
      </c>
      <c r="V3" s="45" t="s">
        <v>376</v>
      </c>
      <c r="W3" s="45" t="s">
        <v>380</v>
      </c>
      <c r="X3" s="45" t="s">
        <v>382</v>
      </c>
      <c r="Y3" s="45" t="s">
        <v>383</v>
      </c>
      <c r="Z3" s="45" t="s">
        <v>389</v>
      </c>
      <c r="AA3" s="45" t="s">
        <v>393</v>
      </c>
      <c r="AB3" s="45" t="s">
        <v>398</v>
      </c>
      <c r="AC3" s="45" t="s">
        <v>399</v>
      </c>
      <c r="AD3" s="45" t="s">
        <v>404</v>
      </c>
      <c r="AE3" s="45" t="s">
        <v>408</v>
      </c>
      <c r="AF3" s="45" t="s">
        <v>411</v>
      </c>
      <c r="AG3" s="45" t="s">
        <v>414</v>
      </c>
    </row>
    <row r="4" spans="1:33" ht="14.1" customHeight="1" x14ac:dyDescent="0.2">
      <c r="A4" s="119" t="s">
        <v>84</v>
      </c>
      <c r="B4" s="119"/>
      <c r="C4" s="73"/>
      <c r="D4" s="73"/>
      <c r="E4" s="73">
        <f>旧宇都宮!E4+旧上河内!E4+旧河内!E4</f>
        <v>467263</v>
      </c>
      <c r="F4" s="73">
        <f>旧宇都宮!F4+旧上河内!F4+旧河内!F4</f>
        <v>469151</v>
      </c>
      <c r="G4" s="73">
        <f>旧宇都宮!G4+旧上河内!G4+旧河内!G4</f>
        <v>470577</v>
      </c>
      <c r="H4" s="73">
        <f>旧宇都宮!H4+旧上河内!H4+旧河内!H4</f>
        <v>472459</v>
      </c>
      <c r="I4" s="73">
        <f>旧宇都宮!I4+旧上河内!I4+旧河内!I4</f>
        <v>474407</v>
      </c>
      <c r="J4" s="73">
        <f>旧宇都宮!J4+旧上河内!J4+旧河内!J4</f>
        <v>477201</v>
      </c>
      <c r="K4" s="73">
        <f>旧宇都宮!K4+旧上河内!K4+旧河内!K4</f>
        <v>479643</v>
      </c>
      <c r="L4" s="73">
        <f>旧宇都宮!L4+旧上河内!L4+旧河内!L4</f>
        <v>482012</v>
      </c>
      <c r="M4" s="73">
        <f>旧宇都宮!M4+旧上河内!M4+旧河内!M4</f>
        <v>483657</v>
      </c>
      <c r="N4" s="73">
        <f>旧宇都宮!N4+旧上河内!N4+旧河内!N4</f>
        <v>485988</v>
      </c>
      <c r="O4" s="73">
        <f>旧宇都宮!O4+旧上河内!O4+旧河内!O4</f>
        <v>488086</v>
      </c>
      <c r="P4" s="73">
        <f>旧宇都宮!P4+旧上河内!P4+旧河内!P4</f>
        <v>490696</v>
      </c>
      <c r="Q4" s="73">
        <f>旧宇都宮!Q4+旧上河内!Q4+旧河内!Q4</f>
        <v>493091</v>
      </c>
      <c r="R4" s="73">
        <f>旧宇都宮!R4+旧上河内!R4+旧河内!R4</f>
        <v>495333</v>
      </c>
      <c r="S4" s="73">
        <f>旧宇都宮!S4+旧上河内!S4+旧河内!S4</f>
        <v>498477</v>
      </c>
      <c r="T4" s="47">
        <v>500211</v>
      </c>
      <c r="U4" s="47">
        <v>503682</v>
      </c>
      <c r="V4" s="47">
        <v>505330</v>
      </c>
      <c r="W4" s="47">
        <v>505804</v>
      </c>
      <c r="X4" s="47">
        <v>506829</v>
      </c>
      <c r="Y4" s="47">
        <v>508635</v>
      </c>
      <c r="Z4" s="47">
        <v>516546</v>
      </c>
      <c r="AA4" s="47">
        <v>518878</v>
      </c>
      <c r="AB4" s="47">
        <v>520462</v>
      </c>
      <c r="AC4" s="47">
        <v>521820</v>
      </c>
      <c r="AD4" s="47">
        <v>522262</v>
      </c>
      <c r="AE4" s="47">
        <v>522938</v>
      </c>
      <c r="AF4" s="47">
        <v>522688</v>
      </c>
      <c r="AG4" s="47">
        <v>521754</v>
      </c>
    </row>
    <row r="5" spans="1:33" ht="14.1" customHeight="1" x14ac:dyDescent="0.2">
      <c r="A5" s="122" t="s">
        <v>13</v>
      </c>
      <c r="B5" s="3" t="s">
        <v>21</v>
      </c>
      <c r="C5" s="74"/>
      <c r="D5" s="74"/>
      <c r="E5" s="74">
        <f>旧宇都宮!E5+旧上河内!E5+旧河内!E5</f>
        <v>134999827</v>
      </c>
      <c r="F5" s="74">
        <f>旧宇都宮!F5+旧上河内!F5+旧河内!F5</f>
        <v>142184539</v>
      </c>
      <c r="G5" s="74">
        <f>旧宇都宮!G5+旧上河内!G5+旧河内!G5</f>
        <v>148326154</v>
      </c>
      <c r="H5" s="74">
        <f>旧宇都宮!H5+旧上河内!H5+旧河内!H5</f>
        <v>153865394</v>
      </c>
      <c r="I5" s="74">
        <f>旧宇都宮!I5+旧上河内!I5+旧河内!I5</f>
        <v>162062971</v>
      </c>
      <c r="J5" s="74">
        <f>旧宇都宮!J5+旧上河内!J5+旧河内!J5</f>
        <v>159573628</v>
      </c>
      <c r="K5" s="74">
        <f>旧宇都宮!K5+旧上河内!K5+旧河内!K5</f>
        <v>156946585</v>
      </c>
      <c r="L5" s="74">
        <f>旧宇都宮!L5+旧上河内!L5+旧河内!L5</f>
        <v>171736410</v>
      </c>
      <c r="M5" s="74">
        <f>旧宇都宮!M5+旧上河内!M5+旧河内!M5</f>
        <v>184086488</v>
      </c>
      <c r="N5" s="74">
        <f>旧宇都宮!N5+旧上河内!N5+旧河内!N5</f>
        <v>175144709</v>
      </c>
      <c r="O5" s="74">
        <f>旧宇都宮!O5+旧上河内!O5+旧河内!O5</f>
        <v>172198239</v>
      </c>
      <c r="P5" s="74">
        <f>旧宇都宮!P5+旧上河内!P5+旧河内!P5</f>
        <v>172806436</v>
      </c>
      <c r="Q5" s="74">
        <f>旧宇都宮!Q5+旧上河内!Q5+旧河内!Q5</f>
        <v>178779752</v>
      </c>
      <c r="R5" s="74">
        <f>旧宇都宮!R5+旧上河内!R5+旧河内!R5</f>
        <v>168343700</v>
      </c>
      <c r="S5" s="74">
        <f>旧宇都宮!S5+旧上河内!S5+旧河内!S5</f>
        <v>166239766</v>
      </c>
      <c r="T5" s="49">
        <v>170874811</v>
      </c>
      <c r="U5" s="49">
        <v>171963482</v>
      </c>
      <c r="V5" s="49">
        <v>178906969</v>
      </c>
      <c r="W5" s="49">
        <v>190702022</v>
      </c>
      <c r="X5" s="49">
        <v>197512065</v>
      </c>
      <c r="Y5" s="49">
        <v>192327863</v>
      </c>
      <c r="Z5" s="49">
        <v>187857312</v>
      </c>
      <c r="AA5" s="49">
        <v>191415685</v>
      </c>
      <c r="AB5" s="49">
        <v>198696454</v>
      </c>
      <c r="AC5" s="49">
        <v>200993477</v>
      </c>
      <c r="AD5" s="49">
        <v>201279125</v>
      </c>
      <c r="AE5" s="49">
        <v>199277160</v>
      </c>
      <c r="AF5" s="49">
        <v>214041393</v>
      </c>
      <c r="AG5" s="49">
        <v>223160193</v>
      </c>
    </row>
    <row r="6" spans="1:33" ht="14.1" customHeight="1" x14ac:dyDescent="0.2">
      <c r="A6" s="122"/>
      <c r="B6" s="3" t="s">
        <v>22</v>
      </c>
      <c r="C6" s="74"/>
      <c r="D6" s="74"/>
      <c r="E6" s="74">
        <f>旧宇都宮!E6+旧上河内!E6+旧河内!E6</f>
        <v>132212599</v>
      </c>
      <c r="F6" s="74">
        <f>旧宇都宮!F6+旧上河内!F6+旧河内!F6</f>
        <v>138963334</v>
      </c>
      <c r="G6" s="74">
        <f>旧宇都宮!G6+旧上河内!G6+旧河内!G6</f>
        <v>144298248</v>
      </c>
      <c r="H6" s="74">
        <f>旧宇都宮!H6+旧上河内!H6+旧河内!H6</f>
        <v>149809087</v>
      </c>
      <c r="I6" s="74">
        <f>旧宇都宮!I6+旧上河内!I6+旧河内!I6</f>
        <v>157953976</v>
      </c>
      <c r="J6" s="74">
        <f>旧宇都宮!J6+旧上河内!J6+旧河内!J6</f>
        <v>156088296</v>
      </c>
      <c r="K6" s="74">
        <f>旧宇都宮!K6+旧上河内!K6+旧河内!K6</f>
        <v>152405469</v>
      </c>
      <c r="L6" s="74">
        <f>旧宇都宮!L6+旧上河内!L6+旧河内!L6</f>
        <v>162870456</v>
      </c>
      <c r="M6" s="74">
        <f>旧宇都宮!M6+旧上河内!M6+旧河内!M6</f>
        <v>179460931</v>
      </c>
      <c r="N6" s="74">
        <f>旧宇都宮!N6+旧上河内!N6+旧河内!N6</f>
        <v>165466825</v>
      </c>
      <c r="O6" s="74">
        <f>旧宇都宮!O6+旧上河内!O6+旧河内!O6</f>
        <v>163235316</v>
      </c>
      <c r="P6" s="74">
        <f>旧宇都宮!P6+旧上河内!P6+旧河内!P6</f>
        <v>165659213</v>
      </c>
      <c r="Q6" s="74">
        <f>旧宇都宮!Q6+旧上河内!Q6+旧河内!Q6</f>
        <v>170031016</v>
      </c>
      <c r="R6" s="74">
        <f>旧宇都宮!R6+旧上河内!R6+旧河内!R6</f>
        <v>159185187</v>
      </c>
      <c r="S6" s="74">
        <f>旧宇都宮!S6+旧上河内!S6+旧河内!S6</f>
        <v>159546723</v>
      </c>
      <c r="T6" s="49">
        <v>159647107</v>
      </c>
      <c r="U6" s="49">
        <v>164889422</v>
      </c>
      <c r="V6" s="49">
        <v>166582469</v>
      </c>
      <c r="W6" s="49">
        <v>186045157</v>
      </c>
      <c r="X6" s="49">
        <v>193278553</v>
      </c>
      <c r="Y6" s="49">
        <v>187188020</v>
      </c>
      <c r="Z6" s="49">
        <v>182705054</v>
      </c>
      <c r="AA6" s="49">
        <v>185396818</v>
      </c>
      <c r="AB6" s="49">
        <v>192436840</v>
      </c>
      <c r="AC6" s="49">
        <v>196835085</v>
      </c>
      <c r="AD6" s="49">
        <v>197604136</v>
      </c>
      <c r="AE6" s="49">
        <v>193692455</v>
      </c>
      <c r="AF6" s="49">
        <v>207828155</v>
      </c>
      <c r="AG6" s="49">
        <v>218569816</v>
      </c>
    </row>
    <row r="7" spans="1:33" ht="14.1" customHeight="1" x14ac:dyDescent="0.2">
      <c r="A7" s="122"/>
      <c r="B7" s="3" t="s">
        <v>23</v>
      </c>
      <c r="C7" s="75"/>
      <c r="D7" s="75"/>
      <c r="E7" s="75">
        <f>旧宇都宮!E7+旧上河内!E7+旧河内!E7</f>
        <v>2787228</v>
      </c>
      <c r="F7" s="75">
        <f>旧宇都宮!F7+旧上河内!F7+旧河内!F7</f>
        <v>3221205</v>
      </c>
      <c r="G7" s="75">
        <f>旧宇都宮!G7+旧上河内!G7+旧河内!G7</f>
        <v>4027906</v>
      </c>
      <c r="H7" s="75">
        <f>旧宇都宮!H7+旧上河内!H7+旧河内!H7</f>
        <v>4056307</v>
      </c>
      <c r="I7" s="75">
        <f>旧宇都宮!I7+旧上河内!I7+旧河内!I7</f>
        <v>4108995</v>
      </c>
      <c r="J7" s="75">
        <f>旧宇都宮!J7+旧上河内!J7+旧河内!J7</f>
        <v>3485332</v>
      </c>
      <c r="K7" s="75">
        <f>旧宇都宮!K7+旧上河内!K7+旧河内!K7</f>
        <v>4541116</v>
      </c>
      <c r="L7" s="75">
        <f>旧宇都宮!L7+旧上河内!L7+旧河内!L7</f>
        <v>8865954</v>
      </c>
      <c r="M7" s="75">
        <f>旧宇都宮!M7+旧上河内!M7+旧河内!M7</f>
        <v>4625557</v>
      </c>
      <c r="N7" s="75">
        <f>旧宇都宮!N7+旧上河内!N7+旧河内!N7</f>
        <v>9677884</v>
      </c>
      <c r="O7" s="75">
        <f>旧宇都宮!O7+旧上河内!O7+旧河内!O7</f>
        <v>8962923</v>
      </c>
      <c r="P7" s="75">
        <f>旧宇都宮!P7+旧上河内!P7+旧河内!P7</f>
        <v>7147223</v>
      </c>
      <c r="Q7" s="75">
        <f>旧宇都宮!Q7+旧上河内!Q7+旧河内!Q7</f>
        <v>8748736</v>
      </c>
      <c r="R7" s="75">
        <f>旧宇都宮!R7+旧上河内!R7+旧河内!R7</f>
        <v>9158513</v>
      </c>
      <c r="S7" s="75">
        <f>旧宇都宮!S7+旧上河内!S7+旧河内!S7</f>
        <v>6693043</v>
      </c>
      <c r="T7" s="50">
        <v>11227704</v>
      </c>
      <c r="U7" s="50">
        <v>7074060</v>
      </c>
      <c r="V7" s="50">
        <v>12324500</v>
      </c>
      <c r="W7" s="50">
        <v>4656865</v>
      </c>
      <c r="X7" s="50">
        <v>4233512</v>
      </c>
      <c r="Y7" s="50">
        <v>5139843</v>
      </c>
      <c r="Z7" s="50">
        <v>5152258</v>
      </c>
      <c r="AA7" s="50">
        <v>6018867</v>
      </c>
      <c r="AB7" s="50">
        <v>6259614</v>
      </c>
      <c r="AC7" s="49">
        <v>4158392</v>
      </c>
      <c r="AD7" s="49">
        <v>3674989</v>
      </c>
      <c r="AE7" s="49">
        <v>5584705</v>
      </c>
      <c r="AF7" s="49">
        <v>6213238</v>
      </c>
      <c r="AG7" s="49">
        <v>4590377</v>
      </c>
    </row>
    <row r="8" spans="1:33" ht="14.1" customHeight="1" x14ac:dyDescent="0.2">
      <c r="A8" s="122"/>
      <c r="B8" s="3" t="s">
        <v>24</v>
      </c>
      <c r="C8" s="74"/>
      <c r="D8" s="74"/>
      <c r="E8" s="74">
        <f>旧宇都宮!E8+旧上河内!E8+旧河内!E8</f>
        <v>679254</v>
      </c>
      <c r="F8" s="74">
        <f>旧宇都宮!F8+旧上河内!F8+旧河内!F8</f>
        <v>837178</v>
      </c>
      <c r="G8" s="74">
        <f>旧宇都宮!G8+旧上河内!G8+旧河内!G8</f>
        <v>1205065</v>
      </c>
      <c r="H8" s="74">
        <f>旧宇都宮!H8+旧上河内!H8+旧河内!H8</f>
        <v>2499487</v>
      </c>
      <c r="I8" s="74">
        <f>旧宇都宮!I8+旧上河内!I8+旧河内!I8</f>
        <v>1426047</v>
      </c>
      <c r="J8" s="74">
        <f>旧宇都宮!J8+旧上河内!J8+旧河内!J8</f>
        <v>1497908</v>
      </c>
      <c r="K8" s="74">
        <f>旧宇都宮!K8+旧上河内!K8+旧河内!K8</f>
        <v>2061180</v>
      </c>
      <c r="L8" s="74">
        <f>旧宇都宮!L8+旧上河内!L8+旧河内!L8</f>
        <v>5864734</v>
      </c>
      <c r="M8" s="74">
        <f>旧宇都宮!M8+旧上河内!M8+旧河内!M8</f>
        <v>2609530</v>
      </c>
      <c r="N8" s="74">
        <f>旧宇都宮!N8+旧上河内!N8+旧河内!N8</f>
        <v>2649501</v>
      </c>
      <c r="O8" s="74">
        <f>旧宇都宮!O8+旧上河内!O8+旧河内!O8</f>
        <v>3639207</v>
      </c>
      <c r="P8" s="74">
        <f>旧宇都宮!P8+旧上河内!P8+旧河内!P8</f>
        <v>3282968</v>
      </c>
      <c r="Q8" s="74">
        <f>旧宇都宮!Q8+旧上河内!Q8+旧河内!Q8</f>
        <v>3058105</v>
      </c>
      <c r="R8" s="74">
        <f>旧宇都宮!R8+旧上河内!R8+旧河内!R8</f>
        <v>2879270</v>
      </c>
      <c r="S8" s="74">
        <f>旧宇都宮!S8+旧上河内!S8+旧河内!S8</f>
        <v>3142252</v>
      </c>
      <c r="T8" s="49">
        <v>2830449</v>
      </c>
      <c r="U8" s="49">
        <v>2150818</v>
      </c>
      <c r="V8" s="49">
        <v>10428906</v>
      </c>
      <c r="W8" s="49">
        <v>2429894</v>
      </c>
      <c r="X8" s="49">
        <v>1481330</v>
      </c>
      <c r="Y8" s="49">
        <v>1188900</v>
      </c>
      <c r="Z8" s="49">
        <v>935784</v>
      </c>
      <c r="AA8" s="49">
        <v>1522483</v>
      </c>
      <c r="AB8" s="49">
        <v>1763861</v>
      </c>
      <c r="AC8" s="50">
        <v>1882472</v>
      </c>
      <c r="AD8" s="50">
        <v>2434034</v>
      </c>
      <c r="AE8" s="50">
        <v>1506603</v>
      </c>
      <c r="AF8" s="50">
        <v>4942547</v>
      </c>
      <c r="AG8" s="50">
        <v>3269467</v>
      </c>
    </row>
    <row r="9" spans="1:33" ht="14.1" customHeight="1" x14ac:dyDescent="0.2">
      <c r="A9" s="122"/>
      <c r="B9" s="3" t="s">
        <v>25</v>
      </c>
      <c r="C9" s="75"/>
      <c r="D9" s="75"/>
      <c r="E9" s="75">
        <f>旧宇都宮!E9+旧上河内!E9+旧河内!E9</f>
        <v>2107974</v>
      </c>
      <c r="F9" s="75">
        <f>旧宇都宮!F9+旧上河内!F9+旧河内!F9</f>
        <v>2384027</v>
      </c>
      <c r="G9" s="75">
        <f>旧宇都宮!G9+旧上河内!G9+旧河内!G9</f>
        <v>2822841</v>
      </c>
      <c r="H9" s="75">
        <f>旧宇都宮!H9+旧上河内!H9+旧河内!H9</f>
        <v>1556820</v>
      </c>
      <c r="I9" s="75">
        <f>旧宇都宮!I9+旧上河内!I9+旧河内!I9</f>
        <v>2682948</v>
      </c>
      <c r="J9" s="75">
        <f>旧宇都宮!J9+旧上河内!J9+旧河内!J9</f>
        <v>1987424</v>
      </c>
      <c r="K9" s="75">
        <f>旧宇都宮!K9+旧上河内!K9+旧河内!K9</f>
        <v>2479936</v>
      </c>
      <c r="L9" s="75">
        <f>旧宇都宮!L9+旧上河内!L9+旧河内!L9</f>
        <v>3001220</v>
      </c>
      <c r="M9" s="75">
        <f>旧宇都宮!M9+旧上河内!M9+旧河内!M9</f>
        <v>2016027</v>
      </c>
      <c r="N9" s="75">
        <f>旧宇都宮!N9+旧上河内!N9+旧河内!N9</f>
        <v>7028383</v>
      </c>
      <c r="O9" s="75">
        <f>旧宇都宮!O9+旧上河内!O9+旧河内!O9</f>
        <v>5323716</v>
      </c>
      <c r="P9" s="75">
        <f>旧宇都宮!P9+旧上河内!P9+旧河内!P9</f>
        <v>3864255</v>
      </c>
      <c r="Q9" s="75">
        <f>旧宇都宮!Q9+旧上河内!Q9+旧河内!Q9</f>
        <v>5690631</v>
      </c>
      <c r="R9" s="75">
        <f>旧宇都宮!R9+旧上河内!R9+旧河内!R9</f>
        <v>6279243</v>
      </c>
      <c r="S9" s="75">
        <f>旧宇都宮!S9+旧上河内!S9+旧河内!S9</f>
        <v>3550791</v>
      </c>
      <c r="T9" s="50">
        <v>8397255</v>
      </c>
      <c r="U9" s="50">
        <v>4923242</v>
      </c>
      <c r="V9" s="50">
        <v>1895594</v>
      </c>
      <c r="W9" s="50">
        <v>2226971</v>
      </c>
      <c r="X9" s="50">
        <v>2752182</v>
      </c>
      <c r="Y9" s="50">
        <v>3950943</v>
      </c>
      <c r="Z9" s="50">
        <v>4216474</v>
      </c>
      <c r="AA9" s="50">
        <v>4496384</v>
      </c>
      <c r="AB9" s="50">
        <v>4495753</v>
      </c>
      <c r="AC9" s="50">
        <v>2275920</v>
      </c>
      <c r="AD9" s="49">
        <v>1240955</v>
      </c>
      <c r="AE9" s="49">
        <v>4078102</v>
      </c>
      <c r="AF9" s="49">
        <v>1270691</v>
      </c>
      <c r="AG9" s="49">
        <v>1320910</v>
      </c>
    </row>
    <row r="10" spans="1:33" ht="14.1" customHeight="1" x14ac:dyDescent="0.2">
      <c r="A10" s="122"/>
      <c r="B10" s="3" t="s">
        <v>26</v>
      </c>
      <c r="C10" s="76"/>
      <c r="D10" s="76"/>
      <c r="E10" s="76">
        <f>旧宇都宮!E10+旧上河内!E10+旧河内!E10</f>
        <v>-442823</v>
      </c>
      <c r="F10" s="76">
        <f>旧宇都宮!F10+旧上河内!F10+旧河内!F10</f>
        <v>275761</v>
      </c>
      <c r="G10" s="76">
        <f>旧宇都宮!G10+旧上河内!G10+旧河内!G10</f>
        <v>438814</v>
      </c>
      <c r="H10" s="76">
        <f>旧宇都宮!H10+旧上河内!H10+旧河内!H10</f>
        <v>-1266021</v>
      </c>
      <c r="I10" s="76">
        <f>旧宇都宮!I10+旧上河内!I10+旧河内!I10</f>
        <v>1125149</v>
      </c>
      <c r="J10" s="76">
        <f>旧宇都宮!J10+旧上河内!J10+旧河内!J10</f>
        <v>-695930</v>
      </c>
      <c r="K10" s="76">
        <f>旧宇都宮!K10+旧上河内!K10+旧河内!K10</f>
        <v>492512</v>
      </c>
      <c r="L10" s="76">
        <f>旧宇都宮!L10+旧上河内!L10+旧河内!L10</f>
        <v>521284</v>
      </c>
      <c r="M10" s="76">
        <f>旧宇都宮!M10+旧上河内!M10+旧河内!M10</f>
        <v>-985193</v>
      </c>
      <c r="N10" s="76">
        <f>旧宇都宮!N10+旧上河内!N10+旧河内!N10</f>
        <v>5012356</v>
      </c>
      <c r="O10" s="76">
        <f>旧宇都宮!O10+旧上河内!O10+旧河内!O10</f>
        <v>-1704667</v>
      </c>
      <c r="P10" s="76">
        <f>旧宇都宮!P10+旧上河内!P10+旧河内!P10</f>
        <v>-1459461</v>
      </c>
      <c r="Q10" s="76">
        <f>旧宇都宮!Q10+旧上河内!Q10+旧河内!Q10</f>
        <v>1826376</v>
      </c>
      <c r="R10" s="76">
        <f>旧宇都宮!R10+旧上河内!R10+旧河内!R10</f>
        <v>588612</v>
      </c>
      <c r="S10" s="76">
        <f>旧宇都宮!S10+旧上河内!S10+旧河内!S10</f>
        <v>-2728452</v>
      </c>
      <c r="T10" s="51">
        <v>4846464</v>
      </c>
      <c r="U10" s="51">
        <v>-3474013</v>
      </c>
      <c r="V10" s="51">
        <v>-3027648</v>
      </c>
      <c r="W10" s="51">
        <v>331377</v>
      </c>
      <c r="X10" s="51">
        <v>525211</v>
      </c>
      <c r="Y10" s="51">
        <v>1198761</v>
      </c>
      <c r="Z10" s="51">
        <v>257862</v>
      </c>
      <c r="AA10" s="50">
        <v>279910</v>
      </c>
      <c r="AB10" s="50">
        <v>-631</v>
      </c>
      <c r="AC10" s="50">
        <v>-2219833</v>
      </c>
      <c r="AD10" s="50">
        <v>-1034965</v>
      </c>
      <c r="AE10" s="50">
        <v>2902554</v>
      </c>
      <c r="AF10" s="50">
        <v>-2807411</v>
      </c>
      <c r="AG10" s="50">
        <v>50219</v>
      </c>
    </row>
    <row r="11" spans="1:33" ht="14.1" customHeight="1" x14ac:dyDescent="0.2">
      <c r="A11" s="122"/>
      <c r="B11" s="3" t="s">
        <v>27</v>
      </c>
      <c r="C11" s="74"/>
      <c r="D11" s="74"/>
      <c r="E11" s="74">
        <f>旧宇都宮!E11+旧上河内!E11+旧河内!E11</f>
        <v>609176</v>
      </c>
      <c r="F11" s="74">
        <f>旧宇都宮!F11+旧上河内!F11+旧河内!F11</f>
        <v>362982</v>
      </c>
      <c r="G11" s="74">
        <f>旧宇都宮!G11+旧上河内!G11+旧河内!G11</f>
        <v>264411</v>
      </c>
      <c r="H11" s="74">
        <f>旧宇都宮!H11+旧上河内!H11+旧河内!H11</f>
        <v>242449</v>
      </c>
      <c r="I11" s="74">
        <f>旧宇都宮!I11+旧上河内!I11+旧河内!I11</f>
        <v>180778</v>
      </c>
      <c r="J11" s="74">
        <f>旧宇都宮!J11+旧上河内!J11+旧河内!J11</f>
        <v>50595</v>
      </c>
      <c r="K11" s="74">
        <f>旧宇都宮!K11+旧上河内!K11+旧河内!K11</f>
        <v>109524</v>
      </c>
      <c r="L11" s="74">
        <f>旧宇都宮!L11+旧上河内!L11+旧河内!L11</f>
        <v>41408</v>
      </c>
      <c r="M11" s="74">
        <f>旧宇都宮!M11+旧上河内!M11+旧河内!M11</f>
        <v>93404</v>
      </c>
      <c r="N11" s="74">
        <f>旧宇都宮!N11+旧上河内!N11+旧河内!N11</f>
        <v>18016</v>
      </c>
      <c r="O11" s="74">
        <f>旧宇都宮!O11+旧上河内!O11+旧河内!O11</f>
        <v>11873</v>
      </c>
      <c r="P11" s="74">
        <f>旧宇都宮!P11+旧上河内!P11+旧河内!P11</f>
        <v>581812</v>
      </c>
      <c r="Q11" s="74">
        <f>旧宇都宮!Q11+旧上河内!Q11+旧河内!Q11</f>
        <v>7252</v>
      </c>
      <c r="R11" s="74">
        <f>旧宇都宮!R11+旧上河内!R11+旧河内!R11</f>
        <v>4315</v>
      </c>
      <c r="S11" s="74">
        <f>旧宇都宮!S11+旧上河内!S11+旧河内!S11</f>
        <v>9591</v>
      </c>
      <c r="T11" s="49">
        <v>1392196</v>
      </c>
      <c r="U11" s="49">
        <v>162872</v>
      </c>
      <c r="V11" s="49">
        <v>120793</v>
      </c>
      <c r="W11" s="49">
        <v>116905</v>
      </c>
      <c r="X11" s="49">
        <v>94868</v>
      </c>
      <c r="Y11" s="49">
        <v>55573</v>
      </c>
      <c r="Z11" s="49">
        <v>34125</v>
      </c>
      <c r="AA11" s="49">
        <v>296394</v>
      </c>
      <c r="AB11" s="49">
        <v>26309</v>
      </c>
      <c r="AC11" s="49">
        <v>22008</v>
      </c>
      <c r="AD11" s="50">
        <v>9765</v>
      </c>
      <c r="AE11" s="50">
        <v>6720</v>
      </c>
      <c r="AF11" s="50">
        <v>917012</v>
      </c>
      <c r="AG11" s="50">
        <v>6009</v>
      </c>
    </row>
    <row r="12" spans="1:33" ht="14.1" customHeight="1" x14ac:dyDescent="0.2">
      <c r="A12" s="122"/>
      <c r="B12" s="3" t="s">
        <v>28</v>
      </c>
      <c r="C12" s="74"/>
      <c r="D12" s="74"/>
      <c r="E12" s="74">
        <f>旧宇都宮!E12+旧上河内!E12+旧河内!E12</f>
        <v>26653</v>
      </c>
      <c r="F12" s="74">
        <f>旧宇都宮!F12+旧上河内!F12+旧河内!F12</f>
        <v>80569</v>
      </c>
      <c r="G12" s="74">
        <f>旧宇都宮!G12+旧上河内!G12+旧河内!G12</f>
        <v>79042</v>
      </c>
      <c r="H12" s="74">
        <f>旧宇都宮!H12+旧上河内!H12+旧河内!H12</f>
        <v>0</v>
      </c>
      <c r="I12" s="74">
        <f>旧宇都宮!I12+旧上河内!I12+旧河内!I12</f>
        <v>0</v>
      </c>
      <c r="J12" s="74">
        <f>旧宇都宮!J12+旧上河内!J12+旧河内!J12</f>
        <v>0</v>
      </c>
      <c r="K12" s="74">
        <f>旧宇都宮!K12+旧上河内!K12+旧河内!K12</f>
        <v>300000</v>
      </c>
      <c r="L12" s="74">
        <f>旧宇都宮!L12+旧上河内!L12+旧河内!L12</f>
        <v>476456</v>
      </c>
      <c r="M12" s="74">
        <f>旧宇都宮!M12+旧上河内!M12+旧河内!M12</f>
        <v>165792</v>
      </c>
      <c r="N12" s="74">
        <f>旧宇都宮!N12+旧上河内!N12+旧河内!N12</f>
        <v>0</v>
      </c>
      <c r="O12" s="74">
        <f>旧宇都宮!O12+旧上河内!O12+旧河内!O12</f>
        <v>195169</v>
      </c>
      <c r="P12" s="74">
        <f>旧宇都宮!P12+旧上河内!P12+旧河内!P12</f>
        <v>195169</v>
      </c>
      <c r="Q12" s="74">
        <f>旧宇都宮!Q12+旧上河内!Q12+旧河内!Q12</f>
        <v>0</v>
      </c>
      <c r="R12" s="74">
        <f>旧宇都宮!R12+旧上河内!R12+旧河内!R12</f>
        <v>1</v>
      </c>
      <c r="S12" s="74">
        <f>旧宇都宮!S12+旧上河内!S12+旧河内!S12</f>
        <v>1</v>
      </c>
      <c r="T12" s="47">
        <f>旧宇都宮!T12+旧上河内!T12+旧河内!T12</f>
        <v>0</v>
      </c>
      <c r="U12" s="49">
        <v>101748</v>
      </c>
      <c r="V12" s="99" t="s">
        <v>366</v>
      </c>
      <c r="W12" s="99" t="s">
        <v>366</v>
      </c>
      <c r="X12" s="99">
        <v>183329</v>
      </c>
      <c r="Y12" s="99">
        <v>87817</v>
      </c>
      <c r="Z12" s="99" t="s">
        <v>366</v>
      </c>
      <c r="AA12" s="99">
        <v>284434</v>
      </c>
      <c r="AB12" s="99" t="s">
        <v>366</v>
      </c>
      <c r="AC12" s="99" t="s">
        <v>400</v>
      </c>
      <c r="AD12" s="99">
        <v>0</v>
      </c>
      <c r="AE12" s="99">
        <v>58687</v>
      </c>
      <c r="AF12" s="99">
        <v>0</v>
      </c>
      <c r="AG12" s="99">
        <v>0</v>
      </c>
    </row>
    <row r="13" spans="1:33" ht="14.1" customHeight="1" x14ac:dyDescent="0.2">
      <c r="A13" s="122"/>
      <c r="B13" s="3" t="s">
        <v>29</v>
      </c>
      <c r="C13" s="74"/>
      <c r="D13" s="74"/>
      <c r="E13" s="74">
        <f>旧宇都宮!E13+旧上河内!E13+旧河内!E13</f>
        <v>1994000</v>
      </c>
      <c r="F13" s="74">
        <f>旧宇都宮!F13+旧上河内!F13+旧河内!F13</f>
        <v>1240000</v>
      </c>
      <c r="G13" s="74">
        <f>旧宇都宮!G13+旧上河内!G13+旧河内!G13</f>
        <v>180000</v>
      </c>
      <c r="H13" s="74">
        <f>旧宇都宮!H13+旧上河内!H13+旧河内!H13</f>
        <v>632411</v>
      </c>
      <c r="I13" s="74">
        <f>旧宇都宮!I13+旧上河内!I13+旧河内!I13</f>
        <v>43000</v>
      </c>
      <c r="J13" s="74">
        <f>旧宇都宮!J13+旧上河内!J13+旧河内!J13</f>
        <v>100000</v>
      </c>
      <c r="K13" s="74">
        <f>旧宇都宮!K13+旧上河内!K13+旧河内!K13</f>
        <v>2554000</v>
      </c>
      <c r="L13" s="74">
        <f>旧宇都宮!L13+旧上河内!L13+旧河内!L13</f>
        <v>0</v>
      </c>
      <c r="M13" s="74">
        <f>旧宇都宮!M13+旧上河内!M13+旧河内!M13</f>
        <v>0</v>
      </c>
      <c r="N13" s="74">
        <f>旧宇都宮!N13+旧上河内!N13+旧河内!N13</f>
        <v>0</v>
      </c>
      <c r="O13" s="74">
        <f>旧宇都宮!O13+旧上河内!O13+旧河内!O13</f>
        <v>275780</v>
      </c>
      <c r="P13" s="74">
        <f>旧宇都宮!P13+旧上河内!P13+旧河内!P13</f>
        <v>230000</v>
      </c>
      <c r="Q13" s="74">
        <f>旧宇都宮!Q13+旧上河内!Q13+旧河内!Q13</f>
        <v>252500</v>
      </c>
      <c r="R13" s="74">
        <f>旧宇都宮!R13+旧上河内!R13+旧河内!R13</f>
        <v>35001</v>
      </c>
      <c r="S13" s="74">
        <f>旧宇都宮!S13+旧上河内!S13+旧河内!S13</f>
        <v>95001</v>
      </c>
      <c r="T13" s="49">
        <v>646264</v>
      </c>
      <c r="U13" s="99" t="s">
        <v>366</v>
      </c>
      <c r="V13" s="99">
        <v>714361</v>
      </c>
      <c r="W13" s="99">
        <v>1600000</v>
      </c>
      <c r="X13" s="99" t="s">
        <v>384</v>
      </c>
      <c r="Y13" s="99" t="s">
        <v>384</v>
      </c>
      <c r="Z13" s="99" t="s">
        <v>366</v>
      </c>
      <c r="AA13" s="99" t="s">
        <v>366</v>
      </c>
      <c r="AB13" s="99">
        <v>3000000</v>
      </c>
      <c r="AC13" s="50">
        <v>3000000</v>
      </c>
      <c r="AD13" s="50">
        <v>1100000</v>
      </c>
      <c r="AE13" s="100">
        <v>0</v>
      </c>
      <c r="AF13" s="100">
        <v>1600000</v>
      </c>
      <c r="AG13" s="100">
        <v>3700000</v>
      </c>
    </row>
    <row r="14" spans="1:33" ht="14.1" customHeight="1" x14ac:dyDescent="0.2">
      <c r="A14" s="122"/>
      <c r="B14" s="3" t="s">
        <v>30</v>
      </c>
      <c r="C14" s="75"/>
      <c r="D14" s="75"/>
      <c r="E14" s="75">
        <f>旧宇都宮!E14+旧上河内!E14+旧河内!E14</f>
        <v>-1800994</v>
      </c>
      <c r="F14" s="75">
        <f>旧宇都宮!F14+旧上河内!F14+旧河内!F14</f>
        <v>-520688</v>
      </c>
      <c r="G14" s="75">
        <f>旧宇都宮!G14+旧上河内!G14+旧河内!G14</f>
        <v>602267</v>
      </c>
      <c r="H14" s="75">
        <f>旧宇都宮!H14+旧上河内!H14+旧河内!H14</f>
        <v>-1655983</v>
      </c>
      <c r="I14" s="75">
        <f>旧宇都宮!I14+旧上河内!I14+旧河内!I14</f>
        <v>1262927</v>
      </c>
      <c r="J14" s="75">
        <f>旧宇都宮!J14+旧上河内!J14+旧河内!J14</f>
        <v>-745335</v>
      </c>
      <c r="K14" s="75">
        <f>旧宇都宮!K14+旧上河内!K14+旧河内!K14</f>
        <v>-1651964</v>
      </c>
      <c r="L14" s="75">
        <f>旧宇都宮!L14+旧上河内!L14+旧河内!L14</f>
        <v>1039148</v>
      </c>
      <c r="M14" s="75">
        <f>旧宇都宮!M14+旧上河内!M14+旧河内!M14</f>
        <v>-725997</v>
      </c>
      <c r="N14" s="75">
        <f>旧宇都宮!N14+旧上河内!N14+旧河内!N14</f>
        <v>5030372</v>
      </c>
      <c r="O14" s="75">
        <f>旧宇都宮!O14+旧上河内!O14+旧河内!O14</f>
        <v>-1773405</v>
      </c>
      <c r="P14" s="75">
        <f>旧宇都宮!P14+旧上河内!P14+旧河内!P14</f>
        <v>-912480</v>
      </c>
      <c r="Q14" s="75">
        <f>旧宇都宮!Q14+旧上河内!Q14+旧河内!Q14</f>
        <v>1581128</v>
      </c>
      <c r="R14" s="75">
        <f>旧宇都宮!R14+旧上河内!R14+旧河内!R14</f>
        <v>557927</v>
      </c>
      <c r="S14" s="75">
        <f>旧宇都宮!S14+旧上河内!S14+旧河内!S14</f>
        <v>-2813861</v>
      </c>
      <c r="T14" s="50">
        <v>5592396</v>
      </c>
      <c r="U14" s="50">
        <v>-3209393</v>
      </c>
      <c r="V14" s="50">
        <v>-3621216</v>
      </c>
      <c r="W14" s="50">
        <v>-1151718</v>
      </c>
      <c r="X14" s="50">
        <v>803408</v>
      </c>
      <c r="Y14" s="50">
        <v>1342151</v>
      </c>
      <c r="Z14" s="50">
        <v>291987</v>
      </c>
      <c r="AA14" s="50">
        <v>860738</v>
      </c>
      <c r="AB14" s="50">
        <v>-2974322</v>
      </c>
      <c r="AC14" s="50">
        <v>-5197825</v>
      </c>
      <c r="AD14" s="50">
        <v>-2125200</v>
      </c>
      <c r="AE14" s="50">
        <v>2902554</v>
      </c>
      <c r="AF14" s="50">
        <v>-3490399</v>
      </c>
      <c r="AG14" s="50">
        <v>-3643772</v>
      </c>
    </row>
    <row r="15" spans="1:33" ht="14.1" customHeight="1" x14ac:dyDescent="0.2">
      <c r="A15" s="122"/>
      <c r="B15" s="3" t="s">
        <v>31</v>
      </c>
      <c r="C15" s="77"/>
      <c r="D15" s="77"/>
      <c r="E15" s="77">
        <f t="shared" ref="E15:T15" si="0">+E9/E19*100</f>
        <v>2.6962831700162453</v>
      </c>
      <c r="F15" s="77">
        <f t="shared" si="0"/>
        <v>2.7626881360332232</v>
      </c>
      <c r="G15" s="77">
        <f t="shared" si="0"/>
        <v>3.1514543307278688</v>
      </c>
      <c r="H15" s="77">
        <f t="shared" si="0"/>
        <v>1.7677511622434188</v>
      </c>
      <c r="I15" s="77">
        <f t="shared" si="0"/>
        <v>2.9669283806985041</v>
      </c>
      <c r="J15" s="77">
        <f t="shared" si="0"/>
        <v>2.1358340982688047</v>
      </c>
      <c r="K15" s="77">
        <f t="shared" si="0"/>
        <v>2.5922427662879284</v>
      </c>
      <c r="L15" s="77">
        <f t="shared" si="0"/>
        <v>3.0567355445060103</v>
      </c>
      <c r="M15" s="77">
        <f t="shared" si="0"/>
        <v>2.0273762318722586</v>
      </c>
      <c r="N15" s="77">
        <f t="shared" si="0"/>
        <v>6.9826634524321252</v>
      </c>
      <c r="O15" s="77">
        <f t="shared" si="0"/>
        <v>5.3583825920173158</v>
      </c>
      <c r="P15" s="77">
        <f t="shared" si="0"/>
        <v>4.0069969329312904</v>
      </c>
      <c r="Q15" s="77">
        <f t="shared" si="0"/>
        <v>6.1975579602632909</v>
      </c>
      <c r="R15" s="77">
        <f t="shared" si="0"/>
        <v>6.7969253843594286</v>
      </c>
      <c r="S15" s="77">
        <f t="shared" si="0"/>
        <v>3.7263002641221918</v>
      </c>
      <c r="T15" s="97">
        <f t="shared" si="0"/>
        <v>8.4537222293917793</v>
      </c>
      <c r="U15" s="97">
        <f t="shared" ref="U15:Z15" si="1">+U9/U19*100</f>
        <v>4.7597626218194735</v>
      </c>
      <c r="V15" s="97">
        <f t="shared" si="1"/>
        <v>1.767579659200313</v>
      </c>
      <c r="W15" s="97">
        <f t="shared" si="1"/>
        <v>2.2088475165689276</v>
      </c>
      <c r="X15" s="97">
        <f t="shared" si="1"/>
        <v>2.753591067621123</v>
      </c>
      <c r="Y15" s="97">
        <f t="shared" si="1"/>
        <v>3.9096211970666905</v>
      </c>
      <c r="Z15" s="97">
        <f t="shared" si="1"/>
        <v>4.153362289402966</v>
      </c>
      <c r="AA15" s="97">
        <f t="shared" ref="AA15:AD15" si="2">+AA9/AA19*100</f>
        <v>4.3918111984082682</v>
      </c>
      <c r="AB15" s="97">
        <f t="shared" si="2"/>
        <v>4.3855849141637497</v>
      </c>
      <c r="AC15" s="97">
        <f t="shared" si="2"/>
        <v>2.2429226159175957</v>
      </c>
      <c r="AD15" s="97">
        <f t="shared" si="2"/>
        <v>1.2167488642521918</v>
      </c>
      <c r="AE15" s="97">
        <f t="shared" ref="AE15" si="3">+AE9/AE19*100</f>
        <v>3.9873125675090964</v>
      </c>
      <c r="AF15" s="97">
        <f t="shared" ref="AF15:AG15" si="4">+AF9/AF19*100</f>
        <v>1.2445163446837744</v>
      </c>
      <c r="AG15" s="97">
        <f t="shared" si="4"/>
        <v>1.294742426916857</v>
      </c>
    </row>
    <row r="16" spans="1:33" ht="14.1" customHeight="1" x14ac:dyDescent="0.2">
      <c r="A16" s="120" t="s">
        <v>32</v>
      </c>
      <c r="B16" s="120"/>
      <c r="C16" s="78"/>
      <c r="D16" s="78"/>
      <c r="E16" s="78">
        <f>旧宇都宮!E16+旧上河内!E16+旧河内!E16</f>
        <v>57381827</v>
      </c>
      <c r="F16" s="78">
        <f>旧宇都宮!F16+旧上河内!F16+旧河内!F16</f>
        <v>63434076</v>
      </c>
      <c r="G16" s="78">
        <f>旧宇都宮!G16+旧上河内!G16+旧河内!G16</f>
        <v>65839790</v>
      </c>
      <c r="H16" s="78">
        <f>旧宇都宮!H16+旧上河内!H16+旧河内!H16</f>
        <v>64871502</v>
      </c>
      <c r="I16" s="78">
        <f>旧宇都宮!I16+旧上河内!I16+旧河内!I16</f>
        <v>66314122</v>
      </c>
      <c r="J16" s="78">
        <f>旧宇都宮!J16+旧上河内!J16+旧河内!J16</f>
        <v>68415047</v>
      </c>
      <c r="K16" s="78">
        <f>旧宇都宮!K16+旧上河内!K16+旧河内!K16</f>
        <v>70257603</v>
      </c>
      <c r="L16" s="78">
        <f>旧宇都宮!L16+旧上河内!L16+旧河内!L16</f>
        <v>71031297</v>
      </c>
      <c r="M16" s="78">
        <f>旧宇都宮!M16+旧上河内!M16+旧河内!M16</f>
        <v>68910853</v>
      </c>
      <c r="N16" s="78">
        <f>旧宇都宮!N16+旧上河内!N16+旧河内!N16</f>
        <v>68932126</v>
      </c>
      <c r="O16" s="78">
        <f>旧宇都宮!O16+旧上河内!O16+旧河内!O16</f>
        <v>70550489</v>
      </c>
      <c r="P16" s="78">
        <f>旧宇都宮!P16+旧上河内!P16+旧河内!P16</f>
        <v>70225162</v>
      </c>
      <c r="Q16" s="78">
        <f>旧宇都宮!Q16+旧上河内!Q16+旧河内!Q16</f>
        <v>67392371</v>
      </c>
      <c r="R16" s="78">
        <f>旧宇都宮!R16+旧上河内!R16+旧河内!R16</f>
        <v>68412507</v>
      </c>
      <c r="S16" s="78">
        <f>旧宇都宮!S16+旧上河内!S16+旧河内!S16</f>
        <v>70983769</v>
      </c>
      <c r="T16" s="50">
        <v>74615029</v>
      </c>
      <c r="U16" s="50">
        <v>77292382</v>
      </c>
      <c r="V16" s="50">
        <v>77656479</v>
      </c>
      <c r="W16" s="50">
        <v>71316960</v>
      </c>
      <c r="X16" s="50">
        <v>66154665</v>
      </c>
      <c r="Y16" s="50">
        <v>67916552</v>
      </c>
      <c r="Z16" s="50">
        <v>68864490</v>
      </c>
      <c r="AA16" s="50">
        <v>69481285</v>
      </c>
      <c r="AB16" s="50">
        <v>71450167</v>
      </c>
      <c r="AC16" s="50">
        <v>74833774</v>
      </c>
      <c r="AD16" s="50">
        <v>76101858</v>
      </c>
      <c r="AE16" s="50">
        <v>76542779</v>
      </c>
      <c r="AF16" s="50">
        <v>76312921</v>
      </c>
      <c r="AG16" s="50">
        <v>76276433</v>
      </c>
    </row>
    <row r="17" spans="1:33" ht="14.1" customHeight="1" x14ac:dyDescent="0.2">
      <c r="A17" s="120" t="s">
        <v>33</v>
      </c>
      <c r="B17" s="120"/>
      <c r="C17" s="78"/>
      <c r="D17" s="78"/>
      <c r="E17" s="78">
        <f>旧宇都宮!E17+旧上河内!E17+旧河内!E17</f>
        <v>52006343</v>
      </c>
      <c r="F17" s="78">
        <f>旧宇都宮!F17+旧上河内!F17+旧河内!F17</f>
        <v>57818341</v>
      </c>
      <c r="G17" s="78">
        <f>旧宇都宮!G17+旧上河内!G17+旧河内!G17</f>
        <v>58328015</v>
      </c>
      <c r="H17" s="78">
        <f>旧宇都宮!H17+旧上河内!H17+旧河内!H17</f>
        <v>60557161</v>
      </c>
      <c r="I17" s="78">
        <f>旧宇都宮!I17+旧上河内!I17+旧河内!I17</f>
        <v>63205247</v>
      </c>
      <c r="J17" s="78">
        <f>旧宇都宮!J17+旧上河内!J17+旧河内!J17</f>
        <v>68436235</v>
      </c>
      <c r="K17" s="78">
        <f>旧宇都宮!K17+旧上河内!K17+旧河内!K17</f>
        <v>71587588</v>
      </c>
      <c r="L17" s="78">
        <f>旧宇都宮!L17+旧上河内!L17+旧河内!L17</f>
        <v>75073307</v>
      </c>
      <c r="M17" s="78">
        <f>旧宇都宮!M17+旧上河内!M17+旧河内!M17</f>
        <v>77068415</v>
      </c>
      <c r="N17" s="78">
        <f>旧宇都宮!N17+旧上河内!N17+旧河内!N17</f>
        <v>78175134</v>
      </c>
      <c r="O17" s="78">
        <f>旧宇都宮!O17+旧上河内!O17+旧河内!O17</f>
        <v>76600666</v>
      </c>
      <c r="P17" s="78">
        <f>旧宇都宮!P17+旧上河内!P17+旧河内!P17</f>
        <v>73603512</v>
      </c>
      <c r="Q17" s="78">
        <f>旧宇都宮!Q17+旧上河内!Q17+旧河内!Q17</f>
        <v>70168967</v>
      </c>
      <c r="R17" s="78">
        <f>旧宇都宮!R17+旧上河内!R17+旧河内!R17</f>
        <v>69156243</v>
      </c>
      <c r="S17" s="78">
        <f>旧宇都宮!S17+旧上河内!S17+旧河内!S17</f>
        <v>69825454</v>
      </c>
      <c r="T17" s="50">
        <v>69015504</v>
      </c>
      <c r="U17" s="50">
        <v>69879754</v>
      </c>
      <c r="V17" s="50">
        <v>70776874</v>
      </c>
      <c r="W17" s="50">
        <v>70581699</v>
      </c>
      <c r="X17" s="50">
        <v>70823655</v>
      </c>
      <c r="Y17" s="50">
        <v>72841479</v>
      </c>
      <c r="Z17" s="50">
        <v>72763893</v>
      </c>
      <c r="AA17" s="50">
        <v>73260687</v>
      </c>
      <c r="AB17" s="50">
        <v>74582966</v>
      </c>
      <c r="AC17" s="50">
        <v>76327233</v>
      </c>
      <c r="AD17" s="50">
        <v>77128610</v>
      </c>
      <c r="AE17" s="50">
        <v>77454443</v>
      </c>
      <c r="AF17" s="50">
        <v>77127672</v>
      </c>
      <c r="AG17" s="50">
        <v>77376541</v>
      </c>
    </row>
    <row r="18" spans="1:33" ht="14.1" customHeight="1" x14ac:dyDescent="0.2">
      <c r="A18" s="120" t="s">
        <v>34</v>
      </c>
      <c r="B18" s="120"/>
      <c r="C18" s="78"/>
      <c r="D18" s="78"/>
      <c r="E18" s="78">
        <f>旧宇都宮!E18+旧上河内!E18+旧河内!E18</f>
        <v>76099764</v>
      </c>
      <c r="F18" s="78">
        <f>旧宇都宮!F18+旧上河内!F18+旧河内!F18</f>
        <v>84141737</v>
      </c>
      <c r="G18" s="78">
        <f>旧宇都宮!G18+旧上河内!G18+旧河内!G18</f>
        <v>87323026</v>
      </c>
      <c r="H18" s="78">
        <f>旧宇都宮!H18+旧上河内!H18+旧河内!H18</f>
        <v>86005011</v>
      </c>
      <c r="I18" s="78">
        <f>旧宇都宮!I18+旧上河内!I18+旧河内!I18</f>
        <v>87919671</v>
      </c>
      <c r="J18" s="78">
        <f>旧宇都宮!J18+旧上河内!J18+旧河内!J18</f>
        <v>90719785</v>
      </c>
      <c r="K18" s="78">
        <f>旧宇都宮!K18+旧上河内!K18+旧河内!K18</f>
        <v>93148102</v>
      </c>
      <c r="L18" s="78">
        <f>旧宇都宮!L18+旧上河内!L18+旧河内!L18</f>
        <v>94179743</v>
      </c>
      <c r="M18" s="78">
        <f>旧宇都宮!M18+旧上河内!M18+旧河内!M18</f>
        <v>91338389</v>
      </c>
      <c r="N18" s="78">
        <f>旧宇都宮!N18+旧上河内!N18+旧河内!N18</f>
        <v>91391297</v>
      </c>
      <c r="O18" s="78">
        <f>旧宇都宮!O18+旧上河内!O18+旧河内!O18</f>
        <v>93535457</v>
      </c>
      <c r="P18" s="78">
        <f>旧宇都宮!P18+旧上河内!P18+旧河内!P18</f>
        <v>93093636</v>
      </c>
      <c r="Q18" s="78">
        <f>旧宇都宮!Q18+旧上河内!Q18+旧河内!Q18</f>
        <v>89278921</v>
      </c>
      <c r="R18" s="78">
        <f>旧宇都宮!R18+旧上河内!R18+旧河内!R18</f>
        <v>90606728</v>
      </c>
      <c r="S18" s="78">
        <f>旧宇都宮!S18+旧上河内!S18+旧河内!S18</f>
        <v>93454733</v>
      </c>
      <c r="T18" s="50">
        <v>97701321</v>
      </c>
      <c r="U18" s="50">
        <v>101374837</v>
      </c>
      <c r="V18" s="50">
        <v>101520598</v>
      </c>
      <c r="W18" s="50">
        <v>92991959</v>
      </c>
      <c r="X18" s="50">
        <v>86050962</v>
      </c>
      <c r="Y18" s="50">
        <v>87949456</v>
      </c>
      <c r="Z18" s="50">
        <v>89827713</v>
      </c>
      <c r="AA18" s="50">
        <v>90732048</v>
      </c>
      <c r="AB18" s="50">
        <v>93079813</v>
      </c>
      <c r="AC18" s="50">
        <v>96712907</v>
      </c>
      <c r="AD18" s="50">
        <v>98365289</v>
      </c>
      <c r="AE18" s="50">
        <v>98904491</v>
      </c>
      <c r="AF18" s="50">
        <v>98499041</v>
      </c>
      <c r="AG18" s="50">
        <v>98601240</v>
      </c>
    </row>
    <row r="19" spans="1:33" ht="14.1" customHeight="1" x14ac:dyDescent="0.2">
      <c r="A19" s="120" t="s">
        <v>35</v>
      </c>
      <c r="B19" s="120"/>
      <c r="C19" s="78"/>
      <c r="D19" s="78"/>
      <c r="E19" s="78">
        <f>旧宇都宮!E19+旧上河内!E19+旧河内!E19</f>
        <v>78180735</v>
      </c>
      <c r="F19" s="78">
        <f>旧宇都宮!F19+旧上河内!F19+旧河内!F19</f>
        <v>86293743</v>
      </c>
      <c r="G19" s="78">
        <f>旧宇都宮!G19+旧上河内!G19+旧河内!G19</f>
        <v>89572645</v>
      </c>
      <c r="H19" s="78">
        <f>旧宇都宮!H19+旧上河内!H19+旧河内!H19</f>
        <v>88067825</v>
      </c>
      <c r="I19" s="78">
        <f>旧宇都宮!I19+旧上河内!I19+旧河内!I19</f>
        <v>90428472</v>
      </c>
      <c r="J19" s="78">
        <f>旧宇都宮!J19+旧上河内!J19+旧河内!J19</f>
        <v>93051422</v>
      </c>
      <c r="K19" s="78">
        <f>旧宇都宮!K19+旧上河内!K19+旧河内!K19</f>
        <v>95667583</v>
      </c>
      <c r="L19" s="78">
        <f>旧宇都宮!L19+旧上河内!L19+旧河内!L19</f>
        <v>98183829</v>
      </c>
      <c r="M19" s="78">
        <f>旧宇都宮!M19+旧上河内!M19+旧河内!M19</f>
        <v>99440201</v>
      </c>
      <c r="N19" s="78">
        <f>旧宇都宮!N19+旧上河内!N19+旧河内!N19</f>
        <v>100654758</v>
      </c>
      <c r="O19" s="78">
        <f>旧宇都宮!O19+旧上河内!O19+旧河内!O19</f>
        <v>99353040</v>
      </c>
      <c r="P19" s="78">
        <f>旧宇都宮!P19+旧上河内!P19+旧河内!P19</f>
        <v>96437683</v>
      </c>
      <c r="Q19" s="78">
        <f>旧宇都宮!Q19+旧上河内!Q19+旧河内!Q19</f>
        <v>91820537</v>
      </c>
      <c r="R19" s="78">
        <f>旧宇都宮!R19+旧上河内!R19+旧河内!R19</f>
        <v>92383580</v>
      </c>
      <c r="S19" s="78">
        <f>旧宇都宮!S19+旧上河内!S19+旧河内!S19</f>
        <v>95289986</v>
      </c>
      <c r="T19" s="50">
        <v>99332043</v>
      </c>
      <c r="U19" s="50">
        <v>103434612</v>
      </c>
      <c r="V19" s="50">
        <v>107242352</v>
      </c>
      <c r="W19" s="50">
        <v>100820495</v>
      </c>
      <c r="X19" s="50">
        <v>99948828</v>
      </c>
      <c r="Y19" s="50">
        <v>101056926</v>
      </c>
      <c r="Z19" s="50">
        <v>101519533</v>
      </c>
      <c r="AA19" s="50">
        <v>102381086</v>
      </c>
      <c r="AB19" s="50">
        <v>102512050</v>
      </c>
      <c r="AC19" s="50">
        <v>101471178</v>
      </c>
      <c r="AD19" s="50">
        <v>101989411</v>
      </c>
      <c r="AE19" s="50">
        <v>102276958</v>
      </c>
      <c r="AF19" s="50">
        <v>102103199</v>
      </c>
      <c r="AG19" s="50">
        <v>102021064</v>
      </c>
    </row>
    <row r="20" spans="1:33" ht="14.1" customHeight="1" x14ac:dyDescent="0.2">
      <c r="A20" s="120" t="s">
        <v>36</v>
      </c>
      <c r="B20" s="120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98">
        <v>1.03</v>
      </c>
      <c r="U20" s="98">
        <v>1.07</v>
      </c>
      <c r="V20" s="98">
        <v>1.1000000000000001</v>
      </c>
      <c r="W20" s="98">
        <v>1.07</v>
      </c>
      <c r="X20" s="98">
        <v>1.01</v>
      </c>
      <c r="Y20" s="98">
        <v>0.96</v>
      </c>
      <c r="Z20" s="98">
        <v>0.94</v>
      </c>
      <c r="AA20" s="98">
        <v>0.94</v>
      </c>
      <c r="AB20" s="98">
        <v>0.95</v>
      </c>
      <c r="AC20" s="98">
        <v>0.96</v>
      </c>
      <c r="AD20" s="98">
        <v>0.98</v>
      </c>
      <c r="AE20" s="98">
        <v>0.99</v>
      </c>
      <c r="AF20" s="98">
        <v>0.99</v>
      </c>
      <c r="AG20" s="98">
        <v>0.99</v>
      </c>
    </row>
    <row r="21" spans="1:33" ht="14.1" customHeight="1" x14ac:dyDescent="0.2">
      <c r="A21" s="120" t="s">
        <v>37</v>
      </c>
      <c r="B21" s="12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60">
        <v>84</v>
      </c>
      <c r="U21" s="60">
        <v>85.5</v>
      </c>
      <c r="V21" s="60">
        <v>88.9</v>
      </c>
      <c r="W21" s="60">
        <v>92.1</v>
      </c>
      <c r="X21" s="60">
        <v>93.4</v>
      </c>
      <c r="Y21" s="60">
        <v>90.6</v>
      </c>
      <c r="Z21" s="60">
        <v>93.1</v>
      </c>
      <c r="AA21" s="60">
        <v>96.5</v>
      </c>
      <c r="AB21" s="60">
        <v>90.4</v>
      </c>
      <c r="AC21" s="60">
        <v>90.9</v>
      </c>
      <c r="AD21" s="60">
        <v>92.9</v>
      </c>
      <c r="AE21" s="60">
        <v>92.7</v>
      </c>
      <c r="AF21" s="60">
        <v>92</v>
      </c>
      <c r="AG21" s="60">
        <v>94</v>
      </c>
    </row>
    <row r="22" spans="1:33" ht="14.1" customHeight="1" x14ac:dyDescent="0.2">
      <c r="A22" s="120" t="s">
        <v>38</v>
      </c>
      <c r="B22" s="12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0">
        <v>13.8</v>
      </c>
      <c r="U22" s="60">
        <v>14.3</v>
      </c>
      <c r="V22" s="60">
        <v>14.7</v>
      </c>
      <c r="W22" s="60">
        <v>14.2</v>
      </c>
      <c r="X22" s="60">
        <v>14.3</v>
      </c>
      <c r="Y22" s="60">
        <v>14.3</v>
      </c>
      <c r="Z22" s="60">
        <v>14.4</v>
      </c>
      <c r="AA22" s="60">
        <v>14</v>
      </c>
      <c r="AB22" s="60">
        <v>12.8</v>
      </c>
      <c r="AC22" s="60">
        <v>12.4</v>
      </c>
      <c r="AD22" s="60">
        <v>12.8</v>
      </c>
      <c r="AE22" s="60">
        <v>12.8</v>
      </c>
      <c r="AF22" s="60">
        <v>12.1</v>
      </c>
      <c r="AG22" s="60">
        <v>12.1</v>
      </c>
    </row>
    <row r="23" spans="1:33" ht="14.1" customHeight="1" x14ac:dyDescent="0.2">
      <c r="A23" s="120" t="s">
        <v>39</v>
      </c>
      <c r="B23" s="12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0">
        <v>12.9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:33" ht="14.1" customHeight="1" x14ac:dyDescent="0.2">
      <c r="A24" s="123" t="s">
        <v>202</v>
      </c>
      <c r="B24" s="12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0">
        <v>10.5</v>
      </c>
      <c r="U24" s="60">
        <v>8.6999999999999993</v>
      </c>
      <c r="V24" s="60">
        <v>9.4</v>
      </c>
      <c r="W24" s="60">
        <v>9.1999999999999993</v>
      </c>
      <c r="X24" s="60">
        <v>9</v>
      </c>
      <c r="Y24" s="60">
        <v>8.3000000000000007</v>
      </c>
      <c r="Z24" s="60">
        <v>7.5</v>
      </c>
      <c r="AA24" s="60">
        <v>6.6</v>
      </c>
      <c r="AB24" s="60">
        <v>5.6</v>
      </c>
      <c r="AC24" s="60">
        <v>4.7</v>
      </c>
      <c r="AD24" s="60">
        <v>4.4000000000000004</v>
      </c>
      <c r="AE24" s="60">
        <v>5</v>
      </c>
      <c r="AF24" s="60">
        <v>5.3</v>
      </c>
      <c r="AG24" s="60">
        <v>5.3</v>
      </c>
    </row>
    <row r="25" spans="1:33" ht="14.1" customHeight="1" x14ac:dyDescent="0.2">
      <c r="A25" s="120" t="s">
        <v>203</v>
      </c>
      <c r="B25" s="120"/>
      <c r="C25" s="80"/>
      <c r="D25" s="80"/>
      <c r="E25" s="80">
        <f>旧宇都宮!E25+旧上河内!E25+旧河内!E25</f>
        <v>23.5</v>
      </c>
      <c r="F25" s="80">
        <f>旧宇都宮!F25+旧上河内!F25+旧河内!F25</f>
        <v>22.4</v>
      </c>
      <c r="G25" s="80">
        <f>旧宇都宮!G25+旧上河内!G25+旧河内!G25</f>
        <v>21</v>
      </c>
      <c r="H25" s="80">
        <f>旧宇都宮!H25+旧上河内!H25+旧河内!H25</f>
        <v>21.2</v>
      </c>
      <c r="I25" s="80">
        <f>旧宇都宮!I25+旧上河内!I25+旧河内!I25</f>
        <v>22.3</v>
      </c>
      <c r="J25" s="80">
        <f>旧宇都宮!J25+旧上河内!J25+旧河内!J25</f>
        <v>23.4</v>
      </c>
      <c r="K25" s="80">
        <f>旧宇都宮!K25+旧上河内!K25+旧河内!K25</f>
        <v>25</v>
      </c>
      <c r="L25" s="80">
        <f>旧宇都宮!L25+旧上河内!L25+旧河内!L25</f>
        <v>25.7</v>
      </c>
      <c r="M25" s="80">
        <f>旧宇都宮!M25+旧上河内!M25+旧河内!M25</f>
        <v>26.5</v>
      </c>
      <c r="N25" s="80">
        <f>旧宇都宮!N25+旧上河内!N25+旧河内!N25</f>
        <v>25.799999999999997</v>
      </c>
      <c r="O25" s="80">
        <f>旧宇都宮!O25+旧上河内!O25+旧河内!O25</f>
        <v>24.8</v>
      </c>
      <c r="P25" s="80">
        <f>旧宇都宮!P25+旧上河内!P25+旧河内!P25</f>
        <v>24.6</v>
      </c>
      <c r="Q25" s="80">
        <f>旧宇都宮!Q25+旧上河内!Q25+旧河内!Q25</f>
        <v>25.6</v>
      </c>
      <c r="R25" s="80">
        <f>旧宇都宮!R25+旧上河内!R25+旧河内!R25</f>
        <v>28.3</v>
      </c>
      <c r="S25" s="80">
        <f>旧宇都宮!S25+旧上河内!S25+旧河内!S25</f>
        <v>31.1</v>
      </c>
      <c r="T25" s="60">
        <v>12.2</v>
      </c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:33" ht="14.1" customHeight="1" x14ac:dyDescent="0.2">
      <c r="A26" s="123" t="s">
        <v>370</v>
      </c>
      <c r="B26" s="12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60"/>
      <c r="U26" s="60">
        <v>20.100000000000001</v>
      </c>
      <c r="V26" s="60">
        <v>23</v>
      </c>
      <c r="W26" s="60">
        <v>27.3</v>
      </c>
      <c r="X26" s="60">
        <v>29.3</v>
      </c>
      <c r="Y26" s="60">
        <v>23.1</v>
      </c>
      <c r="Z26" s="60">
        <v>17.7</v>
      </c>
      <c r="AA26" s="60">
        <v>9.6999999999999993</v>
      </c>
      <c r="AB26" s="60">
        <v>4.5</v>
      </c>
      <c r="AC26" s="60">
        <v>2.9</v>
      </c>
      <c r="AD26" s="60">
        <v>7.5</v>
      </c>
      <c r="AE26" s="60">
        <v>6.4</v>
      </c>
      <c r="AF26" s="116" t="s">
        <v>412</v>
      </c>
      <c r="AG26" s="116">
        <v>0</v>
      </c>
    </row>
    <row r="27" spans="1:33" ht="14.1" customHeight="1" x14ac:dyDescent="0.2">
      <c r="A27" s="119" t="s">
        <v>371</v>
      </c>
      <c r="B27" s="119"/>
      <c r="C27" s="75"/>
      <c r="D27" s="75"/>
      <c r="E27" s="75">
        <f>旧宇都宮!E26+旧上河内!E26+旧河内!E26</f>
        <v>22950284</v>
      </c>
      <c r="F27" s="75">
        <f>旧宇都宮!F26+旧上河内!F26+旧河内!F26</f>
        <v>25227942</v>
      </c>
      <c r="G27" s="75">
        <f>旧宇都宮!G26+旧上河内!G26+旧河内!G26</f>
        <v>28062602</v>
      </c>
      <c r="H27" s="75">
        <f>旧宇都宮!H26+旧上河内!H26+旧河内!H26</f>
        <v>26174997</v>
      </c>
      <c r="I27" s="75">
        <f>旧宇都宮!I26+旧上河内!I26+旧河内!I26</f>
        <v>24675826</v>
      </c>
      <c r="J27" s="75">
        <f>旧宇都宮!J26+旧上河内!J26+旧河内!J26</f>
        <v>26717707</v>
      </c>
      <c r="K27" s="75">
        <f>旧宇都宮!K26+旧上河内!K26+旧河内!K26</f>
        <v>25749101</v>
      </c>
      <c r="L27" s="75">
        <f>旧宇都宮!L26+旧上河内!L26+旧河内!L26</f>
        <v>25697730</v>
      </c>
      <c r="M27" s="75">
        <f>旧宇都宮!M26+旧上河内!M26+旧河内!M26</f>
        <v>30285431</v>
      </c>
      <c r="N27" s="75">
        <f>旧宇都宮!N26+旧上河内!N26+旧河内!N26</f>
        <v>27355115</v>
      </c>
      <c r="O27" s="75">
        <f>旧宇都宮!O26+旧上河内!O26+旧河内!O26</f>
        <v>30862332</v>
      </c>
      <c r="P27" s="75">
        <f>旧宇都宮!P26+旧上河内!P26+旧河内!P26</f>
        <v>28777717</v>
      </c>
      <c r="Q27" s="75">
        <f>旧宇都宮!Q26+旧上河内!Q26+旧河内!Q26</f>
        <v>28363364</v>
      </c>
      <c r="R27" s="75">
        <f>旧宇都宮!R26+旧上河内!R26+旧河内!R26</f>
        <v>30758496</v>
      </c>
      <c r="S27" s="75">
        <f>旧宇都宮!S26+旧上河内!S26+旧河内!S26</f>
        <v>33344546</v>
      </c>
      <c r="T27" s="50">
        <f t="shared" ref="T27:Y27" si="5">SUM(T28:T30)</f>
        <v>33978869</v>
      </c>
      <c r="U27" s="50">
        <f t="shared" si="5"/>
        <v>40702083</v>
      </c>
      <c r="V27" s="50">
        <f t="shared" si="5"/>
        <v>40397142</v>
      </c>
      <c r="W27" s="50">
        <f t="shared" si="5"/>
        <v>34958429</v>
      </c>
      <c r="X27" s="50">
        <f t="shared" si="5"/>
        <v>30178874</v>
      </c>
      <c r="Y27" s="50">
        <f t="shared" si="5"/>
        <v>31102185</v>
      </c>
      <c r="Z27" s="50">
        <f>SUM(Z28:Z30)</f>
        <v>32070290</v>
      </c>
      <c r="AA27" s="50">
        <f>SUM(AA28:AA30)</f>
        <v>33773372</v>
      </c>
      <c r="AB27" s="50">
        <f t="shared" ref="AB27:AC27" si="6">SUM(AB28:AB30)</f>
        <v>36137166</v>
      </c>
      <c r="AC27" s="50">
        <f t="shared" si="6"/>
        <v>37476096</v>
      </c>
      <c r="AD27" s="50">
        <f t="shared" ref="AD27:AE27" si="7">SUM(AD28:AD30)</f>
        <v>35865036</v>
      </c>
      <c r="AE27" s="50">
        <f t="shared" si="7"/>
        <v>35704540</v>
      </c>
      <c r="AF27" s="50">
        <f t="shared" ref="AF27:AG27" si="8">SUM(AF28:AF30)</f>
        <v>43757367</v>
      </c>
      <c r="AG27" s="50">
        <f t="shared" si="8"/>
        <v>38539692</v>
      </c>
    </row>
    <row r="28" spans="1:33" ht="14.1" customHeight="1" x14ac:dyDescent="0.15">
      <c r="A28" s="61"/>
      <c r="B28" s="2" t="s">
        <v>18</v>
      </c>
      <c r="C28" s="75"/>
      <c r="D28" s="75"/>
      <c r="E28" s="75">
        <f>旧宇都宮!E27+旧上河内!E27+旧河内!E27</f>
        <v>6478380</v>
      </c>
      <c r="F28" s="75">
        <f>旧宇都宮!F27+旧上河内!F27+旧河内!F27</f>
        <v>5677110</v>
      </c>
      <c r="G28" s="75">
        <f>旧宇都宮!G27+旧上河内!G27+旧河内!G27</f>
        <v>6280786</v>
      </c>
      <c r="H28" s="75">
        <f>旧宇都宮!H27+旧上河内!H27+旧河内!H27</f>
        <v>6542337</v>
      </c>
      <c r="I28" s="75">
        <f>旧宇都宮!I27+旧上河内!I27+旧河内!I27</f>
        <v>7299713</v>
      </c>
      <c r="J28" s="75">
        <f>旧宇都宮!J27+旧上河内!J27+旧河内!J27</f>
        <v>8449863</v>
      </c>
      <c r="K28" s="75">
        <f>旧宇都宮!K27+旧上河内!K27+旧河内!K27</f>
        <v>6107166</v>
      </c>
      <c r="L28" s="75">
        <f>旧宇都宮!L27+旧上河内!L27+旧河内!L27</f>
        <v>6863754</v>
      </c>
      <c r="M28" s="75">
        <f>旧宇都宮!M27+旧上河内!M27+旧河内!M27</f>
        <v>7698634</v>
      </c>
      <c r="N28" s="75">
        <f>旧宇都宮!N27+旧上河内!N27+旧河内!N27</f>
        <v>8584650</v>
      </c>
      <c r="O28" s="75">
        <f>旧宇都宮!O27+旧上河内!O27+旧河内!O27</f>
        <v>8455743</v>
      </c>
      <c r="P28" s="75">
        <f>旧宇都宮!P27+旧上河内!P27+旧河内!P27</f>
        <v>8917555</v>
      </c>
      <c r="Q28" s="75">
        <f>旧宇都宮!Q27+旧上河内!Q27+旧河内!Q27</f>
        <v>8772307</v>
      </c>
      <c r="R28" s="75">
        <f>旧宇都宮!R27+旧上河内!R27+旧河内!R27</f>
        <v>10541621</v>
      </c>
      <c r="S28" s="75">
        <f>旧宇都宮!S27+旧上河内!S27+旧河内!S27</f>
        <v>11556212</v>
      </c>
      <c r="T28" s="50">
        <v>12402144</v>
      </c>
      <c r="U28" s="50">
        <v>12565016</v>
      </c>
      <c r="V28" s="50">
        <v>11971449</v>
      </c>
      <c r="W28" s="50">
        <v>11488353</v>
      </c>
      <c r="X28" s="50">
        <v>11583221</v>
      </c>
      <c r="Y28" s="50">
        <v>11638795</v>
      </c>
      <c r="Z28" s="50">
        <v>12672920</v>
      </c>
      <c r="AA28" s="50">
        <v>13969314</v>
      </c>
      <c r="AB28" s="50">
        <v>13995623</v>
      </c>
      <c r="AC28" s="50">
        <v>14017631</v>
      </c>
      <c r="AD28" s="50">
        <v>14627396</v>
      </c>
      <c r="AE28" s="50">
        <v>15234116</v>
      </c>
      <c r="AF28" s="50">
        <v>17551128</v>
      </c>
      <c r="AG28" s="50">
        <v>14557137</v>
      </c>
    </row>
    <row r="29" spans="1:33" ht="14.1" customHeight="1" x14ac:dyDescent="0.15">
      <c r="A29" s="61"/>
      <c r="B29" s="2" t="s">
        <v>19</v>
      </c>
      <c r="C29" s="75"/>
      <c r="D29" s="75"/>
      <c r="E29" s="75">
        <f>旧宇都宮!E28+旧上河内!E28+旧河内!E28</f>
        <v>4682070</v>
      </c>
      <c r="F29" s="75">
        <f>旧宇都宮!F28+旧上河内!F28+旧河内!F28</f>
        <v>5625628</v>
      </c>
      <c r="G29" s="75">
        <f>旧宇都宮!G28+旧上河内!G28+旧河内!G28</f>
        <v>6113822</v>
      </c>
      <c r="H29" s="75">
        <f>旧宇都宮!H28+旧上河内!H28+旧河内!H28</f>
        <v>5968760</v>
      </c>
      <c r="I29" s="75">
        <f>旧宇都宮!I28+旧上河内!I28+旧河内!I28</f>
        <v>5773564</v>
      </c>
      <c r="J29" s="75">
        <f>旧宇都宮!J28+旧上河内!J28+旧河内!J28</f>
        <v>5413005</v>
      </c>
      <c r="K29" s="75">
        <f>旧宇都宮!K28+旧上河内!K28+旧河内!K28</f>
        <v>5802540</v>
      </c>
      <c r="L29" s="75">
        <f>旧宇都宮!L28+旧上河内!L28+旧河内!L28</f>
        <v>6028529</v>
      </c>
      <c r="M29" s="75">
        <f>旧宇都宮!M28+旧上河内!M28+旧河内!M28</f>
        <v>6495662</v>
      </c>
      <c r="N29" s="75">
        <f>旧宇都宮!N28+旧上河内!N28+旧河内!N28</f>
        <v>6289547</v>
      </c>
      <c r="O29" s="75">
        <f>旧宇都宮!O28+旧上河内!O28+旧河内!O28</f>
        <v>9566760</v>
      </c>
      <c r="P29" s="75">
        <f>旧宇都宮!P28+旧上河内!P28+旧河内!P28</f>
        <v>7836106</v>
      </c>
      <c r="Q29" s="75">
        <f>旧宇都宮!Q28+旧上河内!Q28+旧河内!Q28</f>
        <v>6648766</v>
      </c>
      <c r="R29" s="75">
        <f>旧宇都宮!R28+旧上河内!R28+旧河内!R28</f>
        <v>6746280</v>
      </c>
      <c r="S29" s="75">
        <f>旧宇都宮!S28+旧上河内!S28+旧河内!S28</f>
        <v>8199887</v>
      </c>
      <c r="T29" s="50">
        <v>8864787</v>
      </c>
      <c r="U29" s="50">
        <v>12115165</v>
      </c>
      <c r="V29" s="50">
        <v>13018524</v>
      </c>
      <c r="W29" s="50">
        <v>8511984</v>
      </c>
      <c r="X29" s="50">
        <v>7436909</v>
      </c>
      <c r="Y29" s="50">
        <v>7777578</v>
      </c>
      <c r="Z29" s="50">
        <v>8206774</v>
      </c>
      <c r="AA29" s="50">
        <v>8620152</v>
      </c>
      <c r="AB29" s="50">
        <v>7523171</v>
      </c>
      <c r="AC29" s="50">
        <v>6975342</v>
      </c>
      <c r="AD29" s="50">
        <v>6435709</v>
      </c>
      <c r="AE29" s="50">
        <v>5912228</v>
      </c>
      <c r="AF29" s="50">
        <v>5413602</v>
      </c>
      <c r="AG29" s="50">
        <v>4914795</v>
      </c>
    </row>
    <row r="30" spans="1:33" ht="14.1" customHeight="1" x14ac:dyDescent="0.15">
      <c r="A30" s="61"/>
      <c r="B30" s="2" t="s">
        <v>20</v>
      </c>
      <c r="C30" s="75"/>
      <c r="D30" s="75"/>
      <c r="E30" s="75">
        <f>旧宇都宮!E29+旧上河内!E29+旧河内!E29</f>
        <v>11789834</v>
      </c>
      <c r="F30" s="75">
        <f>旧宇都宮!F29+旧上河内!F29+旧河内!F29</f>
        <v>13925204</v>
      </c>
      <c r="G30" s="75">
        <f>旧宇都宮!G29+旧上河内!G29+旧河内!G29</f>
        <v>15667994</v>
      </c>
      <c r="H30" s="75">
        <f>旧宇都宮!H29+旧上河内!H29+旧河内!H29</f>
        <v>13663900</v>
      </c>
      <c r="I30" s="75">
        <f>旧宇都宮!I29+旧上河内!I29+旧河内!I29</f>
        <v>11602549</v>
      </c>
      <c r="J30" s="75">
        <f>旧宇都宮!J29+旧上河内!J29+旧河内!J29</f>
        <v>12854839</v>
      </c>
      <c r="K30" s="75">
        <f>旧宇都宮!K29+旧上河内!K29+旧河内!K29</f>
        <v>13839395</v>
      </c>
      <c r="L30" s="75">
        <f>旧宇都宮!L29+旧上河内!L29+旧河内!L29</f>
        <v>12805447</v>
      </c>
      <c r="M30" s="75">
        <f>旧宇都宮!M29+旧上河内!M29+旧河内!M29</f>
        <v>16091135</v>
      </c>
      <c r="N30" s="75">
        <f>旧宇都宮!N29+旧上河内!N29+旧河内!N29</f>
        <v>12480918</v>
      </c>
      <c r="O30" s="75">
        <f>旧宇都宮!O29+旧上河内!O29+旧河内!O29</f>
        <v>12839829</v>
      </c>
      <c r="P30" s="75">
        <f>旧宇都宮!P29+旧上河内!P29+旧河内!P29</f>
        <v>12024056</v>
      </c>
      <c r="Q30" s="75">
        <f>旧宇都宮!Q29+旧上河内!Q29+旧河内!Q29</f>
        <v>12942291</v>
      </c>
      <c r="R30" s="75">
        <f>旧宇都宮!R29+旧上河内!R29+旧河内!R29</f>
        <v>13470595</v>
      </c>
      <c r="S30" s="75">
        <f>旧宇都宮!S29+旧上河内!S29+旧河内!S29</f>
        <v>13588447</v>
      </c>
      <c r="T30" s="50">
        <v>12711938</v>
      </c>
      <c r="U30" s="50">
        <v>16021902</v>
      </c>
      <c r="V30" s="50">
        <v>15407169</v>
      </c>
      <c r="W30" s="50">
        <v>14958092</v>
      </c>
      <c r="X30" s="50">
        <v>11158744</v>
      </c>
      <c r="Y30" s="50">
        <v>11685812</v>
      </c>
      <c r="Z30" s="50">
        <v>11190596</v>
      </c>
      <c r="AA30" s="50">
        <v>11183906</v>
      </c>
      <c r="AB30" s="50">
        <v>14618372</v>
      </c>
      <c r="AC30" s="50">
        <v>16483123</v>
      </c>
      <c r="AD30" s="50">
        <v>14801931</v>
      </c>
      <c r="AE30" s="50">
        <v>14558196</v>
      </c>
      <c r="AF30" s="50">
        <v>20792637</v>
      </c>
      <c r="AG30" s="50">
        <v>19067760</v>
      </c>
    </row>
    <row r="31" spans="1:33" ht="14.1" customHeight="1" x14ac:dyDescent="0.2">
      <c r="A31" s="119" t="s">
        <v>372</v>
      </c>
      <c r="B31" s="119"/>
      <c r="C31" s="75"/>
      <c r="D31" s="75"/>
      <c r="E31" s="75">
        <f>旧宇都宮!E30+旧上河内!E30+旧河内!E30</f>
        <v>73981850</v>
      </c>
      <c r="F31" s="75">
        <f>旧宇都宮!F30+旧上河内!F30+旧河内!F30</f>
        <v>79158789</v>
      </c>
      <c r="G31" s="75">
        <f>旧宇都宮!G30+旧上河内!G30+旧河内!G30</f>
        <v>86666288</v>
      </c>
      <c r="H31" s="75">
        <f>旧宇都宮!H30+旧上河内!H30+旧河内!H30</f>
        <v>95046345</v>
      </c>
      <c r="I31" s="75">
        <f>旧宇都宮!I30+旧上河内!I30+旧河内!I30</f>
        <v>108579907</v>
      </c>
      <c r="J31" s="75">
        <f>旧宇都宮!J30+旧上河内!J30+旧河内!J30</f>
        <v>120270141</v>
      </c>
      <c r="K31" s="75">
        <f>旧宇都宮!K30+旧上河内!K30+旧河内!K30</f>
        <v>124403434</v>
      </c>
      <c r="L31" s="75">
        <f>旧宇都宮!L30+旧上河内!L30+旧河内!L30</f>
        <v>132439973</v>
      </c>
      <c r="M31" s="75">
        <f>旧宇都宮!M30+旧上河内!M30+旧河内!M30</f>
        <v>140077204</v>
      </c>
      <c r="N31" s="75">
        <f>旧宇都宮!N30+旧上河内!N30+旧河内!N30</f>
        <v>143650614</v>
      </c>
      <c r="O31" s="75">
        <f>旧宇都宮!O30+旧上河内!O30+旧河内!O30</f>
        <v>145494480</v>
      </c>
      <c r="P31" s="75">
        <f>旧宇都宮!P30+旧上河内!P30+旧河内!P30</f>
        <v>149545709</v>
      </c>
      <c r="Q31" s="75">
        <f>旧宇都宮!Q30+旧上河内!Q30+旧河内!Q30</f>
        <v>157015448</v>
      </c>
      <c r="R31" s="75">
        <f>旧宇都宮!R30+旧上河内!R30+旧河内!R30</f>
        <v>156379332</v>
      </c>
      <c r="S31" s="75">
        <f>旧宇都宮!S30+旧上河内!S30+旧河内!S30</f>
        <v>150914761</v>
      </c>
      <c r="T31" s="50">
        <v>144617848</v>
      </c>
      <c r="U31" s="50">
        <v>136600380</v>
      </c>
      <c r="V31" s="50">
        <v>128579559</v>
      </c>
      <c r="W31" s="50">
        <v>127824387</v>
      </c>
      <c r="X31" s="50">
        <v>129336659</v>
      </c>
      <c r="Y31" s="50">
        <v>127385834</v>
      </c>
      <c r="Z31" s="50">
        <v>125628743</v>
      </c>
      <c r="AA31" s="50">
        <v>123489598</v>
      </c>
      <c r="AB31" s="50">
        <v>120966596</v>
      </c>
      <c r="AC31" s="50">
        <v>118048040</v>
      </c>
      <c r="AD31" s="50">
        <v>116067978</v>
      </c>
      <c r="AE31" s="50">
        <v>111260791</v>
      </c>
      <c r="AF31" s="50">
        <v>107797098</v>
      </c>
      <c r="AG31" s="50">
        <v>108885708</v>
      </c>
    </row>
    <row r="32" spans="1:33" ht="14.1" customHeight="1" x14ac:dyDescent="0.2">
      <c r="A32" s="48"/>
      <c r="B32" s="45" t="s">
        <v>403</v>
      </c>
      <c r="C32" s="75"/>
      <c r="D32" s="75"/>
      <c r="E32" s="75">
        <f>旧宇都宮!E31+旧上河内!E31+旧河内!E31</f>
        <v>0</v>
      </c>
      <c r="F32" s="75">
        <f>旧宇都宮!F31+旧上河内!F31+旧河内!F31</f>
        <v>0</v>
      </c>
      <c r="G32" s="75">
        <f>旧宇都宮!G31+旧上河内!G31+旧河内!G31</f>
        <v>0</v>
      </c>
      <c r="H32" s="75">
        <f>旧宇都宮!H31+旧上河内!H31+旧河内!H31</f>
        <v>0</v>
      </c>
      <c r="I32" s="75">
        <f>旧宇都宮!I31+旧上河内!I31+旧河内!I31</f>
        <v>0</v>
      </c>
      <c r="J32" s="75">
        <f>旧宇都宮!J31+旧上河内!J31+旧河内!J31</f>
        <v>0</v>
      </c>
      <c r="K32" s="75">
        <f>旧宇都宮!K31+旧上河内!K31+旧河内!K31</f>
        <v>0</v>
      </c>
      <c r="L32" s="75">
        <f>旧宇都宮!L31+旧上河内!L31+旧河内!L31</f>
        <v>0</v>
      </c>
      <c r="M32" s="75">
        <f>旧宇都宮!M31+旧上河内!M31+旧河内!M31</f>
        <v>0</v>
      </c>
      <c r="N32" s="75">
        <f>旧宇都宮!N31+旧上河内!N31+旧河内!N31</f>
        <v>0</v>
      </c>
      <c r="O32" s="75">
        <f>旧宇都宮!O31+旧上河内!O31+旧河内!O31</f>
        <v>2247400</v>
      </c>
      <c r="P32" s="75">
        <f>旧宇都宮!P31+旧上河内!P31+旧河内!P31</f>
        <v>7106700</v>
      </c>
      <c r="Q32" s="75">
        <f>旧宇都宮!Q31+旧上河内!Q31+旧河内!Q31</f>
        <v>15230704</v>
      </c>
      <c r="R32" s="75">
        <f>旧宇都宮!R31+旧上河内!R31+旧河内!R31</f>
        <v>20025646</v>
      </c>
      <c r="S32" s="75">
        <f>旧宇都宮!S31+旧上河内!S31+旧河内!S31</f>
        <v>21781245</v>
      </c>
      <c r="T32" s="50">
        <v>21829505</v>
      </c>
      <c r="U32" s="50">
        <v>20912343</v>
      </c>
      <c r="V32" s="50">
        <v>22496171</v>
      </c>
      <c r="W32" s="50">
        <v>26684443</v>
      </c>
      <c r="X32" s="50">
        <v>32364651</v>
      </c>
      <c r="Y32" s="50">
        <v>37814210</v>
      </c>
      <c r="Z32" s="50">
        <v>42485914</v>
      </c>
      <c r="AA32" s="50">
        <v>46868571</v>
      </c>
      <c r="AB32" s="50">
        <v>49525069</v>
      </c>
      <c r="AC32" s="50">
        <v>48578255</v>
      </c>
      <c r="AD32" s="50">
        <v>46501110</v>
      </c>
      <c r="AE32" s="50">
        <v>44119535</v>
      </c>
      <c r="AF32" s="50">
        <v>41490355</v>
      </c>
      <c r="AG32" s="50"/>
    </row>
    <row r="33" spans="1:33" ht="14.1" customHeight="1" x14ac:dyDescent="0.2">
      <c r="A33" s="121" t="s">
        <v>373</v>
      </c>
      <c r="B33" s="121"/>
      <c r="C33" s="75"/>
      <c r="D33" s="75"/>
      <c r="E33" s="75">
        <f>旧宇都宮!E32+旧上河内!E32+旧河内!E32</f>
        <v>6954940</v>
      </c>
      <c r="F33" s="75">
        <f>旧宇都宮!F32+旧上河内!F32+旧河内!F32</f>
        <v>11406382</v>
      </c>
      <c r="G33" s="75">
        <f>旧宇都宮!G32+旧上河内!G32+旧河内!G32</f>
        <v>13978618</v>
      </c>
      <c r="H33" s="75">
        <f>旧宇都宮!H32+旧上河内!H32+旧河内!H32</f>
        <v>20582898</v>
      </c>
      <c r="I33" s="75">
        <f>旧宇都宮!I32+旧上河内!I32+旧河内!I32</f>
        <v>19862557</v>
      </c>
      <c r="J33" s="75">
        <f>旧宇都宮!J32+旧上河内!J32+旧河内!J32</f>
        <v>21682635</v>
      </c>
      <c r="K33" s="75">
        <f>旧宇都宮!K32+旧上河内!K32+旧河内!K32</f>
        <v>19801407</v>
      </c>
      <c r="L33" s="75">
        <f>旧宇都宮!L32+旧上河内!L32+旧河内!L32</f>
        <v>21806721</v>
      </c>
      <c r="M33" s="75">
        <f>旧宇都宮!M32+旧上河内!M32+旧河内!M32</f>
        <v>19285495</v>
      </c>
      <c r="N33" s="75">
        <f>旧宇都宮!N32+旧上河内!N32+旧河内!N32</f>
        <v>14079127</v>
      </c>
      <c r="O33" s="75">
        <f>旧宇都宮!O32+旧上河内!O32+旧河内!O32</f>
        <v>15493700</v>
      </c>
      <c r="P33" s="75">
        <f>旧宇都宮!P32+旧上河内!P32+旧河内!P32</f>
        <v>9669752</v>
      </c>
      <c r="Q33" s="75">
        <f>旧宇都宮!Q32+旧上河内!Q32+旧河内!Q32</f>
        <v>6365256</v>
      </c>
      <c r="R33" s="75">
        <f>旧宇都宮!R32+旧上河内!R32+旧河内!R32</f>
        <v>9326762</v>
      </c>
      <c r="S33" s="75">
        <f>旧宇都宮!S32+旧上河内!S32+旧河内!S32</f>
        <v>11515381</v>
      </c>
      <c r="T33" s="50">
        <f t="shared" ref="T33:Y33" si="9">SUM(T34:T37)</f>
        <v>8885604</v>
      </c>
      <c r="U33" s="50">
        <f t="shared" si="9"/>
        <v>25160934</v>
      </c>
      <c r="V33" s="50">
        <f t="shared" si="9"/>
        <v>33740419</v>
      </c>
      <c r="W33" s="50">
        <f t="shared" si="9"/>
        <v>31284136</v>
      </c>
      <c r="X33" s="50">
        <f t="shared" si="9"/>
        <v>24268270</v>
      </c>
      <c r="Y33" s="50">
        <f t="shared" si="9"/>
        <v>25173108</v>
      </c>
      <c r="Z33" s="50">
        <f>SUM(Z34:Z37)</f>
        <v>22822990</v>
      </c>
      <c r="AA33" s="50">
        <f>SUM(AA34:AA37)</f>
        <v>24639795</v>
      </c>
      <c r="AB33" s="50">
        <f t="shared" ref="AB33:AC33" si="10">SUM(AB34:AB37)</f>
        <v>26780370</v>
      </c>
      <c r="AC33" s="50">
        <f t="shared" si="10"/>
        <v>25179255</v>
      </c>
      <c r="AD33" s="50">
        <f t="shared" ref="AD33:AE33" si="11">SUM(AD34:AD37)</f>
        <v>22765768</v>
      </c>
      <c r="AE33" s="50">
        <f t="shared" si="11"/>
        <v>33006612</v>
      </c>
      <c r="AF33" s="50">
        <f>SUM(AF34:AF37)</f>
        <v>44888686</v>
      </c>
      <c r="AG33" s="50">
        <f>SUM(AG34:AG37)</f>
        <v>43213716</v>
      </c>
    </row>
    <row r="34" spans="1:33" ht="14.1" customHeight="1" x14ac:dyDescent="0.2">
      <c r="A34" s="45"/>
      <c r="B34" s="45" t="s">
        <v>14</v>
      </c>
      <c r="C34" s="75"/>
      <c r="D34" s="75"/>
      <c r="E34" s="75">
        <f>旧宇都宮!E33+旧上河内!E33+旧河内!E33</f>
        <v>6250020</v>
      </c>
      <c r="F34" s="75">
        <f>旧宇都宮!F33+旧上河内!F33+旧河内!F33</f>
        <v>10747548</v>
      </c>
      <c r="G34" s="75">
        <f>旧宇都宮!G33+旧上河内!G33+旧河内!G33</f>
        <v>12121200</v>
      </c>
      <c r="H34" s="75">
        <f>旧宇都宮!H33+旧上河内!H33+旧河内!H33</f>
        <v>19032005</v>
      </c>
      <c r="I34" s="75">
        <f>旧宇都宮!I33+旧上河内!I33+旧河内!I33</f>
        <v>18557569</v>
      </c>
      <c r="J34" s="75">
        <f>旧宇都宮!J33+旧上河内!J33+旧河内!J33</f>
        <v>17300664</v>
      </c>
      <c r="K34" s="75">
        <f>旧宇都宮!K33+旧上河内!K33+旧河内!K33</f>
        <v>15928224</v>
      </c>
      <c r="L34" s="75">
        <f>旧宇都宮!L33+旧上河内!L33+旧河内!L33</f>
        <v>16468682</v>
      </c>
      <c r="M34" s="75">
        <f>旧宇都宮!M33+旧上河内!M33+旧河内!M33</f>
        <v>14702726</v>
      </c>
      <c r="N34" s="75">
        <f>旧宇都宮!N33+旧上河内!N33+旧河内!N33</f>
        <v>10154369</v>
      </c>
      <c r="O34" s="75">
        <f>旧宇都宮!O33+旧上河内!O33+旧河内!O33</f>
        <v>11945753</v>
      </c>
      <c r="P34" s="75">
        <f>旧宇都宮!P33+旧上河内!P33+旧河内!P33</f>
        <v>6718651</v>
      </c>
      <c r="Q34" s="75">
        <f>旧宇都宮!Q33+旧上河内!Q33+旧河内!Q33</f>
        <v>3481862</v>
      </c>
      <c r="R34" s="75">
        <f>旧宇都宮!R33+旧上河内!R33+旧河内!R33</f>
        <v>5318888</v>
      </c>
      <c r="S34" s="75">
        <f>旧宇都宮!S33+旧上河内!S33+旧河内!S33</f>
        <v>7173496</v>
      </c>
      <c r="T34" s="50">
        <v>4347550</v>
      </c>
      <c r="U34" s="50">
        <v>11118910</v>
      </c>
      <c r="V34" s="50">
        <v>15160586</v>
      </c>
      <c r="W34" s="50">
        <v>11022971</v>
      </c>
      <c r="X34" s="50">
        <v>8071388</v>
      </c>
      <c r="Y34" s="50">
        <v>9257171</v>
      </c>
      <c r="Z34" s="50">
        <v>8604183</v>
      </c>
      <c r="AA34" s="50">
        <v>9526207</v>
      </c>
      <c r="AB34" s="50">
        <v>11382191</v>
      </c>
      <c r="AC34" s="50">
        <v>11488448</v>
      </c>
      <c r="AD34" s="50">
        <v>10204031</v>
      </c>
      <c r="AE34" s="50">
        <v>17984715</v>
      </c>
      <c r="AF34" s="100">
        <v>26953220</v>
      </c>
      <c r="AG34" s="100">
        <v>25619671</v>
      </c>
    </row>
    <row r="35" spans="1:33" ht="14.1" customHeight="1" x14ac:dyDescent="0.2">
      <c r="A35" s="48"/>
      <c r="B35" s="45" t="s">
        <v>15</v>
      </c>
      <c r="C35" s="75"/>
      <c r="D35" s="75"/>
      <c r="E35" s="75">
        <f>旧宇都宮!E34+旧上河内!E34+旧河内!E34</f>
        <v>0</v>
      </c>
      <c r="F35" s="75">
        <f>旧宇都宮!F34+旧上河内!F34+旧河内!F34</f>
        <v>0</v>
      </c>
      <c r="G35" s="75">
        <f>旧宇都宮!G34+旧上河内!G34+旧河内!G34</f>
        <v>0</v>
      </c>
      <c r="H35" s="75">
        <f>旧宇都宮!H34+旧上河内!H34+旧河内!H34</f>
        <v>250648</v>
      </c>
      <c r="I35" s="75">
        <f>旧宇都宮!I34+旧上河内!I34+旧河内!I34</f>
        <v>219008</v>
      </c>
      <c r="J35" s="75">
        <f>旧宇都宮!J34+旧上河内!J34+旧河内!J34</f>
        <v>188316</v>
      </c>
      <c r="K35" s="75">
        <f>旧宇都宮!K34+旧上河内!K34+旧河内!K34</f>
        <v>158572</v>
      </c>
      <c r="L35" s="75">
        <f>旧宇都宮!L34+旧上河内!L34+旧河内!L34</f>
        <v>129775</v>
      </c>
      <c r="M35" s="75">
        <f>旧宇都宮!M34+旧上河内!M34+旧河内!M34</f>
        <v>102926</v>
      </c>
      <c r="N35" s="75">
        <f>旧宇都宮!N34+旧上河内!N34+旧河内!N34</f>
        <v>0</v>
      </c>
      <c r="O35" s="75">
        <f>旧宇都宮!O34+旧上河内!O34+旧河内!O34</f>
        <v>0</v>
      </c>
      <c r="P35" s="75">
        <f>旧宇都宮!P34+旧上河内!P34+旧河内!P34</f>
        <v>0</v>
      </c>
      <c r="Q35" s="75">
        <f>旧宇都宮!Q34+旧上河内!Q34+旧河内!Q34</f>
        <v>0</v>
      </c>
      <c r="R35" s="75">
        <f>旧宇都宮!R34+旧上河内!R34+旧河内!R34</f>
        <v>2</v>
      </c>
      <c r="S35" s="75">
        <f>旧宇都宮!S34+旧上河内!S34+旧河内!S34</f>
        <v>2</v>
      </c>
      <c r="T35" s="50">
        <v>0</v>
      </c>
      <c r="U35" s="100" t="s">
        <v>366</v>
      </c>
      <c r="V35" s="100" t="s">
        <v>366</v>
      </c>
      <c r="W35" s="100" t="s">
        <v>366</v>
      </c>
      <c r="X35" s="100" t="s">
        <v>366</v>
      </c>
      <c r="Y35" s="100" t="s">
        <v>366</v>
      </c>
      <c r="Z35" s="100" t="s">
        <v>366</v>
      </c>
      <c r="AA35" s="100" t="s">
        <v>366</v>
      </c>
      <c r="AB35" s="100" t="s">
        <v>366</v>
      </c>
      <c r="AC35" s="100" t="s">
        <v>366</v>
      </c>
      <c r="AD35" s="100" t="s">
        <v>366</v>
      </c>
      <c r="AE35" s="100" t="s">
        <v>366</v>
      </c>
      <c r="AF35" s="117" t="s">
        <v>412</v>
      </c>
      <c r="AG35" s="117" t="s">
        <v>384</v>
      </c>
    </row>
    <row r="36" spans="1:33" ht="14.1" customHeight="1" x14ac:dyDescent="0.2">
      <c r="A36" s="48"/>
      <c r="B36" s="45" t="s">
        <v>16</v>
      </c>
      <c r="C36" s="75"/>
      <c r="D36" s="75"/>
      <c r="E36" s="75">
        <f>旧宇都宮!E35+旧上河内!E35+旧河内!E35</f>
        <v>704920</v>
      </c>
      <c r="F36" s="75">
        <f>旧宇都宮!F35+旧上河内!F35+旧河内!F35</f>
        <v>658834</v>
      </c>
      <c r="G36" s="75">
        <f>旧宇都宮!G35+旧上河内!G35+旧河内!G35</f>
        <v>1857418</v>
      </c>
      <c r="H36" s="75">
        <f>旧宇都宮!H35+旧上河内!H35+旧河内!H35</f>
        <v>1300245</v>
      </c>
      <c r="I36" s="75">
        <f>旧宇都宮!I35+旧上河内!I35+旧河内!I35</f>
        <v>1085980</v>
      </c>
      <c r="J36" s="75">
        <f>旧宇都宮!J35+旧上河内!J35+旧河内!J35</f>
        <v>4193655</v>
      </c>
      <c r="K36" s="75">
        <f>旧宇都宮!K35+旧上河内!K35+旧河内!K35</f>
        <v>3714611</v>
      </c>
      <c r="L36" s="75">
        <f>旧宇都宮!L35+旧上河内!L35+旧河内!L35</f>
        <v>5208264</v>
      </c>
      <c r="M36" s="75">
        <f>旧宇都宮!M35+旧上河内!M35+旧河内!M35</f>
        <v>4479843</v>
      </c>
      <c r="N36" s="75">
        <f>旧宇都宮!N35+旧上河内!N35+旧河内!N35</f>
        <v>3924758</v>
      </c>
      <c r="O36" s="75">
        <f>旧宇都宮!O35+旧上河内!O35+旧河内!O35</f>
        <v>3547947</v>
      </c>
      <c r="P36" s="75">
        <f>旧宇都宮!P35+旧上河内!P35+旧河内!P35</f>
        <v>2951101</v>
      </c>
      <c r="Q36" s="75">
        <f>旧宇都宮!Q35+旧上河内!Q35+旧河内!Q35</f>
        <v>2883394</v>
      </c>
      <c r="R36" s="75">
        <f>旧宇都宮!R35+旧上河内!R35+旧河内!R35</f>
        <v>4007870</v>
      </c>
      <c r="S36" s="75">
        <f>旧宇都宮!S35+旧上河内!S35+旧河内!S35</f>
        <v>4341881</v>
      </c>
      <c r="T36" s="50">
        <v>4538054</v>
      </c>
      <c r="U36" s="50">
        <v>14042024</v>
      </c>
      <c r="V36" s="50">
        <v>18579833</v>
      </c>
      <c r="W36" s="50">
        <v>20261165</v>
      </c>
      <c r="X36" s="50">
        <v>16196882</v>
      </c>
      <c r="Y36" s="50">
        <v>15915937</v>
      </c>
      <c r="Z36" s="50">
        <v>14218807</v>
      </c>
      <c r="AA36" s="50">
        <v>15113588</v>
      </c>
      <c r="AB36" s="50">
        <v>15398179</v>
      </c>
      <c r="AC36" s="50">
        <v>13690807</v>
      </c>
      <c r="AD36" s="50">
        <v>12561737</v>
      </c>
      <c r="AE36" s="50">
        <v>15021897</v>
      </c>
      <c r="AF36" s="50">
        <v>17935466</v>
      </c>
      <c r="AG36" s="50">
        <v>17594045</v>
      </c>
    </row>
    <row r="37" spans="1:33" ht="14.1" customHeight="1" x14ac:dyDescent="0.2">
      <c r="A37" s="48"/>
      <c r="B37" s="45" t="s">
        <v>17</v>
      </c>
      <c r="C37" s="75"/>
      <c r="D37" s="75"/>
      <c r="E37" s="75">
        <f>旧宇都宮!E36+旧上河内!E36+旧河内!E36</f>
        <v>0</v>
      </c>
      <c r="F37" s="75">
        <f>旧宇都宮!F36+旧上河内!F36+旧河内!F36</f>
        <v>0</v>
      </c>
      <c r="G37" s="75">
        <f>旧宇都宮!G36+旧上河内!G36+旧河内!G36</f>
        <v>0</v>
      </c>
      <c r="H37" s="75">
        <f>旧宇都宮!H36+旧上河内!H36+旧河内!H36</f>
        <v>0</v>
      </c>
      <c r="I37" s="75">
        <f>旧宇都宮!I36+旧上河内!I36+旧河内!I36</f>
        <v>0</v>
      </c>
      <c r="J37" s="75">
        <f>旧宇都宮!J36+旧上河内!J36+旧河内!J36</f>
        <v>0</v>
      </c>
      <c r="K37" s="75">
        <f>旧宇都宮!K36+旧上河内!K36+旧河内!K36</f>
        <v>0</v>
      </c>
      <c r="L37" s="75">
        <f>旧宇都宮!L36+旧上河内!L36+旧河内!L36</f>
        <v>0</v>
      </c>
      <c r="M37" s="75">
        <f>旧宇都宮!M36+旧上河内!M36+旧河内!M36</f>
        <v>0</v>
      </c>
      <c r="N37" s="75">
        <f>旧宇都宮!N36+旧上河内!N36+旧河内!N36</f>
        <v>0</v>
      </c>
      <c r="O37" s="75">
        <f>旧宇都宮!O36+旧上河内!O36+旧河内!O36</f>
        <v>0</v>
      </c>
      <c r="P37" s="75">
        <f>旧宇都宮!P36+旧上河内!P36+旧河内!P36</f>
        <v>0</v>
      </c>
      <c r="Q37" s="75">
        <f>旧宇都宮!Q36+旧上河内!Q36+旧河内!Q36</f>
        <v>0</v>
      </c>
      <c r="R37" s="75">
        <f>旧宇都宮!R36+旧上河内!R36+旧河内!R36</f>
        <v>2</v>
      </c>
      <c r="S37" s="75">
        <f>旧宇都宮!S36+旧上河内!S36+旧河内!S36</f>
        <v>2</v>
      </c>
      <c r="T37" s="47">
        <v>0</v>
      </c>
      <c r="U37" s="101" t="s">
        <v>366</v>
      </c>
      <c r="V37" s="101" t="s">
        <v>366</v>
      </c>
      <c r="W37" s="101" t="s">
        <v>366</v>
      </c>
      <c r="X37" s="101" t="s">
        <v>366</v>
      </c>
      <c r="Y37" s="101" t="s">
        <v>366</v>
      </c>
      <c r="Z37" s="101" t="s">
        <v>366</v>
      </c>
      <c r="AA37" s="101" t="s">
        <v>366</v>
      </c>
      <c r="AB37" s="101" t="s">
        <v>366</v>
      </c>
      <c r="AC37" s="101" t="s">
        <v>366</v>
      </c>
      <c r="AD37" s="101" t="s">
        <v>366</v>
      </c>
      <c r="AE37" s="101" t="s">
        <v>366</v>
      </c>
      <c r="AF37" s="101" t="s">
        <v>366</v>
      </c>
      <c r="AG37" s="101" t="s">
        <v>366</v>
      </c>
    </row>
    <row r="38" spans="1:33" ht="14.1" customHeight="1" x14ac:dyDescent="0.2">
      <c r="A38" s="119" t="s">
        <v>374</v>
      </c>
      <c r="B38" s="119"/>
      <c r="C38" s="75"/>
      <c r="D38" s="75"/>
      <c r="E38" s="75">
        <f>旧宇都宮!E37+旧上河内!E37+旧河内!E37</f>
        <v>4893514</v>
      </c>
      <c r="F38" s="75">
        <f>旧宇都宮!F37+旧上河内!F37+旧河内!F37</f>
        <v>3627565</v>
      </c>
      <c r="G38" s="75">
        <f>旧宇都宮!G37+旧上河内!G37+旧河内!G37</f>
        <v>3910000</v>
      </c>
      <c r="H38" s="75">
        <f>旧宇都宮!H37+旧上河内!H37+旧河内!H37</f>
        <v>2150000</v>
      </c>
      <c r="I38" s="75">
        <f>旧宇都宮!I37+旧上河内!I37+旧河内!I37</f>
        <v>1563000</v>
      </c>
      <c r="J38" s="75">
        <f>旧宇都宮!J37+旧上河内!J37+旧河内!J37</f>
        <v>1364371</v>
      </c>
      <c r="K38" s="75">
        <f>旧宇都宮!K37+旧上河内!K37+旧河内!K37</f>
        <v>730000</v>
      </c>
      <c r="L38" s="75">
        <f>旧宇都宮!L37+旧上河内!L37+旧河内!L37</f>
        <v>723000</v>
      </c>
      <c r="M38" s="75">
        <f>旧宇都宮!M37+旧上河内!M37+旧河内!M37</f>
        <v>277379</v>
      </c>
      <c r="N38" s="75">
        <f>旧宇都宮!N37+旧上河内!N37+旧河内!N37</f>
        <v>300000</v>
      </c>
      <c r="O38" s="75">
        <f>旧宇都宮!O37+旧上河内!O37+旧河内!O37</f>
        <v>300000</v>
      </c>
      <c r="P38" s="75">
        <f>旧宇都宮!P37+旧上河内!P37+旧河内!P37</f>
        <v>300000</v>
      </c>
      <c r="Q38" s="75">
        <f>旧宇都宮!Q37+旧上河内!Q37+旧河内!Q37</f>
        <v>300000</v>
      </c>
      <c r="R38" s="75">
        <f>旧宇都宮!R37+旧上河内!R37+旧河内!R37</f>
        <v>300003</v>
      </c>
      <c r="S38" s="75">
        <f>旧宇都宮!S37+旧上河内!S37+旧河内!S37</f>
        <v>300003</v>
      </c>
      <c r="T38" s="50">
        <v>500000</v>
      </c>
      <c r="U38" s="50">
        <v>400000</v>
      </c>
      <c r="V38" s="50">
        <v>300000</v>
      </c>
      <c r="W38" s="50">
        <v>400000</v>
      </c>
      <c r="X38" s="50">
        <v>700000</v>
      </c>
      <c r="Y38" s="50">
        <v>200000</v>
      </c>
      <c r="Z38" s="50">
        <v>200000</v>
      </c>
      <c r="AA38" s="50">
        <v>204517</v>
      </c>
      <c r="AB38" s="50">
        <v>300000</v>
      </c>
      <c r="AC38" s="50">
        <v>200000</v>
      </c>
      <c r="AD38" s="50">
        <v>200000</v>
      </c>
      <c r="AE38" s="50">
        <v>200000</v>
      </c>
      <c r="AF38" s="50">
        <v>200000</v>
      </c>
      <c r="AG38" s="50">
        <v>200000</v>
      </c>
    </row>
    <row r="39" spans="1:33" ht="14.1" customHeight="1" x14ac:dyDescent="0.2">
      <c r="A39" s="119" t="s">
        <v>375</v>
      </c>
      <c r="B39" s="119"/>
      <c r="C39" s="75"/>
      <c r="D39" s="75"/>
      <c r="E39" s="75">
        <f>旧宇都宮!E38+旧上河内!E38+旧河内!E38</f>
        <v>2592138</v>
      </c>
      <c r="F39" s="75">
        <f>旧宇都宮!F38+旧上河内!F38+旧河内!F38</f>
        <v>2779089</v>
      </c>
      <c r="G39" s="75">
        <f>旧宇都宮!G38+旧上河内!G38+旧河内!G38</f>
        <v>2825787</v>
      </c>
      <c r="H39" s="75">
        <f>旧宇都宮!H38+旧上河内!H38+旧河内!H38</f>
        <v>2851674</v>
      </c>
      <c r="I39" s="75">
        <f>旧宇都宮!I38+旧上河内!I38+旧河内!I38</f>
        <v>2895127</v>
      </c>
      <c r="J39" s="75">
        <f>旧宇都宮!J38+旧上河内!J38+旧河内!J38</f>
        <v>2896793</v>
      </c>
      <c r="K39" s="75">
        <f>旧宇都宮!K38+旧上河内!K38+旧河内!K38</f>
        <v>2909156</v>
      </c>
      <c r="L39" s="75">
        <f>旧宇都宮!L38+旧上河内!L38+旧河内!L38</f>
        <v>2925577</v>
      </c>
      <c r="M39" s="75">
        <f>旧宇都宮!M38+旧上河内!M38+旧河内!M38</f>
        <v>2957968</v>
      </c>
      <c r="N39" s="75">
        <f>旧宇都宮!N38+旧上河内!N38+旧河内!N38</f>
        <v>2974941</v>
      </c>
      <c r="O39" s="75">
        <f>旧宇都宮!O38+旧上河内!O38+旧河内!O38</f>
        <v>2979353</v>
      </c>
      <c r="P39" s="75">
        <f>旧宇都宮!P38+旧上河内!P38+旧河内!P38</f>
        <v>2979625</v>
      </c>
      <c r="Q39" s="75">
        <f>旧宇都宮!Q38+旧上河内!Q38+旧河内!Q38</f>
        <v>2979773</v>
      </c>
      <c r="R39" s="75">
        <f>旧宇都宮!R38+旧上河内!R38+旧河内!R38</f>
        <v>2979904</v>
      </c>
      <c r="S39" s="75">
        <f>旧宇都宮!S38+旧上河内!S38+旧河内!S38</f>
        <v>2981368</v>
      </c>
      <c r="T39" s="50">
        <v>2681402</v>
      </c>
      <c r="U39" s="50">
        <v>2682550</v>
      </c>
      <c r="V39" s="50">
        <v>2684619</v>
      </c>
      <c r="W39" s="50">
        <v>2687596</v>
      </c>
      <c r="X39" s="50">
        <v>2690796</v>
      </c>
      <c r="Y39" s="50">
        <v>2696380</v>
      </c>
      <c r="Z39" s="50">
        <v>2698638</v>
      </c>
      <c r="AA39" s="50">
        <v>2700928</v>
      </c>
      <c r="AB39" s="50">
        <v>2712468</v>
      </c>
      <c r="AC39" s="50">
        <v>2723716</v>
      </c>
      <c r="AD39" s="50">
        <v>2728247</v>
      </c>
      <c r="AE39" s="50">
        <v>2731307</v>
      </c>
      <c r="AF39" s="50">
        <v>2733641</v>
      </c>
      <c r="AG39" s="50">
        <v>2735951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8">
    <mergeCell ref="A4:B4"/>
    <mergeCell ref="A5:A15"/>
    <mergeCell ref="A27:B27"/>
    <mergeCell ref="A25:B25"/>
    <mergeCell ref="A24:B24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39370078740157483" bottom="0.62992125984251968" header="0" footer="0.43307086614173229"/>
  <pageSetup paperSize="9" orientation="landscape" r:id="rId1"/>
  <headerFooter alignWithMargins="0">
    <oddFooter>&amp;C-&amp;P--</oddFooter>
  </headerFooter>
  <colBreaks count="2" manualBreakCount="2">
    <brk id="13" max="38" man="1"/>
    <brk id="2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16"/>
  <sheetViews>
    <sheetView workbookViewId="0">
      <selection sqref="A1:IV65536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4" width="8.6640625" style="13" customWidth="1"/>
    <col min="15" max="16384" width="9" style="13"/>
  </cols>
  <sheetData>
    <row r="1" spans="1:24" ht="18" customHeight="1" x14ac:dyDescent="0.2">
      <c r="A1" s="28" t="s">
        <v>97</v>
      </c>
      <c r="L1" s="65" t="str">
        <f>[1]財政指標!$M$1</f>
        <v>宇都宮市</v>
      </c>
      <c r="N1" s="65"/>
      <c r="Q1" s="65" t="str">
        <f>[1]財政指標!$M$1</f>
        <v>宇都宮市</v>
      </c>
      <c r="W1" s="65"/>
    </row>
    <row r="2" spans="1:24" ht="18" customHeight="1" x14ac:dyDescent="0.15">
      <c r="M2" s="21" t="s">
        <v>170</v>
      </c>
      <c r="R2" s="21" t="s">
        <v>170</v>
      </c>
      <c r="X2" s="21"/>
    </row>
    <row r="3" spans="1:24" ht="18" customHeight="1" x14ac:dyDescent="0.15">
      <c r="A3" s="7"/>
      <c r="B3" s="7" t="s">
        <v>10</v>
      </c>
      <c r="C3" s="7" t="s">
        <v>277</v>
      </c>
      <c r="D3" s="7" t="s">
        <v>278</v>
      </c>
      <c r="E3" s="7" t="s">
        <v>279</v>
      </c>
      <c r="F3" s="7" t="s">
        <v>280</v>
      </c>
      <c r="G3" s="7" t="s">
        <v>281</v>
      </c>
      <c r="H3" s="7" t="s">
        <v>282</v>
      </c>
      <c r="I3" s="7" t="s">
        <v>283</v>
      </c>
      <c r="J3" s="8" t="s">
        <v>329</v>
      </c>
      <c r="K3" s="8" t="s">
        <v>330</v>
      </c>
      <c r="L3" s="7" t="s">
        <v>322</v>
      </c>
      <c r="M3" s="7" t="s">
        <v>323</v>
      </c>
      <c r="N3" s="7" t="s">
        <v>324</v>
      </c>
      <c r="O3" s="7" t="s">
        <v>325</v>
      </c>
      <c r="P3" s="7" t="s">
        <v>326</v>
      </c>
      <c r="Q3" s="7" t="s">
        <v>327</v>
      </c>
      <c r="R3" s="7" t="s">
        <v>328</v>
      </c>
    </row>
    <row r="4" spans="1:24" ht="18" customHeight="1" x14ac:dyDescent="0.15">
      <c r="A4" s="14" t="s">
        <v>40</v>
      </c>
      <c r="B4" s="16">
        <f t="shared" ref="B4:R4" si="0">SUM(B5:B8)</f>
        <v>37017882</v>
      </c>
      <c r="C4" s="16">
        <f t="shared" si="0"/>
        <v>38125263</v>
      </c>
      <c r="D4" s="16">
        <f t="shared" si="0"/>
        <v>39326899</v>
      </c>
      <c r="E4" s="16">
        <f t="shared" si="0"/>
        <v>40740344</v>
      </c>
      <c r="F4" s="16">
        <f t="shared" si="0"/>
        <v>38630627</v>
      </c>
      <c r="G4" s="16">
        <f t="shared" si="0"/>
        <v>33824301</v>
      </c>
      <c r="H4" s="16">
        <f t="shared" si="0"/>
        <v>36192068</v>
      </c>
      <c r="I4" s="16">
        <f t="shared" si="0"/>
        <v>36963949</v>
      </c>
      <c r="J4" s="16">
        <f t="shared" si="0"/>
        <v>39597991</v>
      </c>
      <c r="K4" s="16">
        <f t="shared" si="0"/>
        <v>36460866</v>
      </c>
      <c r="L4" s="16">
        <f t="shared" si="0"/>
        <v>34257366</v>
      </c>
      <c r="M4" s="16">
        <f t="shared" si="0"/>
        <v>33656791</v>
      </c>
      <c r="N4" s="16">
        <f t="shared" si="0"/>
        <v>33615740</v>
      </c>
      <c r="O4" s="16">
        <f t="shared" si="0"/>
        <v>32659402</v>
      </c>
      <c r="P4" s="16">
        <f t="shared" si="0"/>
        <v>32450320</v>
      </c>
      <c r="Q4" s="16">
        <f t="shared" si="0"/>
        <v>33123481</v>
      </c>
      <c r="R4" s="16">
        <f t="shared" si="0"/>
        <v>36092668</v>
      </c>
    </row>
    <row r="5" spans="1:24" ht="18" customHeight="1" x14ac:dyDescent="0.15">
      <c r="A5" s="14" t="s">
        <v>41</v>
      </c>
      <c r="B5" s="16">
        <v>285100</v>
      </c>
      <c r="C5" s="16">
        <v>290079</v>
      </c>
      <c r="D5" s="16">
        <v>301462</v>
      </c>
      <c r="E5" s="16">
        <v>310710</v>
      </c>
      <c r="F5" s="16">
        <v>317648</v>
      </c>
      <c r="G5" s="16">
        <v>313836</v>
      </c>
      <c r="H5" s="16">
        <v>328319</v>
      </c>
      <c r="I5" s="16">
        <v>409068</v>
      </c>
      <c r="J5" s="16">
        <v>428167</v>
      </c>
      <c r="K5" s="16">
        <v>420868</v>
      </c>
      <c r="L5" s="16">
        <v>433355</v>
      </c>
      <c r="M5" s="16">
        <v>426387</v>
      </c>
      <c r="N5" s="16">
        <v>427727</v>
      </c>
      <c r="O5" s="16">
        <v>427905</v>
      </c>
      <c r="P5" s="16">
        <v>425525</v>
      </c>
      <c r="Q5" s="16">
        <v>503191</v>
      </c>
      <c r="R5" s="16">
        <v>566727</v>
      </c>
    </row>
    <row r="6" spans="1:24" ht="18" customHeight="1" x14ac:dyDescent="0.15">
      <c r="A6" s="14" t="s">
        <v>42</v>
      </c>
      <c r="B6" s="17">
        <v>21741496</v>
      </c>
      <c r="C6" s="17">
        <v>23460091</v>
      </c>
      <c r="D6" s="17">
        <v>24317850</v>
      </c>
      <c r="E6" s="17">
        <v>27976071</v>
      </c>
      <c r="F6" s="17">
        <v>27228916</v>
      </c>
      <c r="G6" s="17">
        <v>23068788</v>
      </c>
      <c r="H6" s="17">
        <v>24134822</v>
      </c>
      <c r="I6" s="17">
        <v>23711822</v>
      </c>
      <c r="J6" s="17">
        <v>26663103</v>
      </c>
      <c r="K6" s="17">
        <v>23995925</v>
      </c>
      <c r="L6" s="17">
        <v>23229370</v>
      </c>
      <c r="M6" s="17">
        <v>22316455</v>
      </c>
      <c r="N6" s="17">
        <v>22542094</v>
      </c>
      <c r="O6" s="17">
        <v>22134644</v>
      </c>
      <c r="P6" s="17">
        <v>21226632</v>
      </c>
      <c r="Q6" s="17">
        <v>20770754</v>
      </c>
      <c r="R6" s="17">
        <v>22292999</v>
      </c>
    </row>
    <row r="7" spans="1:24" ht="18" customHeight="1" x14ac:dyDescent="0.15">
      <c r="A7" s="14" t="s">
        <v>43</v>
      </c>
      <c r="B7" s="17">
        <v>1403034</v>
      </c>
      <c r="C7" s="17">
        <v>1492409</v>
      </c>
      <c r="D7" s="17">
        <v>1599368</v>
      </c>
      <c r="E7" s="17">
        <v>1658750</v>
      </c>
      <c r="F7" s="17">
        <v>1710849</v>
      </c>
      <c r="G7" s="17">
        <v>1847069</v>
      </c>
      <c r="H7" s="17">
        <v>1927668</v>
      </c>
      <c r="I7" s="17">
        <v>1970941</v>
      </c>
      <c r="J7" s="17">
        <v>1969574</v>
      </c>
      <c r="K7" s="17">
        <v>1972697</v>
      </c>
      <c r="L7" s="17">
        <v>1977503</v>
      </c>
      <c r="M7" s="17">
        <v>1999390</v>
      </c>
      <c r="N7" s="17">
        <v>2021274</v>
      </c>
      <c r="O7" s="17">
        <v>1984103</v>
      </c>
      <c r="P7" s="17">
        <v>2000259</v>
      </c>
      <c r="Q7" s="17">
        <v>2068959</v>
      </c>
      <c r="R7" s="17">
        <v>2112325</v>
      </c>
    </row>
    <row r="8" spans="1:24" ht="18" customHeight="1" x14ac:dyDescent="0.15">
      <c r="A8" s="14" t="s">
        <v>44</v>
      </c>
      <c r="B8" s="17">
        <v>13588252</v>
      </c>
      <c r="C8" s="17">
        <v>12882684</v>
      </c>
      <c r="D8" s="17">
        <v>13108219</v>
      </c>
      <c r="E8" s="17">
        <v>10794813</v>
      </c>
      <c r="F8" s="17">
        <v>9373214</v>
      </c>
      <c r="G8" s="17">
        <v>8594608</v>
      </c>
      <c r="H8" s="17">
        <v>9801259</v>
      </c>
      <c r="I8" s="17">
        <v>10872118</v>
      </c>
      <c r="J8" s="17">
        <v>10537147</v>
      </c>
      <c r="K8" s="17">
        <v>10071376</v>
      </c>
      <c r="L8" s="17">
        <v>8617138</v>
      </c>
      <c r="M8" s="17">
        <v>8914559</v>
      </c>
      <c r="N8" s="17">
        <v>8624645</v>
      </c>
      <c r="O8" s="17">
        <v>8112750</v>
      </c>
      <c r="P8" s="17">
        <v>8797904</v>
      </c>
      <c r="Q8" s="17">
        <v>9780577</v>
      </c>
      <c r="R8" s="17">
        <v>11120617</v>
      </c>
    </row>
    <row r="9" spans="1:24" ht="18" customHeight="1" x14ac:dyDescent="0.15">
      <c r="A9" s="14" t="s">
        <v>45</v>
      </c>
      <c r="B9" s="16">
        <v>20316778</v>
      </c>
      <c r="C9" s="16">
        <v>21764037</v>
      </c>
      <c r="D9" s="16">
        <v>24051962</v>
      </c>
      <c r="E9" s="16">
        <v>26562521</v>
      </c>
      <c r="F9" s="16">
        <v>27999553</v>
      </c>
      <c r="G9" s="16">
        <v>29260055</v>
      </c>
      <c r="H9" s="16">
        <v>30527839</v>
      </c>
      <c r="I9" s="16">
        <v>32434820</v>
      </c>
      <c r="J9" s="16">
        <v>32916088</v>
      </c>
      <c r="K9" s="16">
        <v>34192870</v>
      </c>
      <c r="L9" s="16">
        <v>35119105</v>
      </c>
      <c r="M9" s="16">
        <v>34172271</v>
      </c>
      <c r="N9" s="16">
        <v>35045819</v>
      </c>
      <c r="O9" s="16">
        <v>35721201</v>
      </c>
      <c r="P9" s="16">
        <v>34077708</v>
      </c>
      <c r="Q9" s="16">
        <v>33845010</v>
      </c>
      <c r="R9" s="16">
        <v>34268204</v>
      </c>
    </row>
    <row r="10" spans="1:24" ht="18" customHeight="1" x14ac:dyDescent="0.15">
      <c r="A10" s="14" t="s">
        <v>46</v>
      </c>
      <c r="B10" s="16">
        <v>20223153</v>
      </c>
      <c r="C10" s="16">
        <v>21660647</v>
      </c>
      <c r="D10" s="16">
        <v>23945291</v>
      </c>
      <c r="E10" s="16">
        <v>26435156</v>
      </c>
      <c r="F10" s="16">
        <v>27867957</v>
      </c>
      <c r="G10" s="16">
        <v>29124702</v>
      </c>
      <c r="H10" s="16">
        <v>30383754</v>
      </c>
      <c r="I10" s="16">
        <v>32280777</v>
      </c>
      <c r="J10" s="16">
        <v>32762824</v>
      </c>
      <c r="K10" s="16">
        <v>34035717</v>
      </c>
      <c r="L10" s="16">
        <v>34948643</v>
      </c>
      <c r="M10" s="16">
        <v>33982140</v>
      </c>
      <c r="N10" s="16">
        <v>34862283</v>
      </c>
      <c r="O10" s="16">
        <v>35531228</v>
      </c>
      <c r="P10" s="16">
        <v>33880381</v>
      </c>
      <c r="Q10" s="16">
        <v>33599020</v>
      </c>
      <c r="R10" s="16">
        <v>34031057</v>
      </c>
    </row>
    <row r="11" spans="1:24" ht="18" customHeight="1" x14ac:dyDescent="0.15">
      <c r="A11" s="14" t="s">
        <v>47</v>
      </c>
      <c r="B11" s="16">
        <v>266393</v>
      </c>
      <c r="C11" s="16">
        <v>277788</v>
      </c>
      <c r="D11" s="16">
        <v>287065</v>
      </c>
      <c r="E11" s="16">
        <v>299401</v>
      </c>
      <c r="F11" s="16">
        <v>308064</v>
      </c>
      <c r="G11" s="16">
        <v>318565</v>
      </c>
      <c r="H11" s="16">
        <v>323014</v>
      </c>
      <c r="I11" s="16">
        <v>328448</v>
      </c>
      <c r="J11" s="16">
        <v>330265</v>
      </c>
      <c r="K11" s="16">
        <v>334605</v>
      </c>
      <c r="L11" s="16">
        <v>336284</v>
      </c>
      <c r="M11" s="16">
        <v>349382</v>
      </c>
      <c r="N11" s="16">
        <v>369994</v>
      </c>
      <c r="O11" s="16">
        <v>383274</v>
      </c>
      <c r="P11" s="16">
        <v>401781</v>
      </c>
      <c r="Q11" s="16">
        <v>421214</v>
      </c>
      <c r="R11" s="16">
        <v>445090</v>
      </c>
    </row>
    <row r="12" spans="1:24" ht="18" customHeight="1" x14ac:dyDescent="0.15">
      <c r="A12" s="14" t="s">
        <v>48</v>
      </c>
      <c r="B12" s="16">
        <v>2260291</v>
      </c>
      <c r="C12" s="16">
        <v>2609513</v>
      </c>
      <c r="D12" s="16">
        <v>2665791</v>
      </c>
      <c r="E12" s="16">
        <v>2656968</v>
      </c>
      <c r="F12" s="16">
        <v>2696981</v>
      </c>
      <c r="G12" s="16">
        <v>2704668</v>
      </c>
      <c r="H12" s="16">
        <v>2737437</v>
      </c>
      <c r="I12" s="16">
        <v>2756590</v>
      </c>
      <c r="J12" s="16">
        <v>3239353</v>
      </c>
      <c r="K12" s="16">
        <v>3314652</v>
      </c>
      <c r="L12" s="16">
        <v>3572169</v>
      </c>
      <c r="M12" s="16">
        <v>3557419</v>
      </c>
      <c r="N12" s="16">
        <v>3460461</v>
      </c>
      <c r="O12" s="16">
        <v>3334241</v>
      </c>
      <c r="P12" s="16">
        <v>3417821</v>
      </c>
      <c r="Q12" s="16">
        <v>3500693</v>
      </c>
      <c r="R12" s="16">
        <v>3513516</v>
      </c>
    </row>
    <row r="13" spans="1:24" ht="18" customHeight="1" x14ac:dyDescent="0.15">
      <c r="A13" s="14" t="s">
        <v>49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16">
        <v>1</v>
      </c>
    </row>
    <row r="14" spans="1:24" ht="18" customHeight="1" x14ac:dyDescent="0.15">
      <c r="A14" s="14" t="s">
        <v>50</v>
      </c>
      <c r="B14" s="16">
        <v>491019</v>
      </c>
      <c r="C14" s="16">
        <v>483235</v>
      </c>
      <c r="D14" s="16">
        <v>538373</v>
      </c>
      <c r="E14" s="16">
        <v>649689</v>
      </c>
      <c r="F14" s="16">
        <v>499644</v>
      </c>
      <c r="G14" s="16">
        <v>474748</v>
      </c>
      <c r="H14" s="16">
        <v>367983</v>
      </c>
      <c r="I14" s="16">
        <v>287609</v>
      </c>
      <c r="J14" s="16">
        <v>243584</v>
      </c>
      <c r="K14" s="16">
        <v>152540</v>
      </c>
      <c r="L14" s="16">
        <v>262063</v>
      </c>
      <c r="M14" s="16">
        <v>142146</v>
      </c>
      <c r="N14" s="16">
        <v>89914</v>
      </c>
      <c r="O14" s="16">
        <v>92628</v>
      </c>
      <c r="P14" s="16">
        <v>3108</v>
      </c>
      <c r="Q14" s="16">
        <v>28557</v>
      </c>
      <c r="R14" s="16">
        <v>59</v>
      </c>
    </row>
    <row r="15" spans="1:24" ht="18" customHeight="1" x14ac:dyDescent="0.15">
      <c r="A15" s="14" t="s">
        <v>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1</v>
      </c>
    </row>
    <row r="16" spans="1:24" ht="18" customHeight="1" x14ac:dyDescent="0.15">
      <c r="A16" s="14" t="s">
        <v>52</v>
      </c>
      <c r="B16" s="16">
        <v>536900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</row>
    <row r="17" spans="1:18" ht="18" customHeight="1" x14ac:dyDescent="0.15">
      <c r="A17" s="14" t="s">
        <v>53</v>
      </c>
      <c r="B17" s="17">
        <f t="shared" ref="B17:R17" si="1">SUM(B18:B21)</f>
        <v>6244626</v>
      </c>
      <c r="C17" s="17">
        <f t="shared" si="1"/>
        <v>6866952</v>
      </c>
      <c r="D17" s="17">
        <f t="shared" si="1"/>
        <v>6781249</v>
      </c>
      <c r="E17" s="17">
        <f t="shared" si="1"/>
        <v>7123514</v>
      </c>
      <c r="F17" s="17">
        <f t="shared" si="1"/>
        <v>7330444</v>
      </c>
      <c r="G17" s="17">
        <f t="shared" si="1"/>
        <v>7481928</v>
      </c>
      <c r="H17" s="17">
        <f t="shared" si="1"/>
        <v>7827580</v>
      </c>
      <c r="I17" s="17">
        <f t="shared" si="1"/>
        <v>8376869</v>
      </c>
      <c r="J17" s="17">
        <f t="shared" si="1"/>
        <v>8278438</v>
      </c>
      <c r="K17" s="17">
        <f t="shared" si="1"/>
        <v>8506633</v>
      </c>
      <c r="L17" s="17">
        <f t="shared" si="1"/>
        <v>8675601</v>
      </c>
      <c r="M17" s="17">
        <f t="shared" si="1"/>
        <v>8733224</v>
      </c>
      <c r="N17" s="17">
        <f t="shared" si="1"/>
        <v>8793366</v>
      </c>
      <c r="O17" s="17">
        <f t="shared" si="1"/>
        <v>8531469</v>
      </c>
      <c r="P17" s="17">
        <f t="shared" si="1"/>
        <v>8058996</v>
      </c>
      <c r="Q17" s="17">
        <f t="shared" si="1"/>
        <v>7948644</v>
      </c>
      <c r="R17" s="17">
        <f t="shared" si="1"/>
        <v>8028377</v>
      </c>
    </row>
    <row r="18" spans="1:18" ht="18" customHeight="1" x14ac:dyDescent="0.15">
      <c r="A18" s="14" t="s">
        <v>54</v>
      </c>
      <c r="B18" s="17">
        <v>1172</v>
      </c>
      <c r="C18" s="17">
        <v>829</v>
      </c>
      <c r="D18" s="17">
        <v>533</v>
      </c>
      <c r="E18" s="17">
        <v>1199</v>
      </c>
      <c r="F18" s="17">
        <v>2006</v>
      </c>
      <c r="G18" s="17">
        <v>1644</v>
      </c>
      <c r="H18" s="17">
        <v>1570</v>
      </c>
      <c r="I18" s="17">
        <v>6565</v>
      </c>
      <c r="J18" s="17">
        <v>12802</v>
      </c>
      <c r="K18" s="17">
        <v>13657</v>
      </c>
      <c r="L18" s="17">
        <v>12688</v>
      </c>
      <c r="M18" s="17">
        <v>10597</v>
      </c>
      <c r="N18" s="17">
        <v>9234</v>
      </c>
      <c r="O18" s="17">
        <v>8281</v>
      </c>
      <c r="P18" s="17">
        <v>9844</v>
      </c>
      <c r="Q18" s="17">
        <v>8054</v>
      </c>
      <c r="R18" s="17">
        <v>7581</v>
      </c>
    </row>
    <row r="19" spans="1:18" ht="18" customHeight="1" x14ac:dyDescent="0.15">
      <c r="A19" s="14" t="s">
        <v>55</v>
      </c>
      <c r="B19" s="16">
        <v>2161821</v>
      </c>
      <c r="C19" s="16">
        <v>2569148</v>
      </c>
      <c r="D19" s="16">
        <v>2813956</v>
      </c>
      <c r="E19" s="16">
        <v>2794085</v>
      </c>
      <c r="F19" s="16">
        <v>2730476</v>
      </c>
      <c r="G19" s="16">
        <v>2633145</v>
      </c>
      <c r="H19" s="16">
        <v>2690063</v>
      </c>
      <c r="I19" s="16">
        <v>2954371</v>
      </c>
      <c r="J19" s="16">
        <v>2893722</v>
      </c>
      <c r="K19" s="16">
        <v>2902850</v>
      </c>
      <c r="L19" s="16">
        <v>2900376</v>
      </c>
      <c r="M19" s="16">
        <v>3110741</v>
      </c>
      <c r="N19" s="16">
        <v>3085934</v>
      </c>
      <c r="O19" s="16">
        <v>2777433</v>
      </c>
      <c r="P19" s="16">
        <v>2619659</v>
      </c>
      <c r="Q19" s="16">
        <v>2627960</v>
      </c>
      <c r="R19" s="16">
        <v>2739200</v>
      </c>
    </row>
    <row r="20" spans="1:18" ht="18" customHeight="1" x14ac:dyDescent="0.15">
      <c r="A20" s="14" t="s">
        <v>56</v>
      </c>
      <c r="B20" s="16">
        <v>4081633</v>
      </c>
      <c r="C20" s="16">
        <v>4296975</v>
      </c>
      <c r="D20" s="16">
        <v>3966760</v>
      </c>
      <c r="E20" s="16">
        <v>4328230</v>
      </c>
      <c r="F20" s="16">
        <v>4597962</v>
      </c>
      <c r="G20" s="16">
        <v>4847139</v>
      </c>
      <c r="H20" s="16">
        <v>5135947</v>
      </c>
      <c r="I20" s="16">
        <v>5415933</v>
      </c>
      <c r="J20" s="16">
        <v>5371914</v>
      </c>
      <c r="K20" s="16">
        <v>5590126</v>
      </c>
      <c r="L20" s="16">
        <v>5762537</v>
      </c>
      <c r="M20" s="16">
        <v>5611886</v>
      </c>
      <c r="N20" s="16">
        <v>5698198</v>
      </c>
      <c r="O20" s="16">
        <v>5745755</v>
      </c>
      <c r="P20" s="16">
        <v>5429493</v>
      </c>
      <c r="Q20" s="16">
        <v>5312629</v>
      </c>
      <c r="R20" s="16">
        <v>5281595</v>
      </c>
    </row>
    <row r="21" spans="1:18" ht="18" customHeight="1" x14ac:dyDescent="0.1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1</v>
      </c>
    </row>
    <row r="22" spans="1:18" ht="18" customHeight="1" x14ac:dyDescent="0.15">
      <c r="A22" s="14" t="s">
        <v>331</v>
      </c>
      <c r="B22" s="17">
        <f t="shared" ref="B22:P22" si="2">+B4+B9+B11+B12+B13+B14+B15+B16+B17</f>
        <v>67133889</v>
      </c>
      <c r="C22" s="17">
        <f t="shared" si="2"/>
        <v>70126788</v>
      </c>
      <c r="D22" s="17">
        <f t="shared" si="2"/>
        <v>73651339</v>
      </c>
      <c r="E22" s="17">
        <f t="shared" si="2"/>
        <v>78032437</v>
      </c>
      <c r="F22" s="17">
        <f t="shared" si="2"/>
        <v>77465313</v>
      </c>
      <c r="G22" s="17">
        <f t="shared" si="2"/>
        <v>74064265</v>
      </c>
      <c r="H22" s="17">
        <f t="shared" si="2"/>
        <v>77975921</v>
      </c>
      <c r="I22" s="17">
        <f t="shared" si="2"/>
        <v>81148285</v>
      </c>
      <c r="J22" s="17">
        <f t="shared" si="2"/>
        <v>84605719</v>
      </c>
      <c r="K22" s="17">
        <f t="shared" si="2"/>
        <v>82962166</v>
      </c>
      <c r="L22" s="17">
        <f t="shared" si="2"/>
        <v>82222588</v>
      </c>
      <c r="M22" s="17">
        <f t="shared" si="2"/>
        <v>80611233</v>
      </c>
      <c r="N22" s="17">
        <f t="shared" si="2"/>
        <v>81375294</v>
      </c>
      <c r="O22" s="17">
        <f t="shared" si="2"/>
        <v>80722215</v>
      </c>
      <c r="P22" s="17">
        <f t="shared" si="2"/>
        <v>78409734</v>
      </c>
      <c r="Q22" s="17">
        <f>+Q4+Q9+Q11+Q12+Q13+Q14+Q15+Q16+Q17</f>
        <v>78867602</v>
      </c>
      <c r="R22" s="17">
        <f>+R4+R9+R11+R12+R13+R14+R15+R16+R17</f>
        <v>82347917</v>
      </c>
    </row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28" t="s">
        <v>100</v>
      </c>
      <c r="M30" s="65" t="str">
        <f>[1]財政指標!$M$1</f>
        <v>宇都宮市</v>
      </c>
      <c r="N30" s="65"/>
      <c r="O30" s="65"/>
      <c r="P30" s="65"/>
      <c r="Q30" s="65"/>
      <c r="R30" s="65" t="str">
        <f>[1]財政指標!$M$1</f>
        <v>宇都宮市</v>
      </c>
    </row>
    <row r="31" spans="1:18" ht="18" customHeight="1" x14ac:dyDescent="0.15"/>
    <row r="32" spans="1:18" ht="18" customHeight="1" x14ac:dyDescent="0.15">
      <c r="A32" s="7"/>
      <c r="B32" s="7" t="s">
        <v>10</v>
      </c>
      <c r="C32" s="7" t="s">
        <v>277</v>
      </c>
      <c r="D32" s="7" t="s">
        <v>278</v>
      </c>
      <c r="E32" s="7" t="s">
        <v>279</v>
      </c>
      <c r="F32" s="7" t="s">
        <v>280</v>
      </c>
      <c r="G32" s="7" t="s">
        <v>281</v>
      </c>
      <c r="H32" s="7" t="s">
        <v>282</v>
      </c>
      <c r="I32" s="7" t="s">
        <v>283</v>
      </c>
      <c r="J32" s="8" t="s">
        <v>329</v>
      </c>
      <c r="K32" s="8" t="s">
        <v>330</v>
      </c>
      <c r="L32" s="7" t="s">
        <v>322</v>
      </c>
      <c r="M32" s="7" t="s">
        <v>323</v>
      </c>
      <c r="N32" s="7" t="s">
        <v>324</v>
      </c>
      <c r="O32" s="7" t="s">
        <v>325</v>
      </c>
      <c r="P32" s="7" t="s">
        <v>326</v>
      </c>
      <c r="Q32" s="7" t="s">
        <v>327</v>
      </c>
      <c r="R32" s="7" t="s">
        <v>328</v>
      </c>
    </row>
    <row r="33" spans="1:18" ht="18" customHeight="1" x14ac:dyDescent="0.15">
      <c r="A33" s="14" t="s">
        <v>40</v>
      </c>
      <c r="B33" s="29">
        <f t="shared" ref="B33:C49" si="3">B4/B$22*100</f>
        <v>55.140380739748295</v>
      </c>
      <c r="C33" s="29">
        <f t="shared" si="3"/>
        <v>54.366190278100291</v>
      </c>
      <c r="D33" s="29">
        <f t="shared" ref="D33:R48" si="4">D4/D$22*100</f>
        <v>53.396040769876564</v>
      </c>
      <c r="E33" s="29">
        <f t="shared" si="4"/>
        <v>52.209498467925584</v>
      </c>
      <c r="F33" s="29">
        <f t="shared" si="4"/>
        <v>49.868290082297868</v>
      </c>
      <c r="G33" s="29">
        <f t="shared" si="4"/>
        <v>45.668853933810048</v>
      </c>
      <c r="H33" s="29">
        <f t="shared" si="4"/>
        <v>46.414415547589364</v>
      </c>
      <c r="I33" s="29">
        <f t="shared" si="4"/>
        <v>45.551115467196873</v>
      </c>
      <c r="J33" s="29">
        <f t="shared" si="4"/>
        <v>46.802972030767805</v>
      </c>
      <c r="K33" s="29">
        <f t="shared" si="4"/>
        <v>43.948787450896596</v>
      </c>
      <c r="L33" s="29">
        <f t="shared" si="4"/>
        <v>41.66417870476176</v>
      </c>
      <c r="M33" s="29">
        <f t="shared" si="4"/>
        <v>41.751986351579561</v>
      </c>
      <c r="N33" s="29">
        <f t="shared" si="4"/>
        <v>41.309515883285165</v>
      </c>
      <c r="O33" s="29">
        <f t="shared" si="4"/>
        <v>40.459001279883118</v>
      </c>
      <c r="P33" s="29">
        <f t="shared" si="4"/>
        <v>41.385575928621307</v>
      </c>
      <c r="Q33" s="29">
        <f t="shared" si="4"/>
        <v>41.998843834506346</v>
      </c>
      <c r="R33" s="29">
        <f t="shared" si="4"/>
        <v>43.829485085821901</v>
      </c>
    </row>
    <row r="34" spans="1:18" ht="18" customHeight="1" x14ac:dyDescent="0.15">
      <c r="A34" s="14" t="s">
        <v>41</v>
      </c>
      <c r="B34" s="29">
        <f t="shared" si="3"/>
        <v>0.42467374413539488</v>
      </c>
      <c r="C34" s="29">
        <f t="shared" si="3"/>
        <v>0.41364934609581716</v>
      </c>
      <c r="D34" s="29">
        <f t="shared" si="4"/>
        <v>0.40930959856683663</v>
      </c>
      <c r="E34" s="29">
        <f t="shared" si="4"/>
        <v>0.39818056688399978</v>
      </c>
      <c r="F34" s="29">
        <f t="shared" si="4"/>
        <v>0.41005191575228001</v>
      </c>
      <c r="G34" s="29">
        <f t="shared" si="4"/>
        <v>0.42373471200990115</v>
      </c>
      <c r="H34" s="29">
        <f t="shared" si="4"/>
        <v>0.42105177571419772</v>
      </c>
      <c r="I34" s="29">
        <f t="shared" si="4"/>
        <v>0.50409937807065175</v>
      </c>
      <c r="J34" s="29">
        <f t="shared" si="4"/>
        <v>0.50607335421379729</v>
      </c>
      <c r="K34" s="29">
        <f t="shared" si="4"/>
        <v>0.5073011232614153</v>
      </c>
      <c r="L34" s="29">
        <f t="shared" si="4"/>
        <v>0.52705103371350948</v>
      </c>
      <c r="M34" s="29">
        <f t="shared" si="4"/>
        <v>0.52894241178521617</v>
      </c>
      <c r="N34" s="29">
        <f t="shared" si="4"/>
        <v>0.52562267854909384</v>
      </c>
      <c r="O34" s="29">
        <f t="shared" si="4"/>
        <v>0.53009571157084823</v>
      </c>
      <c r="P34" s="29">
        <f t="shared" si="4"/>
        <v>0.54269409968920435</v>
      </c>
      <c r="Q34" s="29">
        <f t="shared" si="4"/>
        <v>0.6380199058163325</v>
      </c>
      <c r="R34" s="29">
        <f t="shared" si="4"/>
        <v>0.68821048624702919</v>
      </c>
    </row>
    <row r="35" spans="1:18" ht="18" customHeight="1" x14ac:dyDescent="0.15">
      <c r="A35" s="14" t="s">
        <v>42</v>
      </c>
      <c r="B35" s="29">
        <f t="shared" si="3"/>
        <v>32.385277128813442</v>
      </c>
      <c r="C35" s="29">
        <f t="shared" si="3"/>
        <v>33.453822239798008</v>
      </c>
      <c r="D35" s="29">
        <f t="shared" si="4"/>
        <v>33.017525995012797</v>
      </c>
      <c r="E35" s="29">
        <f t="shared" si="4"/>
        <v>35.851848379411756</v>
      </c>
      <c r="F35" s="29">
        <f t="shared" si="4"/>
        <v>35.149817312427309</v>
      </c>
      <c r="G35" s="29">
        <f t="shared" si="4"/>
        <v>31.146988362066374</v>
      </c>
      <c r="H35" s="29">
        <f t="shared" si="4"/>
        <v>30.95163441544987</v>
      </c>
      <c r="I35" s="29">
        <f t="shared" si="4"/>
        <v>29.220361218970925</v>
      </c>
      <c r="J35" s="29">
        <f t="shared" si="4"/>
        <v>31.514539814973975</v>
      </c>
      <c r="K35" s="29">
        <f t="shared" si="4"/>
        <v>28.923937448788401</v>
      </c>
      <c r="L35" s="29">
        <f t="shared" si="4"/>
        <v>28.25181080410653</v>
      </c>
      <c r="M35" s="29">
        <f t="shared" si="4"/>
        <v>27.684051179318892</v>
      </c>
      <c r="N35" s="29">
        <f t="shared" si="4"/>
        <v>27.70139792060229</v>
      </c>
      <c r="O35" s="29">
        <f t="shared" si="4"/>
        <v>27.420758957122278</v>
      </c>
      <c r="P35" s="29">
        <f t="shared" si="4"/>
        <v>27.071424575933388</v>
      </c>
      <c r="Q35" s="29">
        <f t="shared" si="4"/>
        <v>26.336231194147373</v>
      </c>
      <c r="R35" s="29">
        <f t="shared" si="4"/>
        <v>27.071721802022026</v>
      </c>
    </row>
    <row r="36" spans="1:18" ht="18" customHeight="1" x14ac:dyDescent="0.15">
      <c r="A36" s="14" t="s">
        <v>43</v>
      </c>
      <c r="B36" s="29">
        <f t="shared" si="3"/>
        <v>2.0899042508918262</v>
      </c>
      <c r="C36" s="29">
        <f t="shared" si="3"/>
        <v>2.1281582153741305</v>
      </c>
      <c r="D36" s="29">
        <f t="shared" si="4"/>
        <v>2.1715396104339661</v>
      </c>
      <c r="E36" s="29">
        <f t="shared" si="4"/>
        <v>2.1257185649603638</v>
      </c>
      <c r="F36" s="29">
        <f t="shared" si="4"/>
        <v>2.2085355803054716</v>
      </c>
      <c r="G36" s="29">
        <f t="shared" si="4"/>
        <v>2.4938733949496426</v>
      </c>
      <c r="H36" s="29">
        <f t="shared" si="4"/>
        <v>2.4721323907158466</v>
      </c>
      <c r="I36" s="29">
        <f t="shared" si="4"/>
        <v>2.4288141148023032</v>
      </c>
      <c r="J36" s="29">
        <f t="shared" si="4"/>
        <v>2.3279442847120064</v>
      </c>
      <c r="K36" s="29">
        <f t="shared" si="4"/>
        <v>2.3778272616459892</v>
      </c>
      <c r="L36" s="29">
        <f t="shared" si="4"/>
        <v>2.4050605169469974</v>
      </c>
      <c r="M36" s="29">
        <f t="shared" si="4"/>
        <v>2.4802870835631556</v>
      </c>
      <c r="N36" s="29">
        <f t="shared" si="4"/>
        <v>2.4838914867699282</v>
      </c>
      <c r="O36" s="29">
        <f t="shared" si="4"/>
        <v>2.4579392426236071</v>
      </c>
      <c r="P36" s="29">
        <f t="shared" si="4"/>
        <v>2.5510340336060828</v>
      </c>
      <c r="Q36" s="29">
        <f t="shared" si="4"/>
        <v>2.6233319481426607</v>
      </c>
      <c r="R36" s="29">
        <f t="shared" si="4"/>
        <v>2.5651225640595134</v>
      </c>
    </row>
    <row r="37" spans="1:18" ht="18" customHeight="1" x14ac:dyDescent="0.15">
      <c r="A37" s="14" t="s">
        <v>44</v>
      </c>
      <c r="B37" s="29">
        <f t="shared" si="3"/>
        <v>20.240525615907636</v>
      </c>
      <c r="C37" s="29">
        <f t="shared" si="3"/>
        <v>18.370560476832335</v>
      </c>
      <c r="D37" s="29">
        <f t="shared" si="4"/>
        <v>17.797665565862964</v>
      </c>
      <c r="E37" s="29">
        <f t="shared" si="4"/>
        <v>13.833750956669469</v>
      </c>
      <c r="F37" s="29">
        <f t="shared" si="4"/>
        <v>12.099885273812809</v>
      </c>
      <c r="G37" s="29">
        <f t="shared" si="4"/>
        <v>11.60425746478413</v>
      </c>
      <c r="H37" s="29">
        <f t="shared" si="4"/>
        <v>12.569596965709454</v>
      </c>
      <c r="I37" s="29">
        <f t="shared" si="4"/>
        <v>13.397840755352993</v>
      </c>
      <c r="J37" s="29">
        <f t="shared" si="4"/>
        <v>12.454414576868025</v>
      </c>
      <c r="K37" s="29">
        <f t="shared" si="4"/>
        <v>12.139721617200786</v>
      </c>
      <c r="L37" s="29">
        <f t="shared" si="4"/>
        <v>10.480256349994724</v>
      </c>
      <c r="M37" s="29">
        <f t="shared" si="4"/>
        <v>11.058705676912298</v>
      </c>
      <c r="N37" s="29">
        <f t="shared" si="4"/>
        <v>10.598603797363854</v>
      </c>
      <c r="O37" s="29">
        <f t="shared" si="4"/>
        <v>10.050207368566385</v>
      </c>
      <c r="P37" s="29">
        <f t="shared" si="4"/>
        <v>11.220423219392634</v>
      </c>
      <c r="Q37" s="29">
        <f t="shared" si="4"/>
        <v>12.401260786399972</v>
      </c>
      <c r="R37" s="29">
        <f t="shared" si="4"/>
        <v>13.504430233493339</v>
      </c>
    </row>
    <row r="38" spans="1:18" ht="18" customHeight="1" x14ac:dyDescent="0.15">
      <c r="A38" s="14" t="s">
        <v>45</v>
      </c>
      <c r="B38" s="29">
        <f t="shared" si="3"/>
        <v>30.263073244572496</v>
      </c>
      <c r="C38" s="29">
        <f t="shared" si="3"/>
        <v>31.035268576681425</v>
      </c>
      <c r="D38" s="29">
        <f t="shared" si="4"/>
        <v>32.656516943975724</v>
      </c>
      <c r="E38" s="29">
        <f t="shared" si="4"/>
        <v>34.040358114151942</v>
      </c>
      <c r="F38" s="29">
        <f t="shared" si="4"/>
        <v>36.144632888787271</v>
      </c>
      <c r="G38" s="29">
        <f t="shared" si="4"/>
        <v>39.506305773776326</v>
      </c>
      <c r="H38" s="29">
        <f t="shared" si="4"/>
        <v>39.150341039254926</v>
      </c>
      <c r="I38" s="29">
        <f t="shared" si="4"/>
        <v>39.969815751497393</v>
      </c>
      <c r="J38" s="29">
        <f t="shared" si="4"/>
        <v>38.905275422338761</v>
      </c>
      <c r="K38" s="29">
        <f t="shared" si="4"/>
        <v>41.215016011033271</v>
      </c>
      <c r="L38" s="29">
        <f t="shared" si="4"/>
        <v>42.712234988273536</v>
      </c>
      <c r="M38" s="29">
        <f t="shared" si="4"/>
        <v>42.391450581087128</v>
      </c>
      <c r="N38" s="29">
        <f t="shared" si="4"/>
        <v>43.066903082402384</v>
      </c>
      <c r="O38" s="29">
        <f t="shared" si="4"/>
        <v>44.252007950971119</v>
      </c>
      <c r="P38" s="29">
        <f t="shared" si="4"/>
        <v>43.46106823930814</v>
      </c>
      <c r="Q38" s="29">
        <f t="shared" si="4"/>
        <v>42.913704920304284</v>
      </c>
      <c r="R38" s="29">
        <f t="shared" si="4"/>
        <v>41.613929348085392</v>
      </c>
    </row>
    <row r="39" spans="1:18" ht="18" customHeight="1" x14ac:dyDescent="0.15">
      <c r="A39" s="14" t="s">
        <v>46</v>
      </c>
      <c r="B39" s="29">
        <f t="shared" si="3"/>
        <v>30.123613127790051</v>
      </c>
      <c r="C39" s="29">
        <f t="shared" si="3"/>
        <v>30.887835615685123</v>
      </c>
      <c r="D39" s="29">
        <f t="shared" si="4"/>
        <v>32.511684546563366</v>
      </c>
      <c r="E39" s="29">
        <f t="shared" si="4"/>
        <v>33.877137529358464</v>
      </c>
      <c r="F39" s="29">
        <f t="shared" si="4"/>
        <v>35.974755565758834</v>
      </c>
      <c r="G39" s="29">
        <f t="shared" si="4"/>
        <v>39.323555023465097</v>
      </c>
      <c r="H39" s="29">
        <f t="shared" si="4"/>
        <v>38.965559637314193</v>
      </c>
      <c r="I39" s="29">
        <f t="shared" si="4"/>
        <v>39.779986724303541</v>
      </c>
      <c r="J39" s="29">
        <f t="shared" si="4"/>
        <v>38.724124547656167</v>
      </c>
      <c r="K39" s="29">
        <f t="shared" si="4"/>
        <v>41.02558870027574</v>
      </c>
      <c r="L39" s="29">
        <f t="shared" si="4"/>
        <v>42.504917261908616</v>
      </c>
      <c r="M39" s="29">
        <f t="shared" si="4"/>
        <v>42.155588911535439</v>
      </c>
      <c r="N39" s="29">
        <f t="shared" si="4"/>
        <v>42.841360425683995</v>
      </c>
      <c r="O39" s="29">
        <f t="shared" si="4"/>
        <v>44.016666291924722</v>
      </c>
      <c r="P39" s="29">
        <f t="shared" si="4"/>
        <v>43.209406883079083</v>
      </c>
      <c r="Q39" s="29">
        <f t="shared" si="4"/>
        <v>42.601802448615082</v>
      </c>
      <c r="R39" s="29">
        <f t="shared" si="4"/>
        <v>41.325947564648175</v>
      </c>
    </row>
    <row r="40" spans="1:18" ht="18" customHeight="1" x14ac:dyDescent="0.15">
      <c r="A40" s="14" t="s">
        <v>47</v>
      </c>
      <c r="B40" s="29">
        <f t="shared" si="3"/>
        <v>0.39680853287078305</v>
      </c>
      <c r="C40" s="29">
        <f t="shared" si="3"/>
        <v>0.39612252025574018</v>
      </c>
      <c r="D40" s="29">
        <f t="shared" si="4"/>
        <v>0.38976209244478233</v>
      </c>
      <c r="E40" s="29">
        <f t="shared" si="4"/>
        <v>0.38368787585091058</v>
      </c>
      <c r="F40" s="29">
        <f t="shared" si="4"/>
        <v>0.39767992675637936</v>
      </c>
      <c r="G40" s="29">
        <f t="shared" si="4"/>
        <v>0.43011970752696999</v>
      </c>
      <c r="H40" s="29">
        <f t="shared" si="4"/>
        <v>0.41424839342391356</v>
      </c>
      <c r="I40" s="29">
        <f t="shared" si="4"/>
        <v>0.40475038998051532</v>
      </c>
      <c r="J40" s="29">
        <f t="shared" si="4"/>
        <v>0.39035777238652153</v>
      </c>
      <c r="K40" s="29">
        <f t="shared" si="4"/>
        <v>0.40332240120153084</v>
      </c>
      <c r="L40" s="29">
        <f t="shared" si="4"/>
        <v>0.40899223459130229</v>
      </c>
      <c r="M40" s="29">
        <f t="shared" si="4"/>
        <v>0.43341602280168573</v>
      </c>
      <c r="N40" s="29">
        <f t="shared" si="4"/>
        <v>0.45467608387381064</v>
      </c>
      <c r="O40" s="29">
        <f t="shared" si="4"/>
        <v>0.4748060989158932</v>
      </c>
      <c r="P40" s="29">
        <f t="shared" si="4"/>
        <v>0.51241214515534517</v>
      </c>
      <c r="Q40" s="29">
        <f t="shared" si="4"/>
        <v>0.5340773515593894</v>
      </c>
      <c r="R40" s="29">
        <f t="shared" si="4"/>
        <v>0.54049940328180979</v>
      </c>
    </row>
    <row r="41" spans="1:18" ht="18" customHeight="1" x14ac:dyDescent="0.15">
      <c r="A41" s="14" t="s">
        <v>48</v>
      </c>
      <c r="B41" s="29">
        <f t="shared" si="3"/>
        <v>3.3668405535094204</v>
      </c>
      <c r="C41" s="29">
        <f t="shared" si="3"/>
        <v>3.7211357805236998</v>
      </c>
      <c r="D41" s="29">
        <f t="shared" si="4"/>
        <v>3.619473910718717</v>
      </c>
      <c r="E41" s="29">
        <f t="shared" si="4"/>
        <v>3.404953250402778</v>
      </c>
      <c r="F41" s="29">
        <f t="shared" si="4"/>
        <v>3.4815337285218226</v>
      </c>
      <c r="G41" s="29">
        <f t="shared" si="4"/>
        <v>3.6517853785492909</v>
      </c>
      <c r="H41" s="29">
        <f t="shared" si="4"/>
        <v>3.5106183612759119</v>
      </c>
      <c r="I41" s="29">
        <f t="shared" si="4"/>
        <v>3.3969787531554116</v>
      </c>
      <c r="J41" s="29">
        <f t="shared" si="4"/>
        <v>3.8287636323970018</v>
      </c>
      <c r="K41" s="29">
        <f t="shared" si="4"/>
        <v>3.9953778448841368</v>
      </c>
      <c r="L41" s="29">
        <f t="shared" si="4"/>
        <v>4.3445105376639326</v>
      </c>
      <c r="M41" s="29">
        <f t="shared" si="4"/>
        <v>4.413056180396099</v>
      </c>
      <c r="N41" s="29">
        <f t="shared" si="4"/>
        <v>4.252471272177524</v>
      </c>
      <c r="O41" s="29">
        <f t="shared" si="4"/>
        <v>4.1305122759577397</v>
      </c>
      <c r="P41" s="29">
        <f t="shared" si="4"/>
        <v>4.3589243651814966</v>
      </c>
      <c r="Q41" s="29">
        <f t="shared" si="4"/>
        <v>4.4386958792027178</v>
      </c>
      <c r="R41" s="29">
        <f t="shared" si="4"/>
        <v>4.2666725862659041</v>
      </c>
    </row>
    <row r="42" spans="1:18" ht="18" customHeight="1" x14ac:dyDescent="0.15">
      <c r="A42" s="14" t="s">
        <v>49</v>
      </c>
      <c r="B42" s="29">
        <f t="shared" si="3"/>
        <v>0</v>
      </c>
      <c r="C42" s="29">
        <f t="shared" si="3"/>
        <v>0</v>
      </c>
      <c r="D42" s="29">
        <f t="shared" si="4"/>
        <v>0</v>
      </c>
      <c r="E42" s="29">
        <f t="shared" si="4"/>
        <v>0</v>
      </c>
      <c r="F42" s="29">
        <f t="shared" si="4"/>
        <v>0</v>
      </c>
      <c r="G42" s="29">
        <f t="shared" si="4"/>
        <v>0</v>
      </c>
      <c r="H42" s="29">
        <f t="shared" si="4"/>
        <v>0</v>
      </c>
      <c r="I42" s="29">
        <f t="shared" si="4"/>
        <v>0</v>
      </c>
      <c r="J42" s="29">
        <f t="shared" si="4"/>
        <v>0</v>
      </c>
      <c r="K42" s="29">
        <f t="shared" si="4"/>
        <v>0</v>
      </c>
      <c r="L42" s="29">
        <f t="shared" si="4"/>
        <v>0</v>
      </c>
      <c r="M42" s="29">
        <f t="shared" si="4"/>
        <v>0</v>
      </c>
      <c r="N42" s="29">
        <f t="shared" si="4"/>
        <v>0</v>
      </c>
      <c r="O42" s="29">
        <f t="shared" si="4"/>
        <v>0</v>
      </c>
      <c r="P42" s="29">
        <f t="shared" si="4"/>
        <v>0</v>
      </c>
      <c r="Q42" s="29">
        <f t="shared" si="4"/>
        <v>1.2679477689710915E-6</v>
      </c>
      <c r="R42" s="29">
        <f t="shared" si="4"/>
        <v>1.2143597997748991E-6</v>
      </c>
    </row>
    <row r="43" spans="1:18" ht="18" customHeight="1" x14ac:dyDescent="0.15">
      <c r="A43" s="14" t="s">
        <v>50</v>
      </c>
      <c r="B43" s="29">
        <f t="shared" si="3"/>
        <v>0.73140258565982974</v>
      </c>
      <c r="C43" s="29">
        <f t="shared" si="3"/>
        <v>0.68908759944915765</v>
      </c>
      <c r="D43" s="29">
        <f t="shared" si="4"/>
        <v>0.73097516937200557</v>
      </c>
      <c r="E43" s="29">
        <f t="shared" si="4"/>
        <v>0.83258837603649372</v>
      </c>
      <c r="F43" s="29">
        <f t="shared" si="4"/>
        <v>0.6449906166389594</v>
      </c>
      <c r="G43" s="29">
        <f t="shared" si="4"/>
        <v>0.6409946821182928</v>
      </c>
      <c r="H43" s="29">
        <f t="shared" si="4"/>
        <v>0.47191876066459032</v>
      </c>
      <c r="I43" s="29">
        <f t="shared" si="4"/>
        <v>0.354424002922551</v>
      </c>
      <c r="J43" s="29">
        <f t="shared" si="4"/>
        <v>0.28790488737528486</v>
      </c>
      <c r="K43" s="29">
        <f t="shared" si="4"/>
        <v>0.18386694484326746</v>
      </c>
      <c r="L43" s="29">
        <f t="shared" si="4"/>
        <v>0.31872385237983508</v>
      </c>
      <c r="M43" s="29">
        <f t="shared" si="4"/>
        <v>0.17633522613405506</v>
      </c>
      <c r="N43" s="29">
        <f t="shared" si="4"/>
        <v>0.11049299557676559</v>
      </c>
      <c r="O43" s="29">
        <f t="shared" si="4"/>
        <v>0.11474908115442571</v>
      </c>
      <c r="P43" s="29">
        <f t="shared" si="4"/>
        <v>3.9637935769556362E-3</v>
      </c>
      <c r="Q43" s="29">
        <f t="shared" si="4"/>
        <v>3.6208784438507467E-2</v>
      </c>
      <c r="R43" s="29">
        <f t="shared" si="4"/>
        <v>7.1647228186719046E-5</v>
      </c>
    </row>
    <row r="44" spans="1:18" ht="18" customHeight="1" x14ac:dyDescent="0.15">
      <c r="A44" s="14" t="s">
        <v>51</v>
      </c>
      <c r="B44" s="29">
        <f t="shared" si="3"/>
        <v>0</v>
      </c>
      <c r="C44" s="29">
        <f t="shared" si="3"/>
        <v>0</v>
      </c>
      <c r="D44" s="29">
        <f t="shared" si="4"/>
        <v>0</v>
      </c>
      <c r="E44" s="29">
        <f t="shared" si="4"/>
        <v>0</v>
      </c>
      <c r="F44" s="29">
        <f t="shared" si="4"/>
        <v>0</v>
      </c>
      <c r="G44" s="29">
        <f t="shared" si="4"/>
        <v>0</v>
      </c>
      <c r="H44" s="29">
        <f t="shared" si="4"/>
        <v>0</v>
      </c>
      <c r="I44" s="29">
        <f t="shared" si="4"/>
        <v>0</v>
      </c>
      <c r="J44" s="29">
        <f t="shared" si="4"/>
        <v>0</v>
      </c>
      <c r="K44" s="29">
        <f t="shared" si="4"/>
        <v>0</v>
      </c>
      <c r="L44" s="29">
        <f t="shared" si="4"/>
        <v>0</v>
      </c>
      <c r="M44" s="29">
        <f t="shared" si="4"/>
        <v>0</v>
      </c>
      <c r="N44" s="29">
        <f t="shared" si="4"/>
        <v>0</v>
      </c>
      <c r="O44" s="29">
        <f t="shared" si="4"/>
        <v>0</v>
      </c>
      <c r="P44" s="29">
        <f t="shared" si="4"/>
        <v>0</v>
      </c>
      <c r="Q44" s="29">
        <f t="shared" si="4"/>
        <v>1.2679477689710915E-6</v>
      </c>
      <c r="R44" s="29">
        <f t="shared" si="4"/>
        <v>1.2143597997748991E-6</v>
      </c>
    </row>
    <row r="45" spans="1:18" ht="18" customHeight="1" x14ac:dyDescent="0.15">
      <c r="A45" s="14" t="s">
        <v>52</v>
      </c>
      <c r="B45" s="29">
        <f t="shared" si="3"/>
        <v>0.79974511829636452</v>
      </c>
      <c r="C45" s="29">
        <f t="shared" si="3"/>
        <v>0</v>
      </c>
      <c r="D45" s="29">
        <f t="shared" si="4"/>
        <v>0</v>
      </c>
      <c r="E45" s="29">
        <f t="shared" si="4"/>
        <v>0</v>
      </c>
      <c r="F45" s="29">
        <f t="shared" si="4"/>
        <v>0</v>
      </c>
      <c r="G45" s="29">
        <f t="shared" si="4"/>
        <v>0</v>
      </c>
      <c r="H45" s="29">
        <f t="shared" si="4"/>
        <v>0</v>
      </c>
      <c r="I45" s="29">
        <f t="shared" si="4"/>
        <v>0</v>
      </c>
      <c r="J45" s="29">
        <f t="shared" si="4"/>
        <v>0</v>
      </c>
      <c r="K45" s="29">
        <f t="shared" si="4"/>
        <v>0</v>
      </c>
      <c r="L45" s="29">
        <f t="shared" si="4"/>
        <v>0</v>
      </c>
      <c r="M45" s="29">
        <f t="shared" si="4"/>
        <v>0</v>
      </c>
      <c r="N45" s="29">
        <f t="shared" si="4"/>
        <v>0</v>
      </c>
      <c r="O45" s="29">
        <f t="shared" si="4"/>
        <v>0</v>
      </c>
      <c r="P45" s="29">
        <f t="shared" si="4"/>
        <v>0</v>
      </c>
      <c r="Q45" s="29">
        <f t="shared" si="4"/>
        <v>1.2679477689710915E-6</v>
      </c>
      <c r="R45" s="29">
        <f t="shared" si="4"/>
        <v>1.2143597997748991E-6</v>
      </c>
    </row>
    <row r="46" spans="1:18" ht="18" customHeight="1" x14ac:dyDescent="0.15">
      <c r="A46" s="14" t="s">
        <v>53</v>
      </c>
      <c r="B46" s="29">
        <f t="shared" si="3"/>
        <v>9.3017492253428085</v>
      </c>
      <c r="C46" s="29">
        <f t="shared" si="3"/>
        <v>9.7921952449896885</v>
      </c>
      <c r="D46" s="29">
        <f t="shared" si="4"/>
        <v>9.2072311136122043</v>
      </c>
      <c r="E46" s="29">
        <f t="shared" si="4"/>
        <v>9.1289139156322907</v>
      </c>
      <c r="F46" s="29">
        <f t="shared" si="4"/>
        <v>9.4628727569977027</v>
      </c>
      <c r="G46" s="29">
        <f t="shared" si="4"/>
        <v>10.101940524219069</v>
      </c>
      <c r="H46" s="29">
        <f t="shared" si="4"/>
        <v>10.038457897791293</v>
      </c>
      <c r="I46" s="29">
        <f t="shared" si="4"/>
        <v>10.32291563524725</v>
      </c>
      <c r="J46" s="29">
        <f t="shared" si="4"/>
        <v>9.7847262547346237</v>
      </c>
      <c r="K46" s="29">
        <f t="shared" si="4"/>
        <v>10.253629347141203</v>
      </c>
      <c r="L46" s="29">
        <f t="shared" si="4"/>
        <v>10.551359682329629</v>
      </c>
      <c r="M46" s="29">
        <f t="shared" si="4"/>
        <v>10.833755638001469</v>
      </c>
      <c r="N46" s="29">
        <f t="shared" si="4"/>
        <v>10.805940682684353</v>
      </c>
      <c r="O46" s="29">
        <f t="shared" si="4"/>
        <v>10.568923313117709</v>
      </c>
      <c r="P46" s="29">
        <f t="shared" si="4"/>
        <v>10.278055528156745</v>
      </c>
      <c r="Q46" s="29">
        <f t="shared" si="4"/>
        <v>10.078465426145453</v>
      </c>
      <c r="R46" s="29">
        <f t="shared" si="4"/>
        <v>9.7493382862374034</v>
      </c>
    </row>
    <row r="47" spans="1:18" ht="18" customHeight="1" x14ac:dyDescent="0.15">
      <c r="A47" s="14" t="s">
        <v>54</v>
      </c>
      <c r="B47" s="29">
        <f t="shared" si="3"/>
        <v>1.7457650933941872E-3</v>
      </c>
      <c r="C47" s="29">
        <f t="shared" si="3"/>
        <v>1.1821445465319187E-3</v>
      </c>
      <c r="D47" s="29">
        <f t="shared" si="4"/>
        <v>7.236799863204116E-4</v>
      </c>
      <c r="E47" s="29">
        <f t="shared" si="4"/>
        <v>1.5365405030218395E-3</v>
      </c>
      <c r="F47" s="29">
        <f t="shared" si="4"/>
        <v>2.5895461107863851E-3</v>
      </c>
      <c r="G47" s="29">
        <f t="shared" si="4"/>
        <v>2.2196939374204278E-3</v>
      </c>
      <c r="H47" s="29">
        <f t="shared" si="4"/>
        <v>2.0134420727137034E-3</v>
      </c>
      <c r="I47" s="29">
        <f t="shared" si="4"/>
        <v>8.0901278443530882E-3</v>
      </c>
      <c r="J47" s="29">
        <f t="shared" si="4"/>
        <v>1.5131364819439688E-2</v>
      </c>
      <c r="K47" s="29">
        <f t="shared" si="4"/>
        <v>1.6461720635403854E-2</v>
      </c>
      <c r="L47" s="29">
        <f t="shared" si="4"/>
        <v>1.5431282702996409E-2</v>
      </c>
      <c r="M47" s="29">
        <f t="shared" si="4"/>
        <v>1.3145810584487647E-2</v>
      </c>
      <c r="N47" s="29">
        <f t="shared" si="4"/>
        <v>1.1347424440641652E-2</v>
      </c>
      <c r="O47" s="29">
        <f t="shared" si="4"/>
        <v>1.0258638219974515E-2</v>
      </c>
      <c r="P47" s="29">
        <f t="shared" si="4"/>
        <v>1.2554563697410323E-2</v>
      </c>
      <c r="Q47" s="29">
        <f t="shared" si="4"/>
        <v>1.0212051331293171E-2</v>
      </c>
      <c r="R47" s="29">
        <f t="shared" si="4"/>
        <v>9.2060616420935101E-3</v>
      </c>
    </row>
    <row r="48" spans="1:18" ht="18" customHeight="1" x14ac:dyDescent="0.15">
      <c r="A48" s="14" t="s">
        <v>55</v>
      </c>
      <c r="B48" s="29">
        <f t="shared" si="3"/>
        <v>3.2201635153297916</v>
      </c>
      <c r="C48" s="29">
        <f t="shared" si="3"/>
        <v>3.6635757508243501</v>
      </c>
      <c r="D48" s="29">
        <f t="shared" si="4"/>
        <v>3.8206447271786868</v>
      </c>
      <c r="E48" s="29">
        <f t="shared" si="4"/>
        <v>3.5806712021566107</v>
      </c>
      <c r="F48" s="29">
        <f t="shared" si="4"/>
        <v>3.5247724358901125</v>
      </c>
      <c r="G48" s="29">
        <f t="shared" si="4"/>
        <v>3.5552165406623559</v>
      </c>
      <c r="H48" s="29">
        <f t="shared" si="4"/>
        <v>3.4498637085671615</v>
      </c>
      <c r="I48" s="29">
        <f t="shared" si="4"/>
        <v>3.6407066397028598</v>
      </c>
      <c r="J48" s="29">
        <f t="shared" si="4"/>
        <v>3.4202439671956455</v>
      </c>
      <c r="K48" s="29">
        <f t="shared" si="4"/>
        <v>3.4990045944557431</v>
      </c>
      <c r="L48" s="29">
        <f t="shared" si="4"/>
        <v>3.5274686318557618</v>
      </c>
      <c r="M48" s="29">
        <f t="shared" si="4"/>
        <v>3.8589423387184763</v>
      </c>
      <c r="N48" s="29">
        <f t="shared" si="4"/>
        <v>3.7922247015169006</v>
      </c>
      <c r="O48" s="29">
        <f t="shared" si="4"/>
        <v>3.4407294200239678</v>
      </c>
      <c r="P48" s="29">
        <f t="shared" si="4"/>
        <v>3.3409869749079877</v>
      </c>
      <c r="Q48" s="29">
        <f t="shared" si="4"/>
        <v>3.3321160189452699</v>
      </c>
      <c r="R48" s="29">
        <f t="shared" si="4"/>
        <v>3.3263743635434029</v>
      </c>
    </row>
    <row r="49" spans="1:18" ht="18" customHeight="1" x14ac:dyDescent="0.15">
      <c r="A49" s="14" t="s">
        <v>56</v>
      </c>
      <c r="B49" s="29">
        <f t="shared" si="3"/>
        <v>6.0798399449196214</v>
      </c>
      <c r="C49" s="29">
        <f t="shared" si="3"/>
        <v>6.1274373496188073</v>
      </c>
      <c r="D49" s="29">
        <f t="shared" ref="D49:Q49" si="5">D20/D$22*100</f>
        <v>5.3858627064471971</v>
      </c>
      <c r="E49" s="29">
        <f t="shared" si="5"/>
        <v>5.5467061729726579</v>
      </c>
      <c r="F49" s="29">
        <f t="shared" si="5"/>
        <v>5.9355107749968044</v>
      </c>
      <c r="G49" s="29">
        <f t="shared" si="5"/>
        <v>6.544504289619292</v>
      </c>
      <c r="H49" s="29">
        <f t="shared" si="5"/>
        <v>6.5865807471514186</v>
      </c>
      <c r="I49" s="29">
        <f t="shared" si="5"/>
        <v>6.674118867700038</v>
      </c>
      <c r="J49" s="29">
        <f t="shared" si="5"/>
        <v>6.3493509227195393</v>
      </c>
      <c r="K49" s="29">
        <f t="shared" si="5"/>
        <v>6.7381630320500552</v>
      </c>
      <c r="L49" s="29">
        <f t="shared" si="5"/>
        <v>7.0084597677708711</v>
      </c>
      <c r="M49" s="29">
        <f t="shared" si="5"/>
        <v>6.9616674886985042</v>
      </c>
      <c r="N49" s="29">
        <f t="shared" si="5"/>
        <v>7.0023685567268128</v>
      </c>
      <c r="O49" s="29">
        <f t="shared" si="5"/>
        <v>7.1179352548737667</v>
      </c>
      <c r="P49" s="29">
        <f t="shared" si="5"/>
        <v>6.9245139895513477</v>
      </c>
      <c r="Q49" s="29">
        <f t="shared" si="5"/>
        <v>6.7361360879211212</v>
      </c>
      <c r="R49" s="29">
        <f>R20/R$22*100</f>
        <v>6.4137566466921081</v>
      </c>
    </row>
    <row r="50" spans="1:18" ht="18" customHeight="1" x14ac:dyDescent="0.15">
      <c r="A50" s="14" t="s">
        <v>57</v>
      </c>
      <c r="B50" s="29">
        <f t="shared" ref="B50:P50" si="6">B21/B$22*100</f>
        <v>0</v>
      </c>
      <c r="C50" s="29">
        <f t="shared" si="6"/>
        <v>0</v>
      </c>
      <c r="D50" s="29">
        <f t="shared" si="6"/>
        <v>0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0</v>
      </c>
      <c r="L50" s="29">
        <f t="shared" si="6"/>
        <v>0</v>
      </c>
      <c r="M50" s="29">
        <f t="shared" si="6"/>
        <v>0</v>
      </c>
      <c r="N50" s="29">
        <f t="shared" si="6"/>
        <v>0</v>
      </c>
      <c r="O50" s="29">
        <f t="shared" si="6"/>
        <v>0</v>
      </c>
      <c r="P50" s="29">
        <f t="shared" si="6"/>
        <v>0</v>
      </c>
      <c r="Q50" s="29">
        <f>Q21/Q$22*100</f>
        <v>1.2679477689710915E-6</v>
      </c>
      <c r="R50" s="29">
        <f>R21/R$22*100</f>
        <v>1.2143597997748991E-6</v>
      </c>
    </row>
    <row r="51" spans="1:18" ht="18" customHeight="1" x14ac:dyDescent="0.15">
      <c r="A51" s="14" t="s">
        <v>331</v>
      </c>
      <c r="B51" s="30">
        <f>+B33+B38+B40+B41+B42+B43+B44+B45+B46</f>
        <v>100</v>
      </c>
      <c r="C51" s="30">
        <f>+C33+C38+C40+C41+C42+C43+C44+C45+C46</f>
        <v>99.999999999999986</v>
      </c>
      <c r="D51" s="30">
        <f t="shared" ref="D51:R51" si="7">+D33+D38+D40+D41+D42+D43+D44+D45+D46</f>
        <v>99.999999999999986</v>
      </c>
      <c r="E51" s="30">
        <f t="shared" si="7"/>
        <v>100.00000000000001</v>
      </c>
      <c r="F51" s="30">
        <f t="shared" si="7"/>
        <v>100.00000000000001</v>
      </c>
      <c r="G51" s="30">
        <f t="shared" si="7"/>
        <v>100</v>
      </c>
      <c r="H51" s="30">
        <f t="shared" si="7"/>
        <v>100</v>
      </c>
      <c r="I51" s="30">
        <f t="shared" si="7"/>
        <v>100.00000000000001</v>
      </c>
      <c r="J51" s="30">
        <f t="shared" si="7"/>
        <v>100</v>
      </c>
      <c r="K51" s="30">
        <f t="shared" si="7"/>
        <v>100</v>
      </c>
      <c r="L51" s="30">
        <f t="shared" si="7"/>
        <v>99.999999999999986</v>
      </c>
      <c r="M51" s="30">
        <f t="shared" si="7"/>
        <v>99.999999999999986</v>
      </c>
      <c r="N51" s="30">
        <f t="shared" si="7"/>
        <v>100</v>
      </c>
      <c r="O51" s="30">
        <f t="shared" si="7"/>
        <v>100.00000000000001</v>
      </c>
      <c r="P51" s="30">
        <f t="shared" si="7"/>
        <v>99.999999999999986</v>
      </c>
      <c r="Q51" s="30">
        <f t="shared" si="7"/>
        <v>100</v>
      </c>
      <c r="R51" s="30">
        <f t="shared" si="7"/>
        <v>99.999999999999986</v>
      </c>
    </row>
    <row r="52" spans="1:18" ht="18" customHeight="1" x14ac:dyDescent="0.15"/>
    <row r="53" spans="1:18" ht="18" customHeight="1" x14ac:dyDescent="0.15"/>
    <row r="54" spans="1:18" ht="18" customHeight="1" x14ac:dyDescent="0.15"/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16"/>
  <sheetViews>
    <sheetView workbookViewId="0">
      <selection sqref="A1:IV65536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5" width="8.6640625" style="13" customWidth="1"/>
    <col min="16" max="16384" width="9" style="13"/>
  </cols>
  <sheetData>
    <row r="1" spans="1:18" ht="18" customHeight="1" x14ac:dyDescent="0.2">
      <c r="A1" s="28" t="s">
        <v>97</v>
      </c>
      <c r="L1" s="65" t="str">
        <f>[2]財政指標!$M$1</f>
        <v>上河内町</v>
      </c>
      <c r="Q1" s="65" t="str">
        <f>[2]財政指標!$M$1</f>
        <v>上河内町</v>
      </c>
    </row>
    <row r="2" spans="1:18" ht="18" customHeight="1" x14ac:dyDescent="0.15">
      <c r="M2" s="21" t="s">
        <v>170</v>
      </c>
      <c r="R2" s="21" t="s">
        <v>170</v>
      </c>
    </row>
    <row r="3" spans="1:18" ht="18" customHeight="1" x14ac:dyDescent="0.15">
      <c r="A3" s="7"/>
      <c r="B3" s="7" t="s">
        <v>10</v>
      </c>
      <c r="C3" s="7" t="s">
        <v>277</v>
      </c>
      <c r="D3" s="7" t="s">
        <v>278</v>
      </c>
      <c r="E3" s="7" t="s">
        <v>279</v>
      </c>
      <c r="F3" s="7" t="s">
        <v>280</v>
      </c>
      <c r="G3" s="7" t="s">
        <v>281</v>
      </c>
      <c r="H3" s="7" t="s">
        <v>282</v>
      </c>
      <c r="I3" s="7" t="s">
        <v>283</v>
      </c>
      <c r="J3" s="8" t="s">
        <v>329</v>
      </c>
      <c r="K3" s="8" t="s">
        <v>330</v>
      </c>
      <c r="L3" s="7" t="s">
        <v>322</v>
      </c>
      <c r="M3" s="7" t="s">
        <v>323</v>
      </c>
      <c r="N3" s="7" t="s">
        <v>324</v>
      </c>
      <c r="O3" s="2" t="s">
        <v>325</v>
      </c>
      <c r="P3" s="2" t="s">
        <v>326</v>
      </c>
      <c r="Q3" s="2" t="s">
        <v>327</v>
      </c>
      <c r="R3" s="2" t="s">
        <v>328</v>
      </c>
    </row>
    <row r="4" spans="1:18" ht="18" customHeight="1" x14ac:dyDescent="0.15">
      <c r="A4" s="14" t="s">
        <v>40</v>
      </c>
      <c r="B4" s="16">
        <f t="shared" ref="B4:P4" si="0">SUM(B5:B8)</f>
        <v>0</v>
      </c>
      <c r="C4" s="16">
        <f t="shared" si="0"/>
        <v>0</v>
      </c>
      <c r="D4" s="16">
        <f t="shared" si="0"/>
        <v>446699</v>
      </c>
      <c r="E4" s="16">
        <f t="shared" si="0"/>
        <v>510005</v>
      </c>
      <c r="F4" s="16">
        <f t="shared" si="0"/>
        <v>424225</v>
      </c>
      <c r="G4" s="16">
        <f t="shared" si="0"/>
        <v>374230</v>
      </c>
      <c r="H4" s="16">
        <f t="shared" si="0"/>
        <v>407270</v>
      </c>
      <c r="I4" s="16">
        <f t="shared" si="0"/>
        <v>470457</v>
      </c>
      <c r="J4" s="16">
        <f t="shared" si="0"/>
        <v>438769</v>
      </c>
      <c r="K4" s="16">
        <f t="shared" si="0"/>
        <v>412772</v>
      </c>
      <c r="L4" s="16">
        <f t="shared" si="0"/>
        <v>364361</v>
      </c>
      <c r="M4" s="16">
        <f t="shared" si="0"/>
        <v>378286</v>
      </c>
      <c r="N4" s="16">
        <f t="shared" si="0"/>
        <v>361970</v>
      </c>
      <c r="O4" s="16">
        <f t="shared" si="0"/>
        <v>365076</v>
      </c>
      <c r="P4" s="16">
        <f t="shared" si="0"/>
        <v>343221</v>
      </c>
      <c r="Q4" s="16">
        <f>SUM(Q5:Q8)</f>
        <v>343348</v>
      </c>
      <c r="R4" s="16">
        <f>SUM(R5:R8)</f>
        <v>382849</v>
      </c>
    </row>
    <row r="5" spans="1:18" ht="18" customHeight="1" x14ac:dyDescent="0.15">
      <c r="A5" s="14" t="s">
        <v>41</v>
      </c>
      <c r="B5" s="16"/>
      <c r="C5" s="16"/>
      <c r="D5" s="16">
        <v>4074</v>
      </c>
      <c r="E5" s="16">
        <v>4121</v>
      </c>
      <c r="F5" s="16">
        <v>4187</v>
      </c>
      <c r="G5" s="16">
        <v>4332</v>
      </c>
      <c r="H5" s="16">
        <v>4622</v>
      </c>
      <c r="I5" s="16">
        <v>6357</v>
      </c>
      <c r="J5" s="16">
        <v>6459</v>
      </c>
      <c r="K5" s="16">
        <v>6429</v>
      </c>
      <c r="L5" s="16">
        <v>6612</v>
      </c>
      <c r="M5" s="16">
        <v>6265</v>
      </c>
      <c r="N5" s="16">
        <v>6594</v>
      </c>
      <c r="O5" s="16">
        <v>6070</v>
      </c>
      <c r="P5" s="16">
        <v>6611</v>
      </c>
      <c r="Q5" s="16">
        <v>9528</v>
      </c>
      <c r="R5" s="16">
        <v>11291</v>
      </c>
    </row>
    <row r="6" spans="1:18" ht="18" customHeight="1" x14ac:dyDescent="0.15">
      <c r="A6" s="14" t="s">
        <v>42</v>
      </c>
      <c r="B6" s="17"/>
      <c r="C6" s="17"/>
      <c r="D6" s="17">
        <v>267290</v>
      </c>
      <c r="E6" s="17">
        <v>366243</v>
      </c>
      <c r="F6" s="17">
        <v>314731</v>
      </c>
      <c r="G6" s="17">
        <v>280440</v>
      </c>
      <c r="H6" s="17">
        <v>289145</v>
      </c>
      <c r="I6" s="17">
        <v>280180</v>
      </c>
      <c r="J6" s="17">
        <v>316514</v>
      </c>
      <c r="K6" s="17">
        <v>285813</v>
      </c>
      <c r="L6" s="17">
        <v>280846</v>
      </c>
      <c r="M6" s="17">
        <v>266123</v>
      </c>
      <c r="N6" s="17">
        <v>268124</v>
      </c>
      <c r="O6" s="17">
        <v>269830</v>
      </c>
      <c r="P6" s="17">
        <v>257808</v>
      </c>
      <c r="Q6" s="17">
        <v>241241</v>
      </c>
      <c r="R6" s="17">
        <v>265548</v>
      </c>
    </row>
    <row r="7" spans="1:18" ht="18" customHeight="1" x14ac:dyDescent="0.15">
      <c r="A7" s="14" t="s">
        <v>43</v>
      </c>
      <c r="B7" s="17"/>
      <c r="C7" s="17"/>
      <c r="D7" s="17">
        <v>20344</v>
      </c>
      <c r="E7" s="17">
        <v>20938</v>
      </c>
      <c r="F7" s="17">
        <v>21694</v>
      </c>
      <c r="G7" s="17">
        <v>24012</v>
      </c>
      <c r="H7" s="17">
        <v>25456</v>
      </c>
      <c r="I7" s="17">
        <v>25225</v>
      </c>
      <c r="J7" s="17">
        <v>24271</v>
      </c>
      <c r="K7" s="17">
        <v>25514</v>
      </c>
      <c r="L7" s="17">
        <v>21828</v>
      </c>
      <c r="M7" s="17">
        <v>25456</v>
      </c>
      <c r="N7" s="17">
        <v>23991</v>
      </c>
      <c r="O7" s="17">
        <v>23952</v>
      </c>
      <c r="P7" s="17">
        <v>24420</v>
      </c>
      <c r="Q7" s="17">
        <v>25220</v>
      </c>
      <c r="R7" s="17">
        <v>23957</v>
      </c>
    </row>
    <row r="8" spans="1:18" ht="18" customHeight="1" x14ac:dyDescent="0.15">
      <c r="A8" s="14" t="s">
        <v>44</v>
      </c>
      <c r="B8" s="17"/>
      <c r="C8" s="17"/>
      <c r="D8" s="17">
        <v>154991</v>
      </c>
      <c r="E8" s="17">
        <v>118703</v>
      </c>
      <c r="F8" s="17">
        <v>83613</v>
      </c>
      <c r="G8" s="17">
        <v>65446</v>
      </c>
      <c r="H8" s="17">
        <v>88047</v>
      </c>
      <c r="I8" s="17">
        <v>158695</v>
      </c>
      <c r="J8" s="17">
        <v>91525</v>
      </c>
      <c r="K8" s="17">
        <v>95016</v>
      </c>
      <c r="L8" s="17">
        <v>55075</v>
      </c>
      <c r="M8" s="17">
        <v>80442</v>
      </c>
      <c r="N8" s="17">
        <v>63261</v>
      </c>
      <c r="O8" s="17">
        <v>65224</v>
      </c>
      <c r="P8" s="17">
        <v>54382</v>
      </c>
      <c r="Q8" s="17">
        <v>67359</v>
      </c>
      <c r="R8" s="17">
        <v>82053</v>
      </c>
    </row>
    <row r="9" spans="1:18" ht="18" customHeight="1" x14ac:dyDescent="0.15">
      <c r="A9" s="14" t="s">
        <v>45</v>
      </c>
      <c r="B9" s="16"/>
      <c r="C9" s="16"/>
      <c r="D9" s="16">
        <v>402173</v>
      </c>
      <c r="E9" s="16">
        <v>455510</v>
      </c>
      <c r="F9" s="16">
        <v>553596</v>
      </c>
      <c r="G9" s="16">
        <v>586956</v>
      </c>
      <c r="H9" s="16">
        <v>619357</v>
      </c>
      <c r="I9" s="16">
        <v>654362</v>
      </c>
      <c r="J9" s="16">
        <v>658323</v>
      </c>
      <c r="K9" s="16">
        <v>691395</v>
      </c>
      <c r="L9" s="16">
        <v>703736</v>
      </c>
      <c r="M9" s="16">
        <v>687769</v>
      </c>
      <c r="N9" s="16">
        <v>700300</v>
      </c>
      <c r="O9" s="16">
        <v>706346</v>
      </c>
      <c r="P9" s="16">
        <v>670544</v>
      </c>
      <c r="Q9" s="16">
        <v>678986</v>
      </c>
      <c r="R9" s="16">
        <v>676881</v>
      </c>
    </row>
    <row r="10" spans="1:18" ht="18" customHeight="1" x14ac:dyDescent="0.15">
      <c r="A10" s="14" t="s">
        <v>46</v>
      </c>
      <c r="B10" s="16"/>
      <c r="C10" s="16"/>
      <c r="D10" s="16">
        <v>399134</v>
      </c>
      <c r="E10" s="16">
        <v>452471</v>
      </c>
      <c r="F10" s="16">
        <v>550596</v>
      </c>
      <c r="G10" s="16">
        <v>583965</v>
      </c>
      <c r="H10" s="16">
        <v>616401</v>
      </c>
      <c r="I10" s="16">
        <v>651406</v>
      </c>
      <c r="J10" s="16">
        <v>655367</v>
      </c>
      <c r="K10" s="16">
        <v>688439</v>
      </c>
      <c r="L10" s="16">
        <v>700780</v>
      </c>
      <c r="M10" s="16">
        <v>684813</v>
      </c>
      <c r="N10" s="16">
        <v>697344</v>
      </c>
      <c r="O10" s="16">
        <v>703390</v>
      </c>
      <c r="P10" s="16">
        <v>667588</v>
      </c>
      <c r="Q10" s="16">
        <v>675952</v>
      </c>
      <c r="R10" s="16">
        <v>673834</v>
      </c>
    </row>
    <row r="11" spans="1:18" ht="18" customHeight="1" x14ac:dyDescent="0.15">
      <c r="A11" s="14" t="s">
        <v>47</v>
      </c>
      <c r="B11" s="16"/>
      <c r="C11" s="16"/>
      <c r="D11" s="16">
        <v>11461</v>
      </c>
      <c r="E11" s="16">
        <v>11910</v>
      </c>
      <c r="F11" s="16">
        <v>12346</v>
      </c>
      <c r="G11" s="16">
        <v>12687</v>
      </c>
      <c r="H11" s="16">
        <v>12691</v>
      </c>
      <c r="I11" s="16">
        <v>12693</v>
      </c>
      <c r="J11" s="16">
        <v>13389</v>
      </c>
      <c r="K11" s="16">
        <v>13505</v>
      </c>
      <c r="L11" s="16">
        <v>13627</v>
      </c>
      <c r="M11" s="16">
        <v>14180</v>
      </c>
      <c r="N11" s="16">
        <v>14944</v>
      </c>
      <c r="O11" s="16">
        <v>15779</v>
      </c>
      <c r="P11" s="16">
        <v>16172</v>
      </c>
      <c r="Q11" s="16">
        <v>16629</v>
      </c>
      <c r="R11" s="16">
        <v>17447</v>
      </c>
    </row>
    <row r="12" spans="1:18" ht="18" customHeight="1" x14ac:dyDescent="0.15">
      <c r="A12" s="14" t="s">
        <v>48</v>
      </c>
      <c r="B12" s="16"/>
      <c r="C12" s="16"/>
      <c r="D12" s="16">
        <v>53142</v>
      </c>
      <c r="E12" s="16">
        <v>51486</v>
      </c>
      <c r="F12" s="16">
        <v>49969</v>
      </c>
      <c r="G12" s="16">
        <v>49439</v>
      </c>
      <c r="H12" s="16">
        <v>48570</v>
      </c>
      <c r="I12" s="16">
        <v>46304</v>
      </c>
      <c r="J12" s="16">
        <v>55134</v>
      </c>
      <c r="K12" s="16">
        <v>55579</v>
      </c>
      <c r="L12" s="16">
        <v>57274</v>
      </c>
      <c r="M12" s="16">
        <v>57011</v>
      </c>
      <c r="N12" s="16">
        <v>55226</v>
      </c>
      <c r="O12" s="16">
        <v>51871</v>
      </c>
      <c r="P12" s="16">
        <v>50211</v>
      </c>
      <c r="Q12" s="16">
        <v>51492</v>
      </c>
      <c r="R12" s="16">
        <v>47721</v>
      </c>
    </row>
    <row r="13" spans="1:18" ht="18" customHeight="1" x14ac:dyDescent="0.15">
      <c r="A13" s="14" t="s">
        <v>49</v>
      </c>
      <c r="B13" s="16"/>
      <c r="C13" s="16"/>
      <c r="D13" s="16">
        <v>87</v>
      </c>
      <c r="E13" s="16">
        <v>85</v>
      </c>
      <c r="F13" s="16">
        <v>62</v>
      </c>
      <c r="G13" s="16">
        <v>327</v>
      </c>
      <c r="H13" s="16">
        <v>464</v>
      </c>
      <c r="I13" s="16">
        <v>448</v>
      </c>
      <c r="J13" s="16">
        <v>287</v>
      </c>
      <c r="K13" s="16">
        <v>114</v>
      </c>
      <c r="L13" s="16">
        <v>59</v>
      </c>
      <c r="M13" s="16">
        <v>51</v>
      </c>
      <c r="N13" s="16">
        <v>54</v>
      </c>
      <c r="O13" s="16">
        <v>39</v>
      </c>
      <c r="P13" s="16">
        <v>45</v>
      </c>
      <c r="Q13" s="16">
        <v>39</v>
      </c>
      <c r="R13" s="16">
        <v>0</v>
      </c>
    </row>
    <row r="14" spans="1:18" ht="18" customHeight="1" x14ac:dyDescent="0.15">
      <c r="A14" s="14" t="s">
        <v>50</v>
      </c>
      <c r="B14" s="16"/>
      <c r="C14" s="16"/>
      <c r="D14" s="16">
        <v>9984</v>
      </c>
      <c r="E14" s="16">
        <v>12601</v>
      </c>
      <c r="F14" s="16">
        <v>5334</v>
      </c>
      <c r="G14" s="16">
        <v>5580</v>
      </c>
      <c r="H14" s="16">
        <v>4732</v>
      </c>
      <c r="I14" s="16">
        <v>4075</v>
      </c>
      <c r="J14" s="16">
        <v>4036</v>
      </c>
      <c r="K14" s="16">
        <v>4793</v>
      </c>
      <c r="L14" s="16">
        <v>5914</v>
      </c>
      <c r="M14" s="16">
        <v>4395</v>
      </c>
      <c r="N14" s="16">
        <v>4249</v>
      </c>
      <c r="O14" s="16">
        <v>1428</v>
      </c>
      <c r="P14" s="16">
        <v>0</v>
      </c>
      <c r="Q14" s="16">
        <v>0</v>
      </c>
      <c r="R14" s="16">
        <v>0</v>
      </c>
    </row>
    <row r="15" spans="1:18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0</v>
      </c>
      <c r="R15" s="16">
        <v>0</v>
      </c>
    </row>
    <row r="16" spans="1:18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</row>
    <row r="17" spans="1:18" ht="18" customHeight="1" x14ac:dyDescent="0.15">
      <c r="A17" s="14" t="s">
        <v>53</v>
      </c>
      <c r="B17" s="17">
        <f t="shared" ref="B17:P17" si="1">SUM(B18:B21)</f>
        <v>0</v>
      </c>
      <c r="C17" s="17">
        <f t="shared" si="1"/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4</v>
      </c>
      <c r="P17" s="17">
        <f t="shared" si="1"/>
        <v>4</v>
      </c>
      <c r="Q17" s="17">
        <f>SUM(Q18:Q21)</f>
        <v>12008</v>
      </c>
      <c r="R17" s="17">
        <f>SUM(R18:R21)</f>
        <v>11629</v>
      </c>
    </row>
    <row r="18" spans="1:18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7">
        <v>12002</v>
      </c>
      <c r="R18" s="17">
        <v>11623</v>
      </c>
    </row>
    <row r="19" spans="1:18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2</v>
      </c>
      <c r="R19" s="16">
        <v>2</v>
      </c>
    </row>
    <row r="20" spans="1:18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2</v>
      </c>
      <c r="R20" s="16">
        <v>2</v>
      </c>
    </row>
    <row r="21" spans="1:18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2</v>
      </c>
      <c r="R21" s="16">
        <v>2</v>
      </c>
    </row>
    <row r="22" spans="1:18" ht="18" customHeight="1" x14ac:dyDescent="0.15">
      <c r="A22" s="14" t="s">
        <v>331</v>
      </c>
      <c r="B22" s="17">
        <f t="shared" ref="B22:P22" si="2">+B4+B9+B11+B12+B13+B14+B15+B16+B17</f>
        <v>0</v>
      </c>
      <c r="C22" s="17">
        <f t="shared" si="2"/>
        <v>0</v>
      </c>
      <c r="D22" s="17">
        <f t="shared" si="2"/>
        <v>923546</v>
      </c>
      <c r="E22" s="17">
        <f t="shared" si="2"/>
        <v>1041597</v>
      </c>
      <c r="F22" s="17">
        <f t="shared" si="2"/>
        <v>1045532</v>
      </c>
      <c r="G22" s="17">
        <f t="shared" si="2"/>
        <v>1029219</v>
      </c>
      <c r="H22" s="17">
        <f t="shared" si="2"/>
        <v>1093084</v>
      </c>
      <c r="I22" s="17">
        <f t="shared" si="2"/>
        <v>1188339</v>
      </c>
      <c r="J22" s="17">
        <f t="shared" si="2"/>
        <v>1169938</v>
      </c>
      <c r="K22" s="17">
        <f t="shared" si="2"/>
        <v>1178158</v>
      </c>
      <c r="L22" s="17">
        <f t="shared" si="2"/>
        <v>1144971</v>
      </c>
      <c r="M22" s="17">
        <f t="shared" si="2"/>
        <v>1141692</v>
      </c>
      <c r="N22" s="17">
        <f t="shared" si="2"/>
        <v>1136743</v>
      </c>
      <c r="O22" s="17">
        <f t="shared" si="2"/>
        <v>1140545</v>
      </c>
      <c r="P22" s="17">
        <f t="shared" si="2"/>
        <v>1080199</v>
      </c>
      <c r="Q22" s="17">
        <f>+Q4+Q9+Q11+Q12+Q13+Q14+Q15+Q16+Q17</f>
        <v>1102502</v>
      </c>
      <c r="R22" s="17">
        <f>+R4+R9+R11+R12+R13+R14+R15+R16+R17</f>
        <v>1136527</v>
      </c>
    </row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28" t="s">
        <v>100</v>
      </c>
      <c r="M30" s="65" t="str">
        <f>[2]財政指標!$M$1</f>
        <v>上河内町</v>
      </c>
      <c r="O30" s="65"/>
      <c r="P30" s="65"/>
      <c r="Q30" s="65"/>
      <c r="R30" s="65" t="str">
        <f>[2]財政指標!$M$1</f>
        <v>上河内町</v>
      </c>
    </row>
    <row r="31" spans="1:18" ht="18" customHeight="1" x14ac:dyDescent="0.15"/>
    <row r="32" spans="1:18" ht="18" customHeight="1" x14ac:dyDescent="0.15">
      <c r="A32" s="7"/>
      <c r="B32" s="7" t="s">
        <v>10</v>
      </c>
      <c r="C32" s="7" t="s">
        <v>277</v>
      </c>
      <c r="D32" s="7" t="s">
        <v>278</v>
      </c>
      <c r="E32" s="7" t="s">
        <v>279</v>
      </c>
      <c r="F32" s="7" t="s">
        <v>280</v>
      </c>
      <c r="G32" s="7" t="s">
        <v>281</v>
      </c>
      <c r="H32" s="7" t="s">
        <v>282</v>
      </c>
      <c r="I32" s="7" t="s">
        <v>283</v>
      </c>
      <c r="J32" s="8" t="s">
        <v>329</v>
      </c>
      <c r="K32" s="8" t="s">
        <v>330</v>
      </c>
      <c r="L32" s="7" t="s">
        <v>322</v>
      </c>
      <c r="M32" s="7" t="s">
        <v>323</v>
      </c>
      <c r="N32" s="7" t="s">
        <v>324</v>
      </c>
      <c r="O32" s="2" t="s">
        <v>325</v>
      </c>
      <c r="P32" s="2" t="s">
        <v>326</v>
      </c>
      <c r="Q32" s="2" t="s">
        <v>327</v>
      </c>
      <c r="R32" s="2" t="s">
        <v>328</v>
      </c>
    </row>
    <row r="33" spans="1:18" ht="18" customHeight="1" x14ac:dyDescent="0.15">
      <c r="A33" s="14" t="s">
        <v>40</v>
      </c>
      <c r="B33" s="29" t="e">
        <f t="shared" ref="B33:C49" si="3">B4/B$22*100</f>
        <v>#DIV/0!</v>
      </c>
      <c r="C33" s="29" t="e">
        <f t="shared" si="3"/>
        <v>#DIV/0!</v>
      </c>
      <c r="D33" s="29">
        <f t="shared" ref="D33:R48" si="4">D4/D$22*100</f>
        <v>48.367812756484248</v>
      </c>
      <c r="E33" s="29">
        <f t="shared" si="4"/>
        <v>48.963754695914062</v>
      </c>
      <c r="F33" s="29">
        <f t="shared" si="4"/>
        <v>40.575037397229352</v>
      </c>
      <c r="G33" s="29">
        <f t="shared" si="4"/>
        <v>36.360580206933605</v>
      </c>
      <c r="H33" s="29">
        <f t="shared" si="4"/>
        <v>37.258801702339433</v>
      </c>
      <c r="I33" s="29">
        <f t="shared" si="4"/>
        <v>39.589460583217416</v>
      </c>
      <c r="J33" s="29">
        <f t="shared" si="4"/>
        <v>37.503611302479278</v>
      </c>
      <c r="K33" s="29">
        <f t="shared" si="4"/>
        <v>35.035368770572369</v>
      </c>
      <c r="L33" s="29">
        <f t="shared" si="4"/>
        <v>31.822727387855238</v>
      </c>
      <c r="M33" s="29">
        <f t="shared" si="4"/>
        <v>33.133804914109938</v>
      </c>
      <c r="N33" s="29">
        <f t="shared" si="4"/>
        <v>31.842729623142613</v>
      </c>
      <c r="O33" s="29">
        <f t="shared" si="4"/>
        <v>32.008908022042093</v>
      </c>
      <c r="P33" s="29">
        <f t="shared" si="4"/>
        <v>31.773867592915749</v>
      </c>
      <c r="Q33" s="29">
        <f t="shared" si="4"/>
        <v>31.142619242414071</v>
      </c>
      <c r="R33" s="29">
        <f t="shared" si="4"/>
        <v>33.685869319426637</v>
      </c>
    </row>
    <row r="34" spans="1:18" ht="18" customHeight="1" x14ac:dyDescent="0.15">
      <c r="A34" s="14" t="s">
        <v>41</v>
      </c>
      <c r="B34" s="29" t="e">
        <f t="shared" si="3"/>
        <v>#DIV/0!</v>
      </c>
      <c r="C34" s="29" t="e">
        <f t="shared" si="3"/>
        <v>#DIV/0!</v>
      </c>
      <c r="D34" s="29">
        <f t="shared" si="4"/>
        <v>0.44112583455507359</v>
      </c>
      <c r="E34" s="29">
        <f t="shared" si="4"/>
        <v>0.39564246056776281</v>
      </c>
      <c r="F34" s="29">
        <f t="shared" si="4"/>
        <v>0.40046598286805191</v>
      </c>
      <c r="G34" s="29">
        <f t="shared" si="4"/>
        <v>0.42090167398775191</v>
      </c>
      <c r="H34" s="29">
        <f t="shared" si="4"/>
        <v>0.42284033066077265</v>
      </c>
      <c r="I34" s="29">
        <f t="shared" si="4"/>
        <v>0.53494836069505425</v>
      </c>
      <c r="J34" s="29">
        <f t="shared" si="4"/>
        <v>0.55208053760113784</v>
      </c>
      <c r="K34" s="29">
        <f t="shared" si="4"/>
        <v>0.54568232783718307</v>
      </c>
      <c r="L34" s="29">
        <f t="shared" si="4"/>
        <v>0.57748187508679261</v>
      </c>
      <c r="M34" s="29">
        <f t="shared" si="4"/>
        <v>0.54874694751298947</v>
      </c>
      <c r="N34" s="29">
        <f t="shared" si="4"/>
        <v>0.5800783466447561</v>
      </c>
      <c r="O34" s="29">
        <f t="shared" si="4"/>
        <v>0.53220171058572874</v>
      </c>
      <c r="P34" s="29">
        <f t="shared" si="4"/>
        <v>0.61201685985637833</v>
      </c>
      <c r="Q34" s="29">
        <f t="shared" si="4"/>
        <v>0.86421611933583786</v>
      </c>
      <c r="R34" s="29">
        <f t="shared" si="4"/>
        <v>0.99346517944580282</v>
      </c>
    </row>
    <row r="35" spans="1:18" ht="18" customHeight="1" x14ac:dyDescent="0.15">
      <c r="A35" s="14" t="s">
        <v>42</v>
      </c>
      <c r="B35" s="29" t="e">
        <f t="shared" si="3"/>
        <v>#DIV/0!</v>
      </c>
      <c r="C35" s="29" t="e">
        <f t="shared" si="3"/>
        <v>#DIV/0!</v>
      </c>
      <c r="D35" s="29">
        <f t="shared" si="4"/>
        <v>28.941709454645466</v>
      </c>
      <c r="E35" s="29">
        <f t="shared" si="4"/>
        <v>35.16167961313252</v>
      </c>
      <c r="F35" s="29">
        <f t="shared" si="4"/>
        <v>30.102474147132753</v>
      </c>
      <c r="G35" s="29">
        <f t="shared" si="4"/>
        <v>27.247845210786043</v>
      </c>
      <c r="H35" s="29">
        <f t="shared" si="4"/>
        <v>26.452221421226547</v>
      </c>
      <c r="I35" s="29">
        <f t="shared" si="4"/>
        <v>23.577447176268727</v>
      </c>
      <c r="J35" s="29">
        <f t="shared" si="4"/>
        <v>27.053912258598316</v>
      </c>
      <c r="K35" s="29">
        <f t="shared" si="4"/>
        <v>24.259309871850803</v>
      </c>
      <c r="L35" s="29">
        <f t="shared" si="4"/>
        <v>24.528656184305106</v>
      </c>
      <c r="M35" s="29">
        <f t="shared" si="4"/>
        <v>23.309526562330298</v>
      </c>
      <c r="N35" s="29">
        <f t="shared" si="4"/>
        <v>23.58703770333312</v>
      </c>
      <c r="O35" s="29">
        <f t="shared" si="4"/>
        <v>23.657988067108267</v>
      </c>
      <c r="P35" s="29">
        <f t="shared" si="4"/>
        <v>23.866713448170199</v>
      </c>
      <c r="Q35" s="29">
        <f t="shared" si="4"/>
        <v>21.881230147428305</v>
      </c>
      <c r="R35" s="29">
        <f t="shared" si="4"/>
        <v>23.364865066997968</v>
      </c>
    </row>
    <row r="36" spans="1:18" ht="18" customHeight="1" x14ac:dyDescent="0.15">
      <c r="A36" s="14" t="s">
        <v>43</v>
      </c>
      <c r="B36" s="29" t="e">
        <f t="shared" si="3"/>
        <v>#DIV/0!</v>
      </c>
      <c r="C36" s="29" t="e">
        <f t="shared" si="3"/>
        <v>#DIV/0!</v>
      </c>
      <c r="D36" s="29">
        <f t="shared" si="4"/>
        <v>2.2028139367178246</v>
      </c>
      <c r="E36" s="29">
        <f t="shared" si="4"/>
        <v>2.0101824410016542</v>
      </c>
      <c r="F36" s="29">
        <f t="shared" si="4"/>
        <v>2.0749245360256787</v>
      </c>
      <c r="G36" s="29">
        <f t="shared" si="4"/>
        <v>2.3330311624639655</v>
      </c>
      <c r="H36" s="29">
        <f t="shared" si="4"/>
        <v>2.328823768347172</v>
      </c>
      <c r="I36" s="29">
        <f t="shared" si="4"/>
        <v>2.1227107752922354</v>
      </c>
      <c r="J36" s="29">
        <f t="shared" si="4"/>
        <v>2.0745543780952493</v>
      </c>
      <c r="K36" s="29">
        <f t="shared" si="4"/>
        <v>2.1655839030079158</v>
      </c>
      <c r="L36" s="29">
        <f t="shared" si="4"/>
        <v>1.9064238308219159</v>
      </c>
      <c r="M36" s="29">
        <f t="shared" si="4"/>
        <v>2.229673151778238</v>
      </c>
      <c r="N36" s="29">
        <f t="shared" si="4"/>
        <v>2.110503429535084</v>
      </c>
      <c r="O36" s="29">
        <f t="shared" si="4"/>
        <v>2.1000486609471789</v>
      </c>
      <c r="P36" s="29">
        <f t="shared" si="4"/>
        <v>2.2606945572065889</v>
      </c>
      <c r="Q36" s="29">
        <f t="shared" si="4"/>
        <v>2.287524194967447</v>
      </c>
      <c r="R36" s="29">
        <f t="shared" si="4"/>
        <v>2.1079129664319458</v>
      </c>
    </row>
    <row r="37" spans="1:18" ht="18" customHeight="1" x14ac:dyDescent="0.15">
      <c r="A37" s="14" t="s">
        <v>44</v>
      </c>
      <c r="B37" s="29" t="e">
        <f t="shared" si="3"/>
        <v>#DIV/0!</v>
      </c>
      <c r="C37" s="29" t="e">
        <f t="shared" si="3"/>
        <v>#DIV/0!</v>
      </c>
      <c r="D37" s="29">
        <f t="shared" si="4"/>
        <v>16.782163530565882</v>
      </c>
      <c r="E37" s="29">
        <f t="shared" si="4"/>
        <v>11.396250181212119</v>
      </c>
      <c r="F37" s="29">
        <f t="shared" si="4"/>
        <v>7.9971727312028715</v>
      </c>
      <c r="G37" s="29">
        <f t="shared" si="4"/>
        <v>6.3588021596958475</v>
      </c>
      <c r="H37" s="29">
        <f t="shared" si="4"/>
        <v>8.0549161821049431</v>
      </c>
      <c r="I37" s="29">
        <f t="shared" si="4"/>
        <v>13.3543542709614</v>
      </c>
      <c r="J37" s="29">
        <f t="shared" si="4"/>
        <v>7.8230641281845701</v>
      </c>
      <c r="K37" s="29">
        <f t="shared" si="4"/>
        <v>8.0647926678764659</v>
      </c>
      <c r="L37" s="29">
        <f t="shared" si="4"/>
        <v>4.8101654976414245</v>
      </c>
      <c r="M37" s="29">
        <f t="shared" si="4"/>
        <v>7.0458582524884115</v>
      </c>
      <c r="N37" s="29">
        <f t="shared" si="4"/>
        <v>5.5651101436296511</v>
      </c>
      <c r="O37" s="29">
        <f t="shared" si="4"/>
        <v>5.718669583400918</v>
      </c>
      <c r="P37" s="29">
        <f t="shared" si="4"/>
        <v>5.0344427276825847</v>
      </c>
      <c r="Q37" s="29">
        <f t="shared" si="4"/>
        <v>6.109648780682484</v>
      </c>
      <c r="R37" s="29">
        <f t="shared" si="4"/>
        <v>7.2196261065509217</v>
      </c>
    </row>
    <row r="38" spans="1:18" ht="18" customHeight="1" x14ac:dyDescent="0.15">
      <c r="A38" s="14" t="s">
        <v>45</v>
      </c>
      <c r="B38" s="29" t="e">
        <f t="shared" si="3"/>
        <v>#DIV/0!</v>
      </c>
      <c r="C38" s="29" t="e">
        <f t="shared" si="3"/>
        <v>#DIV/0!</v>
      </c>
      <c r="D38" s="29">
        <f t="shared" si="4"/>
        <v>43.546612729631221</v>
      </c>
      <c r="E38" s="29">
        <f t="shared" si="4"/>
        <v>43.73188478845465</v>
      </c>
      <c r="F38" s="29">
        <f t="shared" si="4"/>
        <v>52.948738058710774</v>
      </c>
      <c r="G38" s="29">
        <f t="shared" si="4"/>
        <v>57.029261993803068</v>
      </c>
      <c r="H38" s="29">
        <f t="shared" si="4"/>
        <v>56.661427667041139</v>
      </c>
      <c r="I38" s="29">
        <f t="shared" si="4"/>
        <v>55.065263363400504</v>
      </c>
      <c r="J38" s="29">
        <f t="shared" si="4"/>
        <v>56.269904900943466</v>
      </c>
      <c r="K38" s="29">
        <f t="shared" si="4"/>
        <v>58.684403959401031</v>
      </c>
      <c r="L38" s="29">
        <f t="shared" si="4"/>
        <v>61.463216098923034</v>
      </c>
      <c r="M38" s="29">
        <f t="shared" si="4"/>
        <v>60.241203406873311</v>
      </c>
      <c r="N38" s="29">
        <f t="shared" si="4"/>
        <v>61.605833508541508</v>
      </c>
      <c r="O38" s="29">
        <f t="shared" si="4"/>
        <v>61.930568280953402</v>
      </c>
      <c r="P38" s="29">
        <f t="shared" si="4"/>
        <v>62.075969335279893</v>
      </c>
      <c r="Q38" s="29">
        <f t="shared" si="4"/>
        <v>61.58592002554191</v>
      </c>
      <c r="R38" s="29">
        <f t="shared" si="4"/>
        <v>59.556966090554816</v>
      </c>
    </row>
    <row r="39" spans="1:18" ht="18" customHeight="1" x14ac:dyDescent="0.15">
      <c r="A39" s="14" t="s">
        <v>46</v>
      </c>
      <c r="B39" s="29" t="e">
        <f t="shared" si="3"/>
        <v>#DIV/0!</v>
      </c>
      <c r="C39" s="29" t="e">
        <f t="shared" si="3"/>
        <v>#DIV/0!</v>
      </c>
      <c r="D39" s="29">
        <f t="shared" si="4"/>
        <v>43.217554945828361</v>
      </c>
      <c r="E39" s="29">
        <f t="shared" si="4"/>
        <v>43.440121275310894</v>
      </c>
      <c r="F39" s="29">
        <f t="shared" si="4"/>
        <v>52.661802795132054</v>
      </c>
      <c r="G39" s="29">
        <f t="shared" si="4"/>
        <v>56.738653289533133</v>
      </c>
      <c r="H39" s="29">
        <f t="shared" si="4"/>
        <v>56.391000142715477</v>
      </c>
      <c r="I39" s="29">
        <f t="shared" si="4"/>
        <v>54.816512796432669</v>
      </c>
      <c r="J39" s="29">
        <f t="shared" si="4"/>
        <v>56.017241939316442</v>
      </c>
      <c r="K39" s="29">
        <f t="shared" si="4"/>
        <v>58.433503825463141</v>
      </c>
      <c r="L39" s="29">
        <f t="shared" si="4"/>
        <v>61.205043621192154</v>
      </c>
      <c r="M39" s="29">
        <f t="shared" si="4"/>
        <v>59.982289444088245</v>
      </c>
      <c r="N39" s="29">
        <f t="shared" si="4"/>
        <v>61.345792320691658</v>
      </c>
      <c r="O39" s="29">
        <f t="shared" si="4"/>
        <v>61.671393938862565</v>
      </c>
      <c r="P39" s="29">
        <f t="shared" si="4"/>
        <v>61.802316054726958</v>
      </c>
      <c r="Q39" s="29">
        <f t="shared" si="4"/>
        <v>61.310727780992693</v>
      </c>
      <c r="R39" s="29">
        <f t="shared" si="4"/>
        <v>59.288868632245425</v>
      </c>
    </row>
    <row r="40" spans="1:18" ht="18" customHeight="1" x14ac:dyDescent="0.15">
      <c r="A40" s="14" t="s">
        <v>47</v>
      </c>
      <c r="B40" s="29" t="e">
        <f t="shared" si="3"/>
        <v>#DIV/0!</v>
      </c>
      <c r="C40" s="29" t="e">
        <f t="shared" si="3"/>
        <v>#DIV/0!</v>
      </c>
      <c r="D40" s="29">
        <f t="shared" si="4"/>
        <v>1.2409777098271229</v>
      </c>
      <c r="E40" s="29">
        <f t="shared" si="4"/>
        <v>1.1434364730313162</v>
      </c>
      <c r="F40" s="29">
        <f t="shared" si="4"/>
        <v>1.1808342547143464</v>
      </c>
      <c r="G40" s="29">
        <f t="shared" si="4"/>
        <v>1.2326822571289493</v>
      </c>
      <c r="H40" s="29">
        <f t="shared" si="4"/>
        <v>1.1610269659056394</v>
      </c>
      <c r="I40" s="29">
        <f t="shared" si="4"/>
        <v>1.0681295488913518</v>
      </c>
      <c r="J40" s="29">
        <f t="shared" si="4"/>
        <v>1.1444196188174074</v>
      </c>
      <c r="K40" s="29">
        <f t="shared" si="4"/>
        <v>1.1462808893204477</v>
      </c>
      <c r="L40" s="29">
        <f t="shared" si="4"/>
        <v>1.1901611481862859</v>
      </c>
      <c r="M40" s="29">
        <f t="shared" si="4"/>
        <v>1.2420162355521454</v>
      </c>
      <c r="N40" s="29">
        <f t="shared" si="4"/>
        <v>1.3146331228782584</v>
      </c>
      <c r="O40" s="29">
        <f t="shared" si="4"/>
        <v>1.3834614153759826</v>
      </c>
      <c r="P40" s="29">
        <f t="shared" si="4"/>
        <v>1.497131547057533</v>
      </c>
      <c r="Q40" s="29">
        <f t="shared" si="4"/>
        <v>1.5082965835889641</v>
      </c>
      <c r="R40" s="29">
        <f t="shared" si="4"/>
        <v>1.5351153118227723</v>
      </c>
    </row>
    <row r="41" spans="1:18" ht="18" customHeight="1" x14ac:dyDescent="0.15">
      <c r="A41" s="14" t="s">
        <v>48</v>
      </c>
      <c r="B41" s="29" t="e">
        <f t="shared" si="3"/>
        <v>#DIV/0!</v>
      </c>
      <c r="C41" s="29" t="e">
        <f t="shared" si="3"/>
        <v>#DIV/0!</v>
      </c>
      <c r="D41" s="29">
        <f t="shared" si="4"/>
        <v>5.7541259449989495</v>
      </c>
      <c r="E41" s="29">
        <f t="shared" si="4"/>
        <v>4.9429865869429346</v>
      </c>
      <c r="F41" s="29">
        <f t="shared" si="4"/>
        <v>4.7792893952552387</v>
      </c>
      <c r="G41" s="29">
        <f t="shared" si="4"/>
        <v>4.8035452124377809</v>
      </c>
      <c r="H41" s="29">
        <f t="shared" si="4"/>
        <v>4.4433913587610832</v>
      </c>
      <c r="I41" s="29">
        <f t="shared" si="4"/>
        <v>3.8965312086870831</v>
      </c>
      <c r="J41" s="29">
        <f t="shared" si="4"/>
        <v>4.7125574175725546</v>
      </c>
      <c r="K41" s="29">
        <f t="shared" si="4"/>
        <v>4.7174487632388864</v>
      </c>
      <c r="L41" s="29">
        <f t="shared" si="4"/>
        <v>5.0022227637206536</v>
      </c>
      <c r="M41" s="29">
        <f t="shared" si="4"/>
        <v>4.9935534277195606</v>
      </c>
      <c r="N41" s="29">
        <f t="shared" si="4"/>
        <v>4.8582661164396876</v>
      </c>
      <c r="O41" s="29">
        <f t="shared" si="4"/>
        <v>4.5479134974946192</v>
      </c>
      <c r="P41" s="29">
        <f t="shared" si="4"/>
        <v>4.6483101724774789</v>
      </c>
      <c r="Q41" s="29">
        <f t="shared" si="4"/>
        <v>4.6704677179723939</v>
      </c>
      <c r="R41" s="29">
        <f t="shared" si="4"/>
        <v>4.1988443741327748</v>
      </c>
    </row>
    <row r="42" spans="1:18" ht="18" customHeight="1" x14ac:dyDescent="0.15">
      <c r="A42" s="14" t="s">
        <v>49</v>
      </c>
      <c r="B42" s="29" t="e">
        <f t="shared" si="3"/>
        <v>#DIV/0!</v>
      </c>
      <c r="C42" s="29" t="e">
        <f t="shared" si="3"/>
        <v>#DIV/0!</v>
      </c>
      <c r="D42" s="29">
        <f t="shared" si="4"/>
        <v>9.4202129617799221E-3</v>
      </c>
      <c r="E42" s="29">
        <f t="shared" si="4"/>
        <v>8.1605457773015859E-3</v>
      </c>
      <c r="F42" s="29">
        <f t="shared" si="4"/>
        <v>5.9299954472938178E-3</v>
      </c>
      <c r="G42" s="29">
        <f t="shared" si="4"/>
        <v>3.1771663756693179E-2</v>
      </c>
      <c r="H42" s="29">
        <f t="shared" si="4"/>
        <v>4.2448704765598984E-2</v>
      </c>
      <c r="I42" s="29">
        <f t="shared" si="4"/>
        <v>3.7699679973475585E-2</v>
      </c>
      <c r="J42" s="29">
        <f t="shared" si="4"/>
        <v>2.4531214474613181E-2</v>
      </c>
      <c r="K42" s="29">
        <f t="shared" si="4"/>
        <v>9.676121538876788E-3</v>
      </c>
      <c r="L42" s="29">
        <f t="shared" si="4"/>
        <v>5.1529689398246772E-3</v>
      </c>
      <c r="M42" s="29">
        <f t="shared" si="4"/>
        <v>4.4670541617178715E-3</v>
      </c>
      <c r="N42" s="29">
        <f t="shared" si="4"/>
        <v>4.7504141217495953E-3</v>
      </c>
      <c r="O42" s="29">
        <f t="shared" si="4"/>
        <v>3.4194179098588837E-3</v>
      </c>
      <c r="P42" s="29">
        <f t="shared" si="4"/>
        <v>4.1658990611915031E-3</v>
      </c>
      <c r="Q42" s="29">
        <f t="shared" si="4"/>
        <v>3.5374085489187322E-3</v>
      </c>
      <c r="R42" s="29">
        <f t="shared" si="4"/>
        <v>0</v>
      </c>
    </row>
    <row r="43" spans="1:18" ht="18" customHeight="1" x14ac:dyDescent="0.15">
      <c r="A43" s="14" t="s">
        <v>50</v>
      </c>
      <c r="B43" s="29" t="e">
        <f t="shared" si="3"/>
        <v>#DIV/0!</v>
      </c>
      <c r="C43" s="29" t="e">
        <f t="shared" si="3"/>
        <v>#DIV/0!</v>
      </c>
      <c r="D43" s="29">
        <f t="shared" si="4"/>
        <v>1.0810506460966751</v>
      </c>
      <c r="E43" s="29">
        <f t="shared" si="4"/>
        <v>1.2097769098797329</v>
      </c>
      <c r="F43" s="29">
        <f t="shared" si="4"/>
        <v>0.51017089864298748</v>
      </c>
      <c r="G43" s="29">
        <f t="shared" si="4"/>
        <v>0.54215866593990192</v>
      </c>
      <c r="H43" s="29">
        <f t="shared" si="4"/>
        <v>0.43290360118709997</v>
      </c>
      <c r="I43" s="29">
        <f t="shared" si="4"/>
        <v>0.34291561583016295</v>
      </c>
      <c r="J43" s="29">
        <f t="shared" si="4"/>
        <v>0.3449755457126788</v>
      </c>
      <c r="K43" s="29">
        <f t="shared" si="4"/>
        <v>0.40682149592838995</v>
      </c>
      <c r="L43" s="29">
        <f t="shared" si="4"/>
        <v>0.51651963237496845</v>
      </c>
      <c r="M43" s="29">
        <f t="shared" si="4"/>
        <v>0.3849549615833342</v>
      </c>
      <c r="N43" s="29">
        <f t="shared" si="4"/>
        <v>0.37378721487618571</v>
      </c>
      <c r="O43" s="29">
        <f t="shared" si="4"/>
        <v>0.12520330193021759</v>
      </c>
      <c r="P43" s="29">
        <f t="shared" si="4"/>
        <v>0</v>
      </c>
      <c r="Q43" s="29">
        <f t="shared" si="4"/>
        <v>0</v>
      </c>
      <c r="R43" s="29">
        <f t="shared" si="4"/>
        <v>0</v>
      </c>
    </row>
    <row r="44" spans="1:18" ht="18" customHeight="1" x14ac:dyDescent="0.15">
      <c r="A44" s="14" t="s">
        <v>51</v>
      </c>
      <c r="B44" s="29" t="e">
        <f t="shared" si="3"/>
        <v>#DIV/0!</v>
      </c>
      <c r="C44" s="29" t="e">
        <f t="shared" si="3"/>
        <v>#DIV/0!</v>
      </c>
      <c r="D44" s="29">
        <f t="shared" si="4"/>
        <v>0</v>
      </c>
      <c r="E44" s="29">
        <f t="shared" si="4"/>
        <v>0</v>
      </c>
      <c r="F44" s="29">
        <f t="shared" si="4"/>
        <v>0</v>
      </c>
      <c r="G44" s="29">
        <f t="shared" si="4"/>
        <v>0</v>
      </c>
      <c r="H44" s="29">
        <f t="shared" si="4"/>
        <v>0</v>
      </c>
      <c r="I44" s="29">
        <f t="shared" si="4"/>
        <v>0</v>
      </c>
      <c r="J44" s="29">
        <f t="shared" si="4"/>
        <v>0</v>
      </c>
      <c r="K44" s="29">
        <f t="shared" si="4"/>
        <v>0</v>
      </c>
      <c r="L44" s="29">
        <f t="shared" si="4"/>
        <v>0</v>
      </c>
      <c r="M44" s="29">
        <f t="shared" si="4"/>
        <v>0</v>
      </c>
      <c r="N44" s="29">
        <f t="shared" si="4"/>
        <v>0</v>
      </c>
      <c r="O44" s="29">
        <f t="shared" si="4"/>
        <v>8.7677382304073931E-5</v>
      </c>
      <c r="P44" s="29">
        <f t="shared" si="4"/>
        <v>9.2575534693144511E-5</v>
      </c>
      <c r="Q44" s="29">
        <f t="shared" si="4"/>
        <v>0</v>
      </c>
      <c r="R44" s="29">
        <f t="shared" si="4"/>
        <v>0</v>
      </c>
    </row>
    <row r="45" spans="1:18" ht="18" customHeight="1" x14ac:dyDescent="0.15">
      <c r="A45" s="14" t="s">
        <v>52</v>
      </c>
      <c r="B45" s="29" t="e">
        <f t="shared" si="3"/>
        <v>#DIV/0!</v>
      </c>
      <c r="C45" s="29" t="e">
        <f t="shared" si="3"/>
        <v>#DIV/0!</v>
      </c>
      <c r="D45" s="29">
        <f t="shared" si="4"/>
        <v>0</v>
      </c>
      <c r="E45" s="29">
        <f t="shared" si="4"/>
        <v>0</v>
      </c>
      <c r="F45" s="29">
        <f t="shared" si="4"/>
        <v>0</v>
      </c>
      <c r="G45" s="29">
        <f t="shared" si="4"/>
        <v>0</v>
      </c>
      <c r="H45" s="29">
        <f t="shared" si="4"/>
        <v>0</v>
      </c>
      <c r="I45" s="29">
        <f t="shared" si="4"/>
        <v>0</v>
      </c>
      <c r="J45" s="29">
        <f t="shared" si="4"/>
        <v>0</v>
      </c>
      <c r="K45" s="29">
        <f t="shared" si="4"/>
        <v>0</v>
      </c>
      <c r="L45" s="29">
        <f t="shared" si="4"/>
        <v>0</v>
      </c>
      <c r="M45" s="29">
        <f t="shared" si="4"/>
        <v>0</v>
      </c>
      <c r="N45" s="29">
        <f t="shared" si="4"/>
        <v>0</v>
      </c>
      <c r="O45" s="29">
        <f t="shared" si="4"/>
        <v>8.7677382304073931E-5</v>
      </c>
      <c r="P45" s="29">
        <f t="shared" si="4"/>
        <v>9.2575534693144511E-5</v>
      </c>
      <c r="Q45" s="29">
        <f t="shared" si="4"/>
        <v>0</v>
      </c>
      <c r="R45" s="29">
        <f t="shared" si="4"/>
        <v>0</v>
      </c>
    </row>
    <row r="46" spans="1:18" ht="18" customHeight="1" x14ac:dyDescent="0.15">
      <c r="A46" s="14" t="s">
        <v>53</v>
      </c>
      <c r="B46" s="29" t="e">
        <f t="shared" si="3"/>
        <v>#DIV/0!</v>
      </c>
      <c r="C46" s="29" t="e">
        <f t="shared" si="3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4"/>
        <v>0</v>
      </c>
      <c r="N46" s="29">
        <f t="shared" si="4"/>
        <v>0</v>
      </c>
      <c r="O46" s="29">
        <f t="shared" si="4"/>
        <v>3.5070952921629572E-4</v>
      </c>
      <c r="P46" s="29">
        <f t="shared" si="4"/>
        <v>3.7030213877257804E-4</v>
      </c>
      <c r="Q46" s="29">
        <f t="shared" si="4"/>
        <v>1.0891590219337473</v>
      </c>
      <c r="R46" s="29">
        <f t="shared" si="4"/>
        <v>1.023204904062992</v>
      </c>
    </row>
    <row r="47" spans="1:18" ht="18" customHeight="1" x14ac:dyDescent="0.15">
      <c r="A47" s="14" t="s">
        <v>54</v>
      </c>
      <c r="B47" s="29" t="e">
        <f t="shared" si="3"/>
        <v>#DIV/0!</v>
      </c>
      <c r="C47" s="29" t="e">
        <f t="shared" si="3"/>
        <v>#DIV/0!</v>
      </c>
      <c r="D47" s="29">
        <f t="shared" si="4"/>
        <v>0</v>
      </c>
      <c r="E47" s="29">
        <f t="shared" si="4"/>
        <v>0</v>
      </c>
      <c r="F47" s="29">
        <f t="shared" si="4"/>
        <v>0</v>
      </c>
      <c r="G47" s="29">
        <f t="shared" si="4"/>
        <v>0</v>
      </c>
      <c r="H47" s="29">
        <f t="shared" si="4"/>
        <v>0</v>
      </c>
      <c r="I47" s="29">
        <f t="shared" si="4"/>
        <v>0</v>
      </c>
      <c r="J47" s="29">
        <f t="shared" si="4"/>
        <v>0</v>
      </c>
      <c r="K47" s="29">
        <f t="shared" si="4"/>
        <v>0</v>
      </c>
      <c r="L47" s="29">
        <f t="shared" si="4"/>
        <v>0</v>
      </c>
      <c r="M47" s="29">
        <f t="shared" si="4"/>
        <v>0</v>
      </c>
      <c r="N47" s="29">
        <f t="shared" si="4"/>
        <v>0</v>
      </c>
      <c r="O47" s="29">
        <f t="shared" si="4"/>
        <v>8.7677382304073931E-5</v>
      </c>
      <c r="P47" s="29">
        <f t="shared" si="4"/>
        <v>9.2575534693144511E-5</v>
      </c>
      <c r="Q47" s="29">
        <f t="shared" si="4"/>
        <v>1.0886148052339135</v>
      </c>
      <c r="R47" s="29">
        <f t="shared" si="4"/>
        <v>1.0226769799573614</v>
      </c>
    </row>
    <row r="48" spans="1:18" ht="18" customHeight="1" x14ac:dyDescent="0.15">
      <c r="A48" s="14" t="s">
        <v>55</v>
      </c>
      <c r="B48" s="29" t="e">
        <f t="shared" si="3"/>
        <v>#DIV/0!</v>
      </c>
      <c r="C48" s="29" t="e">
        <f t="shared" si="3"/>
        <v>#DIV/0!</v>
      </c>
      <c r="D48" s="29">
        <f t="shared" si="4"/>
        <v>0</v>
      </c>
      <c r="E48" s="29">
        <f t="shared" si="4"/>
        <v>0</v>
      </c>
      <c r="F48" s="29">
        <f t="shared" si="4"/>
        <v>0</v>
      </c>
      <c r="G48" s="29">
        <f t="shared" si="4"/>
        <v>0</v>
      </c>
      <c r="H48" s="29">
        <f t="shared" si="4"/>
        <v>0</v>
      </c>
      <c r="I48" s="29">
        <f t="shared" si="4"/>
        <v>0</v>
      </c>
      <c r="J48" s="29">
        <f t="shared" si="4"/>
        <v>0</v>
      </c>
      <c r="K48" s="29">
        <f t="shared" si="4"/>
        <v>0</v>
      </c>
      <c r="L48" s="29">
        <f t="shared" si="4"/>
        <v>0</v>
      </c>
      <c r="M48" s="29">
        <f t="shared" si="4"/>
        <v>0</v>
      </c>
      <c r="N48" s="29">
        <f t="shared" si="4"/>
        <v>0</v>
      </c>
      <c r="O48" s="29">
        <f t="shared" si="4"/>
        <v>8.7677382304073931E-5</v>
      </c>
      <c r="P48" s="29">
        <f t="shared" si="4"/>
        <v>9.2575534693144511E-5</v>
      </c>
      <c r="Q48" s="29">
        <f t="shared" si="4"/>
        <v>1.8140556661121703E-4</v>
      </c>
      <c r="R48" s="29">
        <f t="shared" si="4"/>
        <v>1.7597470187685817E-4</v>
      </c>
    </row>
    <row r="49" spans="1:18" ht="18" customHeight="1" x14ac:dyDescent="0.15">
      <c r="A49" s="14" t="s">
        <v>56</v>
      </c>
      <c r="B49" s="29" t="e">
        <f t="shared" si="3"/>
        <v>#DIV/0!</v>
      </c>
      <c r="C49" s="29" t="e">
        <f t="shared" si="3"/>
        <v>#DIV/0!</v>
      </c>
      <c r="D49" s="29">
        <f t="shared" ref="D49:Q49" si="5">D20/D$22*100</f>
        <v>0</v>
      </c>
      <c r="E49" s="29">
        <f t="shared" si="5"/>
        <v>0</v>
      </c>
      <c r="F49" s="29">
        <f t="shared" si="5"/>
        <v>0</v>
      </c>
      <c r="G49" s="29">
        <f t="shared" si="5"/>
        <v>0</v>
      </c>
      <c r="H49" s="29">
        <f t="shared" si="5"/>
        <v>0</v>
      </c>
      <c r="I49" s="29">
        <f t="shared" si="5"/>
        <v>0</v>
      </c>
      <c r="J49" s="29">
        <f t="shared" si="5"/>
        <v>0</v>
      </c>
      <c r="K49" s="29">
        <f t="shared" si="5"/>
        <v>0</v>
      </c>
      <c r="L49" s="29">
        <f t="shared" si="5"/>
        <v>0</v>
      </c>
      <c r="M49" s="29">
        <f t="shared" si="5"/>
        <v>0</v>
      </c>
      <c r="N49" s="29">
        <f t="shared" si="5"/>
        <v>0</v>
      </c>
      <c r="O49" s="29">
        <f t="shared" si="5"/>
        <v>8.7677382304073931E-5</v>
      </c>
      <c r="P49" s="29">
        <f t="shared" si="5"/>
        <v>9.2575534693144511E-5</v>
      </c>
      <c r="Q49" s="29">
        <f t="shared" si="5"/>
        <v>1.8140556661121703E-4</v>
      </c>
      <c r="R49" s="29">
        <f>R20/R$22*100</f>
        <v>1.7597470187685817E-4</v>
      </c>
    </row>
    <row r="50" spans="1:18" ht="18" customHeight="1" x14ac:dyDescent="0.15">
      <c r="A50" s="14" t="s">
        <v>57</v>
      </c>
      <c r="B50" s="29" t="e">
        <f t="shared" ref="B50:P50" si="6">B21/B$22*100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0</v>
      </c>
      <c r="L50" s="29">
        <f t="shared" si="6"/>
        <v>0</v>
      </c>
      <c r="M50" s="29">
        <f t="shared" si="6"/>
        <v>0</v>
      </c>
      <c r="N50" s="29">
        <f t="shared" si="6"/>
        <v>0</v>
      </c>
      <c r="O50" s="29">
        <f t="shared" si="6"/>
        <v>8.7677382304073931E-5</v>
      </c>
      <c r="P50" s="29">
        <f t="shared" si="6"/>
        <v>9.2575534693144511E-5</v>
      </c>
      <c r="Q50" s="29">
        <f>Q21/Q$22*100</f>
        <v>1.8140556661121703E-4</v>
      </c>
      <c r="R50" s="29">
        <f>R21/R$22*100</f>
        <v>1.7597470187685817E-4</v>
      </c>
    </row>
    <row r="51" spans="1:18" ht="18" customHeight="1" x14ac:dyDescent="0.15">
      <c r="A51" s="14" t="s">
        <v>331</v>
      </c>
      <c r="B51" s="30" t="e">
        <f>+B33+B38+B40+B41+B42+B43+B44+B45+B46</f>
        <v>#DIV/0!</v>
      </c>
      <c r="C51" s="30" t="e">
        <f>+C33+C38+C40+C41+C42+C43+C44+C45+C46</f>
        <v>#DIV/0!</v>
      </c>
      <c r="D51" s="30">
        <f t="shared" ref="D51:R51" si="7">+D33+D38+D40+D41+D42+D43+D44+D45+D46</f>
        <v>100</v>
      </c>
      <c r="E51" s="30">
        <f t="shared" si="7"/>
        <v>100</v>
      </c>
      <c r="F51" s="30">
        <f t="shared" si="7"/>
        <v>99.999999999999972</v>
      </c>
      <c r="G51" s="30">
        <f t="shared" si="7"/>
        <v>100</v>
      </c>
      <c r="H51" s="30">
        <f t="shared" si="7"/>
        <v>99.999999999999986</v>
      </c>
      <c r="I51" s="30">
        <f t="shared" si="7"/>
        <v>99.999999999999986</v>
      </c>
      <c r="J51" s="30">
        <f t="shared" si="7"/>
        <v>100</v>
      </c>
      <c r="K51" s="30">
        <f t="shared" si="7"/>
        <v>100</v>
      </c>
      <c r="L51" s="30">
        <f t="shared" si="7"/>
        <v>100.00000000000001</v>
      </c>
      <c r="M51" s="30">
        <f t="shared" si="7"/>
        <v>100.00000000000001</v>
      </c>
      <c r="N51" s="30">
        <f t="shared" si="7"/>
        <v>100.00000000000001</v>
      </c>
      <c r="O51" s="30">
        <f t="shared" si="7"/>
        <v>100</v>
      </c>
      <c r="P51" s="30">
        <f t="shared" si="7"/>
        <v>100.00000000000001</v>
      </c>
      <c r="Q51" s="30">
        <f t="shared" si="7"/>
        <v>100.00000000000001</v>
      </c>
      <c r="R51" s="30">
        <f t="shared" si="7"/>
        <v>100</v>
      </c>
    </row>
    <row r="52" spans="1:18" ht="18" customHeight="1" x14ac:dyDescent="0.15"/>
    <row r="53" spans="1:18" ht="18" customHeight="1" x14ac:dyDescent="0.15"/>
    <row r="54" spans="1:18" ht="18" customHeight="1" x14ac:dyDescent="0.15"/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16"/>
  <sheetViews>
    <sheetView workbookViewId="0">
      <selection sqref="A1:IV65536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5" width="8.6640625" style="13" customWidth="1"/>
    <col min="16" max="16384" width="9" style="13"/>
  </cols>
  <sheetData>
    <row r="1" spans="1:18" ht="18" customHeight="1" x14ac:dyDescent="0.2">
      <c r="A1" s="28" t="s">
        <v>97</v>
      </c>
      <c r="L1" s="65" t="str">
        <f>[3]財政指標!$M$1</f>
        <v>河内町</v>
      </c>
      <c r="Q1" s="65" t="str">
        <f>[3]財政指標!$M$1</f>
        <v>河内町</v>
      </c>
    </row>
    <row r="2" spans="1:18" ht="18" customHeight="1" x14ac:dyDescent="0.15">
      <c r="M2" s="21" t="s">
        <v>170</v>
      </c>
      <c r="R2" s="21" t="s">
        <v>170</v>
      </c>
    </row>
    <row r="3" spans="1:18" ht="18" customHeight="1" x14ac:dyDescent="0.15">
      <c r="A3" s="7"/>
      <c r="B3" s="7" t="s">
        <v>10</v>
      </c>
      <c r="C3" s="7" t="s">
        <v>277</v>
      </c>
      <c r="D3" s="7" t="s">
        <v>278</v>
      </c>
      <c r="E3" s="7" t="s">
        <v>279</v>
      </c>
      <c r="F3" s="7" t="s">
        <v>280</v>
      </c>
      <c r="G3" s="7" t="s">
        <v>281</v>
      </c>
      <c r="H3" s="7" t="s">
        <v>282</v>
      </c>
      <c r="I3" s="7" t="s">
        <v>283</v>
      </c>
      <c r="J3" s="8" t="s">
        <v>329</v>
      </c>
      <c r="K3" s="8" t="s">
        <v>330</v>
      </c>
      <c r="L3" s="7" t="s">
        <v>322</v>
      </c>
      <c r="M3" s="7" t="s">
        <v>323</v>
      </c>
      <c r="N3" s="7" t="s">
        <v>324</v>
      </c>
      <c r="O3" s="2" t="s">
        <v>289</v>
      </c>
      <c r="P3" s="2" t="s">
        <v>290</v>
      </c>
      <c r="Q3" s="2" t="s">
        <v>291</v>
      </c>
      <c r="R3" s="2" t="s">
        <v>292</v>
      </c>
    </row>
    <row r="4" spans="1:18" ht="18" customHeight="1" x14ac:dyDescent="0.15">
      <c r="A4" s="14" t="s">
        <v>40</v>
      </c>
      <c r="B4" s="16">
        <f t="shared" ref="B4:P4" si="0">SUM(B5:B8)</f>
        <v>0</v>
      </c>
      <c r="C4" s="16">
        <f t="shared" si="0"/>
        <v>0</v>
      </c>
      <c r="D4" s="16">
        <f t="shared" si="0"/>
        <v>1667728</v>
      </c>
      <c r="E4" s="16">
        <f t="shared" si="0"/>
        <v>1889648</v>
      </c>
      <c r="F4" s="16">
        <f t="shared" si="0"/>
        <v>1825997</v>
      </c>
      <c r="G4" s="16">
        <f t="shared" si="0"/>
        <v>1628563</v>
      </c>
      <c r="H4" s="16">
        <f t="shared" si="0"/>
        <v>1666170</v>
      </c>
      <c r="I4" s="16">
        <f t="shared" si="0"/>
        <v>1707298</v>
      </c>
      <c r="J4" s="16">
        <f t="shared" si="0"/>
        <v>1943448</v>
      </c>
      <c r="K4" s="16">
        <f t="shared" si="0"/>
        <v>1659969</v>
      </c>
      <c r="L4" s="16">
        <f t="shared" si="0"/>
        <v>1654974</v>
      </c>
      <c r="M4" s="16">
        <f t="shared" si="0"/>
        <v>1637144</v>
      </c>
      <c r="N4" s="16">
        <f t="shared" si="0"/>
        <v>1707240</v>
      </c>
      <c r="O4" s="16">
        <f t="shared" si="0"/>
        <v>1651809</v>
      </c>
      <c r="P4" s="16">
        <f t="shared" si="0"/>
        <v>1601716</v>
      </c>
      <c r="Q4" s="16">
        <f>SUM(Q5:Q8)</f>
        <v>1577783</v>
      </c>
      <c r="R4" s="16">
        <f>SUM(R5:R8)</f>
        <v>1683377</v>
      </c>
    </row>
    <row r="5" spans="1:18" ht="18" customHeight="1" x14ac:dyDescent="0.15">
      <c r="A5" s="14" t="s">
        <v>41</v>
      </c>
      <c r="B5" s="16"/>
      <c r="C5" s="16"/>
      <c r="D5" s="16">
        <v>15031</v>
      </c>
      <c r="E5" s="16">
        <v>16215</v>
      </c>
      <c r="F5" s="16">
        <v>15547</v>
      </c>
      <c r="G5" s="16">
        <v>16685</v>
      </c>
      <c r="H5" s="16">
        <v>17310</v>
      </c>
      <c r="I5" s="16">
        <v>29310</v>
      </c>
      <c r="J5" s="16">
        <v>23884</v>
      </c>
      <c r="K5" s="16">
        <v>24560</v>
      </c>
      <c r="L5" s="16">
        <v>23404</v>
      </c>
      <c r="M5" s="16">
        <v>25237</v>
      </c>
      <c r="N5" s="16">
        <v>30311</v>
      </c>
      <c r="O5" s="16">
        <v>25574</v>
      </c>
      <c r="P5" s="16">
        <v>25696</v>
      </c>
      <c r="Q5" s="16">
        <v>50400</v>
      </c>
      <c r="R5" s="16">
        <v>43784</v>
      </c>
    </row>
    <row r="6" spans="1:18" ht="18" customHeight="1" x14ac:dyDescent="0.15">
      <c r="A6" s="14" t="s">
        <v>42</v>
      </c>
      <c r="B6" s="17"/>
      <c r="C6" s="17"/>
      <c r="D6" s="17">
        <v>1283953</v>
      </c>
      <c r="E6" s="17">
        <v>1527073</v>
      </c>
      <c r="F6" s="17">
        <v>1597927</v>
      </c>
      <c r="G6" s="17">
        <v>1382160</v>
      </c>
      <c r="H6" s="17">
        <v>1428284</v>
      </c>
      <c r="I6" s="17">
        <v>1436175</v>
      </c>
      <c r="J6" s="17">
        <v>1597628</v>
      </c>
      <c r="K6" s="17">
        <v>1440336</v>
      </c>
      <c r="L6" s="17">
        <v>1451444</v>
      </c>
      <c r="M6" s="17">
        <v>1414894</v>
      </c>
      <c r="N6" s="17">
        <v>1479296</v>
      </c>
      <c r="O6" s="17">
        <v>1423481</v>
      </c>
      <c r="P6" s="17">
        <v>1362887</v>
      </c>
      <c r="Q6" s="17">
        <v>1282001</v>
      </c>
      <c r="R6" s="17">
        <v>1392844</v>
      </c>
    </row>
    <row r="7" spans="1:18" ht="18" customHeight="1" x14ac:dyDescent="0.15">
      <c r="A7" s="14" t="s">
        <v>43</v>
      </c>
      <c r="B7" s="17"/>
      <c r="C7" s="17"/>
      <c r="D7" s="17">
        <v>45316</v>
      </c>
      <c r="E7" s="17">
        <v>47454</v>
      </c>
      <c r="F7" s="17">
        <v>44915</v>
      </c>
      <c r="G7" s="17">
        <v>52191</v>
      </c>
      <c r="H7" s="17">
        <v>51922</v>
      </c>
      <c r="I7" s="17">
        <v>55958</v>
      </c>
      <c r="J7" s="17">
        <v>60505</v>
      </c>
      <c r="K7" s="17">
        <v>57211</v>
      </c>
      <c r="L7" s="17">
        <v>59902</v>
      </c>
      <c r="M7" s="17">
        <v>62890</v>
      </c>
      <c r="N7" s="17">
        <v>64560</v>
      </c>
      <c r="O7" s="17">
        <v>65840</v>
      </c>
      <c r="P7" s="17">
        <v>65539</v>
      </c>
      <c r="Q7" s="17">
        <v>68290</v>
      </c>
      <c r="R7" s="17">
        <v>63855</v>
      </c>
    </row>
    <row r="8" spans="1:18" ht="18" customHeight="1" x14ac:dyDescent="0.15">
      <c r="A8" s="14" t="s">
        <v>44</v>
      </c>
      <c r="B8" s="17"/>
      <c r="C8" s="17"/>
      <c r="D8" s="17">
        <v>323428</v>
      </c>
      <c r="E8" s="17">
        <v>298906</v>
      </c>
      <c r="F8" s="17">
        <v>167608</v>
      </c>
      <c r="G8" s="17">
        <v>177527</v>
      </c>
      <c r="H8" s="17">
        <v>168654</v>
      </c>
      <c r="I8" s="17">
        <v>185855</v>
      </c>
      <c r="J8" s="17">
        <v>261431</v>
      </c>
      <c r="K8" s="17">
        <v>137862</v>
      </c>
      <c r="L8" s="17">
        <v>120224</v>
      </c>
      <c r="M8" s="17">
        <v>134123</v>
      </c>
      <c r="N8" s="17">
        <v>133073</v>
      </c>
      <c r="O8" s="17">
        <v>136914</v>
      </c>
      <c r="P8" s="17">
        <v>147594</v>
      </c>
      <c r="Q8" s="17">
        <v>177092</v>
      </c>
      <c r="R8" s="17">
        <v>182894</v>
      </c>
    </row>
    <row r="9" spans="1:18" ht="18" customHeight="1" x14ac:dyDescent="0.15">
      <c r="A9" s="14" t="s">
        <v>45</v>
      </c>
      <c r="B9" s="16"/>
      <c r="C9" s="16"/>
      <c r="D9" s="16">
        <v>1363657</v>
      </c>
      <c r="E9" s="16">
        <v>1531969</v>
      </c>
      <c r="F9" s="16">
        <v>1607629</v>
      </c>
      <c r="G9" s="16">
        <v>1693541</v>
      </c>
      <c r="H9" s="16">
        <v>1744095</v>
      </c>
      <c r="I9" s="16">
        <v>1812533</v>
      </c>
      <c r="J9" s="16">
        <v>1865862</v>
      </c>
      <c r="K9" s="16">
        <v>1953597</v>
      </c>
      <c r="L9" s="16">
        <v>2002088</v>
      </c>
      <c r="M9" s="16">
        <v>1934670</v>
      </c>
      <c r="N9" s="16">
        <v>1983565</v>
      </c>
      <c r="O9" s="16">
        <v>1999483</v>
      </c>
      <c r="P9" s="16">
        <v>1899616</v>
      </c>
      <c r="Q9" s="16">
        <v>1925077</v>
      </c>
      <c r="R9" s="16">
        <v>1936729</v>
      </c>
    </row>
    <row r="10" spans="1:18" ht="18" customHeight="1" x14ac:dyDescent="0.15">
      <c r="A10" s="14" t="s">
        <v>46</v>
      </c>
      <c r="B10" s="16"/>
      <c r="C10" s="16"/>
      <c r="D10" s="16">
        <v>1361727</v>
      </c>
      <c r="E10" s="16">
        <v>1530048</v>
      </c>
      <c r="F10" s="16">
        <v>605271</v>
      </c>
      <c r="G10" s="16">
        <v>1691184</v>
      </c>
      <c r="H10" s="16">
        <v>1741878</v>
      </c>
      <c r="I10" s="16">
        <v>1810124</v>
      </c>
      <c r="J10" s="16">
        <v>1863477</v>
      </c>
      <c r="K10" s="16">
        <v>1950663</v>
      </c>
      <c r="L10" s="16">
        <v>1999325</v>
      </c>
      <c r="M10" s="16">
        <v>1931917</v>
      </c>
      <c r="N10" s="16">
        <v>1980941</v>
      </c>
      <c r="O10" s="16">
        <v>1996758</v>
      </c>
      <c r="P10" s="16">
        <v>1896897</v>
      </c>
      <c r="Q10" s="16">
        <v>1921656</v>
      </c>
      <c r="R10" s="16">
        <v>1933312</v>
      </c>
    </row>
    <row r="11" spans="1:18" ht="18" customHeight="1" x14ac:dyDescent="0.15">
      <c r="A11" s="14" t="s">
        <v>47</v>
      </c>
      <c r="B11" s="16"/>
      <c r="C11" s="16"/>
      <c r="D11" s="16">
        <v>25290</v>
      </c>
      <c r="E11" s="16">
        <v>27061</v>
      </c>
      <c r="F11" s="16">
        <v>28272</v>
      </c>
      <c r="G11" s="16">
        <v>28900</v>
      </c>
      <c r="H11" s="16">
        <v>30110</v>
      </c>
      <c r="I11" s="16">
        <v>31037</v>
      </c>
      <c r="J11" s="16">
        <v>31904</v>
      </c>
      <c r="K11" s="16">
        <v>32022</v>
      </c>
      <c r="L11" s="16">
        <v>33248</v>
      </c>
      <c r="M11" s="16">
        <v>35399</v>
      </c>
      <c r="N11" s="16">
        <v>37248</v>
      </c>
      <c r="O11" s="16">
        <v>40188</v>
      </c>
      <c r="P11" s="16">
        <v>41310</v>
      </c>
      <c r="Q11" s="16">
        <v>43410</v>
      </c>
      <c r="R11" s="16">
        <v>45738</v>
      </c>
    </row>
    <row r="12" spans="1:18" ht="18" customHeight="1" x14ac:dyDescent="0.15">
      <c r="A12" s="14" t="s">
        <v>48</v>
      </c>
      <c r="B12" s="16"/>
      <c r="C12" s="16"/>
      <c r="D12" s="16">
        <v>99646</v>
      </c>
      <c r="E12" s="16">
        <v>129342</v>
      </c>
      <c r="F12" s="16">
        <v>165319</v>
      </c>
      <c r="G12" s="16">
        <v>162518</v>
      </c>
      <c r="H12" s="16">
        <v>161396</v>
      </c>
      <c r="I12" s="16">
        <v>120878</v>
      </c>
      <c r="J12" s="16">
        <v>152956</v>
      </c>
      <c r="K12" s="16">
        <v>163579</v>
      </c>
      <c r="L12" s="16">
        <v>179661</v>
      </c>
      <c r="M12" s="16">
        <v>187106</v>
      </c>
      <c r="N12" s="16">
        <v>188260</v>
      </c>
      <c r="O12" s="16">
        <v>185149</v>
      </c>
      <c r="P12" s="16">
        <v>190508</v>
      </c>
      <c r="Q12" s="16">
        <v>193930</v>
      </c>
      <c r="R12" s="16">
        <v>189679</v>
      </c>
    </row>
    <row r="13" spans="1:18" ht="18" customHeight="1" x14ac:dyDescent="0.15">
      <c r="A13" s="14" t="s">
        <v>49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</row>
    <row r="14" spans="1:18" ht="18" customHeight="1" x14ac:dyDescent="0.15">
      <c r="A14" s="14" t="s">
        <v>50</v>
      </c>
      <c r="B14" s="16"/>
      <c r="C14" s="16"/>
      <c r="D14" s="16">
        <v>23566</v>
      </c>
      <c r="E14" s="16">
        <v>14011</v>
      </c>
      <c r="F14" s="16">
        <v>72457</v>
      </c>
      <c r="G14" s="16">
        <v>30446</v>
      </c>
      <c r="H14" s="16">
        <v>27476</v>
      </c>
      <c r="I14" s="16">
        <v>26960</v>
      </c>
      <c r="J14" s="16">
        <v>23178</v>
      </c>
      <c r="K14" s="16">
        <v>27959</v>
      </c>
      <c r="L14" s="16">
        <v>21588</v>
      </c>
      <c r="M14" s="16">
        <v>17268</v>
      </c>
      <c r="N14" s="16">
        <v>11066</v>
      </c>
      <c r="O14" s="16">
        <v>10103</v>
      </c>
      <c r="P14" s="16">
        <v>0</v>
      </c>
      <c r="Q14" s="16">
        <v>0</v>
      </c>
      <c r="R14" s="16">
        <v>0</v>
      </c>
    </row>
    <row r="15" spans="1:18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18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8" ht="18" customHeight="1" x14ac:dyDescent="0.15">
      <c r="A17" s="14" t="s">
        <v>53</v>
      </c>
      <c r="B17" s="17">
        <f t="shared" ref="B17:P17" si="1">SUM(B18:B21)</f>
        <v>0</v>
      </c>
      <c r="C17" s="17">
        <f t="shared" si="1"/>
        <v>0</v>
      </c>
      <c r="D17" s="17">
        <f t="shared" si="1"/>
        <v>163215</v>
      </c>
      <c r="E17" s="17">
        <f t="shared" si="1"/>
        <v>179247</v>
      </c>
      <c r="F17" s="17">
        <f t="shared" si="1"/>
        <v>185767</v>
      </c>
      <c r="G17" s="17">
        <f t="shared" si="1"/>
        <v>216204</v>
      </c>
      <c r="H17" s="17">
        <f t="shared" si="1"/>
        <v>231354</v>
      </c>
      <c r="I17" s="17">
        <f t="shared" si="1"/>
        <v>241232</v>
      </c>
      <c r="J17" s="17">
        <f t="shared" si="1"/>
        <v>242805</v>
      </c>
      <c r="K17" s="17">
        <f t="shared" si="1"/>
        <v>260310</v>
      </c>
      <c r="L17" s="17">
        <f t="shared" si="1"/>
        <v>272897</v>
      </c>
      <c r="M17" s="17">
        <f t="shared" si="1"/>
        <v>264413</v>
      </c>
      <c r="N17" s="17">
        <f t="shared" si="1"/>
        <v>279824</v>
      </c>
      <c r="O17" s="17">
        <f t="shared" si="1"/>
        <v>282398</v>
      </c>
      <c r="P17" s="17">
        <f t="shared" si="1"/>
        <v>267426</v>
      </c>
      <c r="Q17" s="17">
        <f>SUM(Q18:Q21)</f>
        <v>270820</v>
      </c>
      <c r="R17" s="17">
        <f>SUM(R18:R21)</f>
        <v>273524</v>
      </c>
    </row>
    <row r="18" spans="1:18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v>0</v>
      </c>
      <c r="Q18" s="16">
        <v>0</v>
      </c>
      <c r="R18" s="16">
        <v>0</v>
      </c>
    </row>
    <row r="19" spans="1:18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 ht="18" customHeight="1" x14ac:dyDescent="0.15">
      <c r="A20" s="14" t="s">
        <v>56</v>
      </c>
      <c r="B20" s="16"/>
      <c r="C20" s="16"/>
      <c r="D20" s="16">
        <v>163215</v>
      </c>
      <c r="E20" s="16">
        <v>179247</v>
      </c>
      <c r="F20" s="16">
        <v>185767</v>
      </c>
      <c r="G20" s="16">
        <v>216204</v>
      </c>
      <c r="H20" s="16">
        <v>231354</v>
      </c>
      <c r="I20" s="16">
        <v>241232</v>
      </c>
      <c r="J20" s="16">
        <v>242805</v>
      </c>
      <c r="K20" s="16">
        <v>260310</v>
      </c>
      <c r="L20" s="16">
        <v>272897</v>
      </c>
      <c r="M20" s="16">
        <v>264413</v>
      </c>
      <c r="N20" s="16">
        <v>279824</v>
      </c>
      <c r="O20" s="16">
        <v>282397</v>
      </c>
      <c r="P20" s="16">
        <v>267425</v>
      </c>
      <c r="Q20" s="16">
        <v>270820</v>
      </c>
      <c r="R20" s="16">
        <v>273524</v>
      </c>
    </row>
    <row r="21" spans="1:18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0</v>
      </c>
      <c r="R21" s="16">
        <v>0</v>
      </c>
    </row>
    <row r="22" spans="1:18" ht="18" customHeight="1" x14ac:dyDescent="0.15">
      <c r="A22" s="14" t="s">
        <v>331</v>
      </c>
      <c r="B22" s="17">
        <f t="shared" ref="B22:P22" si="2">+B4+B9+B11+B12+B13+B14+B15+B16+B17</f>
        <v>0</v>
      </c>
      <c r="C22" s="17">
        <f t="shared" si="2"/>
        <v>0</v>
      </c>
      <c r="D22" s="17">
        <f t="shared" si="2"/>
        <v>3343102</v>
      </c>
      <c r="E22" s="17">
        <f t="shared" si="2"/>
        <v>3771278</v>
      </c>
      <c r="F22" s="17">
        <f t="shared" si="2"/>
        <v>3885441</v>
      </c>
      <c r="G22" s="17">
        <f t="shared" si="2"/>
        <v>3760172</v>
      </c>
      <c r="H22" s="17">
        <f t="shared" si="2"/>
        <v>3860601</v>
      </c>
      <c r="I22" s="17">
        <f t="shared" si="2"/>
        <v>3939938</v>
      </c>
      <c r="J22" s="17">
        <f t="shared" si="2"/>
        <v>4260153</v>
      </c>
      <c r="K22" s="17">
        <f t="shared" si="2"/>
        <v>4097436</v>
      </c>
      <c r="L22" s="17">
        <f t="shared" si="2"/>
        <v>4164456</v>
      </c>
      <c r="M22" s="17">
        <f t="shared" si="2"/>
        <v>4076000</v>
      </c>
      <c r="N22" s="17">
        <f t="shared" si="2"/>
        <v>4207203</v>
      </c>
      <c r="O22" s="17">
        <f t="shared" si="2"/>
        <v>4169130</v>
      </c>
      <c r="P22" s="17">
        <f t="shared" si="2"/>
        <v>4000576</v>
      </c>
      <c r="Q22" s="17">
        <f>+Q4+Q9+Q11+Q12+Q13+Q14+Q15+Q16+Q17</f>
        <v>4011020</v>
      </c>
      <c r="R22" s="17">
        <f>+R4+R9+R11+R12+R13+R14+R15+R16+R17</f>
        <v>4129047</v>
      </c>
    </row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28" t="s">
        <v>100</v>
      </c>
      <c r="M30" s="65" t="str">
        <f>[3]財政指標!$M$1</f>
        <v>河内町</v>
      </c>
      <c r="P30" s="65"/>
      <c r="R30" s="65" t="str">
        <f>[3]財政指標!$M$1</f>
        <v>河内町</v>
      </c>
    </row>
    <row r="31" spans="1:18" ht="18" customHeight="1" x14ac:dyDescent="0.15"/>
    <row r="32" spans="1:18" ht="18" customHeight="1" x14ac:dyDescent="0.15">
      <c r="A32" s="7"/>
      <c r="B32" s="7" t="s">
        <v>10</v>
      </c>
      <c r="C32" s="7" t="s">
        <v>277</v>
      </c>
      <c r="D32" s="7" t="s">
        <v>278</v>
      </c>
      <c r="E32" s="7" t="s">
        <v>279</v>
      </c>
      <c r="F32" s="7" t="s">
        <v>280</v>
      </c>
      <c r="G32" s="7" t="s">
        <v>281</v>
      </c>
      <c r="H32" s="7" t="s">
        <v>282</v>
      </c>
      <c r="I32" s="7" t="s">
        <v>283</v>
      </c>
      <c r="J32" s="8" t="s">
        <v>329</v>
      </c>
      <c r="K32" s="8" t="s">
        <v>330</v>
      </c>
      <c r="L32" s="7" t="s">
        <v>322</v>
      </c>
      <c r="M32" s="7" t="s">
        <v>323</v>
      </c>
      <c r="N32" s="7" t="s">
        <v>324</v>
      </c>
      <c r="O32" s="81" t="s">
        <v>289</v>
      </c>
      <c r="P32" s="2" t="s">
        <v>290</v>
      </c>
      <c r="Q32" s="2" t="s">
        <v>291</v>
      </c>
      <c r="R32" s="2" t="s">
        <v>292</v>
      </c>
    </row>
    <row r="33" spans="1:18" ht="18" customHeight="1" x14ac:dyDescent="0.15">
      <c r="A33" s="14" t="s">
        <v>40</v>
      </c>
      <c r="B33" s="29" t="e">
        <f t="shared" ref="B33:C49" si="3">B4/B$22*100</f>
        <v>#DIV/0!</v>
      </c>
      <c r="C33" s="29" t="e">
        <f t="shared" si="3"/>
        <v>#DIV/0!</v>
      </c>
      <c r="D33" s="29">
        <f t="shared" ref="D33:R48" si="4">D4/D$22*100</f>
        <v>49.885645128386749</v>
      </c>
      <c r="E33" s="29">
        <f t="shared" si="4"/>
        <v>50.106303486510406</v>
      </c>
      <c r="F33" s="29">
        <f t="shared" si="4"/>
        <v>46.995875114304916</v>
      </c>
      <c r="G33" s="29">
        <f t="shared" si="4"/>
        <v>43.310864503006776</v>
      </c>
      <c r="H33" s="29">
        <f t="shared" si="4"/>
        <v>43.158306180825214</v>
      </c>
      <c r="I33" s="29">
        <f t="shared" si="4"/>
        <v>43.333118439934843</v>
      </c>
      <c r="J33" s="29">
        <f t="shared" si="4"/>
        <v>45.619206634127927</v>
      </c>
      <c r="K33" s="29">
        <f t="shared" si="4"/>
        <v>40.512383841992893</v>
      </c>
      <c r="L33" s="29">
        <f t="shared" si="4"/>
        <v>39.740460698828372</v>
      </c>
      <c r="M33" s="29">
        <f t="shared" si="4"/>
        <v>40.165456329735036</v>
      </c>
      <c r="N33" s="29">
        <f t="shared" si="4"/>
        <v>40.57897848047741</v>
      </c>
      <c r="O33" s="29">
        <f t="shared" si="4"/>
        <v>39.619992660339207</v>
      </c>
      <c r="P33" s="29">
        <f t="shared" si="4"/>
        <v>40.037134652610021</v>
      </c>
      <c r="Q33" s="29">
        <f t="shared" si="4"/>
        <v>39.336203758644935</v>
      </c>
      <c r="R33" s="29">
        <f t="shared" si="4"/>
        <v>40.769141160175707</v>
      </c>
    </row>
    <row r="34" spans="1:18" ht="18" customHeight="1" x14ac:dyDescent="0.15">
      <c r="A34" s="14" t="s">
        <v>41</v>
      </c>
      <c r="B34" s="29" t="e">
        <f t="shared" si="3"/>
        <v>#DIV/0!</v>
      </c>
      <c r="C34" s="29" t="e">
        <f t="shared" si="3"/>
        <v>#DIV/0!</v>
      </c>
      <c r="D34" s="29">
        <f t="shared" si="4"/>
        <v>0.44961236600019977</v>
      </c>
      <c r="E34" s="29">
        <f t="shared" si="4"/>
        <v>0.42996034765933455</v>
      </c>
      <c r="F34" s="29">
        <f t="shared" si="4"/>
        <v>0.40013475947775301</v>
      </c>
      <c r="G34" s="29">
        <f t="shared" si="4"/>
        <v>0.44372970172641041</v>
      </c>
      <c r="H34" s="29">
        <f t="shared" si="4"/>
        <v>0.44837578397767597</v>
      </c>
      <c r="I34" s="29">
        <f t="shared" si="4"/>
        <v>0.74392033580223849</v>
      </c>
      <c r="J34" s="29">
        <f t="shared" si="4"/>
        <v>0.56063714143600007</v>
      </c>
      <c r="K34" s="29">
        <f t="shared" si="4"/>
        <v>0.5993992340575911</v>
      </c>
      <c r="L34" s="29">
        <f t="shared" si="4"/>
        <v>0.56199417162769882</v>
      </c>
      <c r="M34" s="29">
        <f t="shared" si="4"/>
        <v>0.61916094210009809</v>
      </c>
      <c r="N34" s="29">
        <f t="shared" si="4"/>
        <v>0.72045489604376112</v>
      </c>
      <c r="O34" s="29">
        <f t="shared" si="4"/>
        <v>0.61341335002746378</v>
      </c>
      <c r="P34" s="29">
        <f t="shared" si="4"/>
        <v>0.64230750771888845</v>
      </c>
      <c r="Q34" s="29">
        <f t="shared" si="4"/>
        <v>1.2565382371566336</v>
      </c>
      <c r="R34" s="29">
        <f t="shared" si="4"/>
        <v>1.0603899640764565</v>
      </c>
    </row>
    <row r="35" spans="1:18" ht="18" customHeight="1" x14ac:dyDescent="0.15">
      <c r="A35" s="14" t="s">
        <v>42</v>
      </c>
      <c r="B35" s="29" t="e">
        <f t="shared" si="3"/>
        <v>#DIV/0!</v>
      </c>
      <c r="C35" s="29" t="e">
        <f t="shared" si="3"/>
        <v>#DIV/0!</v>
      </c>
      <c r="D35" s="29">
        <f t="shared" si="4"/>
        <v>38.406037267184786</v>
      </c>
      <c r="E35" s="29">
        <f t="shared" si="4"/>
        <v>40.49218858965051</v>
      </c>
      <c r="F35" s="29">
        <f t="shared" si="4"/>
        <v>41.12601375236428</v>
      </c>
      <c r="G35" s="29">
        <f t="shared" si="4"/>
        <v>36.757892990001523</v>
      </c>
      <c r="H35" s="29">
        <f t="shared" si="4"/>
        <v>36.996415843025474</v>
      </c>
      <c r="I35" s="29">
        <f t="shared" si="4"/>
        <v>36.451715737658816</v>
      </c>
      <c r="J35" s="29">
        <f t="shared" si="4"/>
        <v>37.501657804308905</v>
      </c>
      <c r="K35" s="29">
        <f t="shared" si="4"/>
        <v>35.152129282800274</v>
      </c>
      <c r="L35" s="29">
        <f t="shared" si="4"/>
        <v>34.853147686036301</v>
      </c>
      <c r="M35" s="29">
        <f t="shared" si="4"/>
        <v>34.71280667320903</v>
      </c>
      <c r="N35" s="29">
        <f t="shared" si="4"/>
        <v>35.161032163173488</v>
      </c>
      <c r="O35" s="29">
        <f t="shared" si="4"/>
        <v>34.143358446486438</v>
      </c>
      <c r="P35" s="29">
        <f t="shared" si="4"/>
        <v>34.067269313218894</v>
      </c>
      <c r="Q35" s="29">
        <f t="shared" si="4"/>
        <v>31.961969773274628</v>
      </c>
      <c r="R35" s="29">
        <f t="shared" si="4"/>
        <v>33.732820188290418</v>
      </c>
    </row>
    <row r="36" spans="1:18" ht="18" customHeight="1" x14ac:dyDescent="0.15">
      <c r="A36" s="14" t="s">
        <v>43</v>
      </c>
      <c r="B36" s="29" t="e">
        <f t="shared" si="3"/>
        <v>#DIV/0!</v>
      </c>
      <c r="C36" s="29" t="e">
        <f t="shared" si="3"/>
        <v>#DIV/0!</v>
      </c>
      <c r="D36" s="29">
        <f t="shared" si="4"/>
        <v>1.3555075495752149</v>
      </c>
      <c r="E36" s="29">
        <f t="shared" si="4"/>
        <v>1.2583002366836917</v>
      </c>
      <c r="F36" s="29">
        <f t="shared" si="4"/>
        <v>1.1559820365307312</v>
      </c>
      <c r="G36" s="29">
        <f t="shared" si="4"/>
        <v>1.387995017249211</v>
      </c>
      <c r="H36" s="29">
        <f t="shared" si="4"/>
        <v>1.3449201303113167</v>
      </c>
      <c r="I36" s="29">
        <f t="shared" si="4"/>
        <v>1.4202761566298758</v>
      </c>
      <c r="J36" s="29">
        <f t="shared" si="4"/>
        <v>1.4202541551911398</v>
      </c>
      <c r="K36" s="29">
        <f t="shared" si="4"/>
        <v>1.396263419367624</v>
      </c>
      <c r="L36" s="29">
        <f t="shared" si="4"/>
        <v>1.4384111634268677</v>
      </c>
      <c r="M36" s="29">
        <f t="shared" si="4"/>
        <v>1.5429342492639841</v>
      </c>
      <c r="N36" s="29">
        <f t="shared" si="4"/>
        <v>1.5345111704854746</v>
      </c>
      <c r="O36" s="29">
        <f t="shared" si="4"/>
        <v>1.5792263613751549</v>
      </c>
      <c r="P36" s="29">
        <f t="shared" si="4"/>
        <v>1.638239093570526</v>
      </c>
      <c r="Q36" s="29">
        <f t="shared" si="4"/>
        <v>1.7025594487187798</v>
      </c>
      <c r="R36" s="29">
        <f t="shared" si="4"/>
        <v>1.5464827598232715</v>
      </c>
    </row>
    <row r="37" spans="1:18" ht="18" customHeight="1" x14ac:dyDescent="0.15">
      <c r="A37" s="14" t="s">
        <v>44</v>
      </c>
      <c r="B37" s="29" t="e">
        <f t="shared" si="3"/>
        <v>#DIV/0!</v>
      </c>
      <c r="C37" s="29" t="e">
        <f t="shared" si="3"/>
        <v>#DIV/0!</v>
      </c>
      <c r="D37" s="29">
        <f t="shared" si="4"/>
        <v>9.6744879456265469</v>
      </c>
      <c r="E37" s="29">
        <f t="shared" si="4"/>
        <v>7.9258543125168712</v>
      </c>
      <c r="F37" s="29">
        <f t="shared" si="4"/>
        <v>4.3137445659321552</v>
      </c>
      <c r="G37" s="29">
        <f t="shared" si="4"/>
        <v>4.7212467940296348</v>
      </c>
      <c r="H37" s="29">
        <f t="shared" si="4"/>
        <v>4.3685944235107437</v>
      </c>
      <c r="I37" s="29">
        <f t="shared" si="4"/>
        <v>4.7172062098439111</v>
      </c>
      <c r="J37" s="29">
        <f t="shared" si="4"/>
        <v>6.1366575331918831</v>
      </c>
      <c r="K37" s="29">
        <f t="shared" si="4"/>
        <v>3.3645919057674121</v>
      </c>
      <c r="L37" s="29">
        <f t="shared" si="4"/>
        <v>2.8869076777375007</v>
      </c>
      <c r="M37" s="29">
        <f t="shared" si="4"/>
        <v>3.2905544651619234</v>
      </c>
      <c r="N37" s="29">
        <f t="shared" si="4"/>
        <v>3.1629802507746838</v>
      </c>
      <c r="O37" s="29">
        <f t="shared" si="4"/>
        <v>3.2839945024501516</v>
      </c>
      <c r="P37" s="29">
        <f t="shared" si="4"/>
        <v>3.6893187381017136</v>
      </c>
      <c r="Q37" s="29">
        <f t="shared" si="4"/>
        <v>4.4151362994948915</v>
      </c>
      <c r="R37" s="29">
        <f t="shared" si="4"/>
        <v>4.4294482479855519</v>
      </c>
    </row>
    <row r="38" spans="1:18" ht="18" customHeight="1" x14ac:dyDescent="0.15">
      <c r="A38" s="14" t="s">
        <v>45</v>
      </c>
      <c r="B38" s="29" t="e">
        <f t="shared" si="3"/>
        <v>#DIV/0!</v>
      </c>
      <c r="C38" s="29" t="e">
        <f t="shared" si="3"/>
        <v>#DIV/0!</v>
      </c>
      <c r="D38" s="29">
        <f t="shared" si="4"/>
        <v>40.790170326840162</v>
      </c>
      <c r="E38" s="29">
        <f t="shared" si="4"/>
        <v>40.622011954568187</v>
      </c>
      <c r="F38" s="29">
        <f t="shared" si="4"/>
        <v>41.375715137612431</v>
      </c>
      <c r="G38" s="29">
        <f t="shared" si="4"/>
        <v>45.038923751360308</v>
      </c>
      <c r="H38" s="29">
        <f t="shared" si="4"/>
        <v>45.176774289806168</v>
      </c>
      <c r="I38" s="29">
        <f t="shared" si="4"/>
        <v>46.004099556896584</v>
      </c>
      <c r="J38" s="29">
        <f t="shared" si="4"/>
        <v>43.798004437868784</v>
      </c>
      <c r="K38" s="29">
        <f t="shared" si="4"/>
        <v>47.678523837834199</v>
      </c>
      <c r="L38" s="29">
        <f t="shared" si="4"/>
        <v>48.075619000416864</v>
      </c>
      <c r="M38" s="29">
        <f t="shared" si="4"/>
        <v>47.464916584887149</v>
      </c>
      <c r="N38" s="29">
        <f t="shared" si="4"/>
        <v>47.146881193990403</v>
      </c>
      <c r="O38" s="29">
        <f t="shared" si="4"/>
        <v>47.959238498199866</v>
      </c>
      <c r="P38" s="29">
        <f t="shared" si="4"/>
        <v>47.483562367019147</v>
      </c>
      <c r="Q38" s="29">
        <f t="shared" si="4"/>
        <v>47.994699602594856</v>
      </c>
      <c r="R38" s="29">
        <f t="shared" si="4"/>
        <v>46.90498800328502</v>
      </c>
    </row>
    <row r="39" spans="1:18" ht="18" customHeight="1" x14ac:dyDescent="0.15">
      <c r="A39" s="14" t="s">
        <v>46</v>
      </c>
      <c r="B39" s="29" t="e">
        <f t="shared" si="3"/>
        <v>#DIV/0!</v>
      </c>
      <c r="C39" s="29" t="e">
        <f t="shared" si="3"/>
        <v>#DIV/0!</v>
      </c>
      <c r="D39" s="29">
        <f t="shared" si="4"/>
        <v>40.732439512763897</v>
      </c>
      <c r="E39" s="29">
        <f t="shared" si="4"/>
        <v>40.571074314860908</v>
      </c>
      <c r="F39" s="29">
        <f t="shared" si="4"/>
        <v>15.577922814939155</v>
      </c>
      <c r="G39" s="29">
        <f t="shared" si="4"/>
        <v>44.976240448575226</v>
      </c>
      <c r="H39" s="29">
        <f t="shared" si="4"/>
        <v>45.119347997889449</v>
      </c>
      <c r="I39" s="29">
        <f t="shared" si="4"/>
        <v>45.942956462766674</v>
      </c>
      <c r="J39" s="29">
        <f t="shared" si="4"/>
        <v>43.742020533065364</v>
      </c>
      <c r="K39" s="29">
        <f t="shared" si="4"/>
        <v>47.606918082430084</v>
      </c>
      <c r="L39" s="29">
        <f t="shared" si="4"/>
        <v>48.009271799245809</v>
      </c>
      <c r="M39" s="29">
        <f t="shared" si="4"/>
        <v>47.397374877330719</v>
      </c>
      <c r="N39" s="29">
        <f t="shared" si="4"/>
        <v>47.084511966738944</v>
      </c>
      <c r="O39" s="29">
        <f t="shared" si="4"/>
        <v>47.893877139834927</v>
      </c>
      <c r="P39" s="29">
        <f t="shared" si="4"/>
        <v>47.415597154009824</v>
      </c>
      <c r="Q39" s="29">
        <f t="shared" si="4"/>
        <v>47.909409576616426</v>
      </c>
      <c r="R39" s="29">
        <f t="shared" si="4"/>
        <v>46.82223282999685</v>
      </c>
    </row>
    <row r="40" spans="1:18" ht="18" customHeight="1" x14ac:dyDescent="0.15">
      <c r="A40" s="14" t="s">
        <v>47</v>
      </c>
      <c r="B40" s="29" t="e">
        <f t="shared" si="3"/>
        <v>#DIV/0!</v>
      </c>
      <c r="C40" s="29" t="e">
        <f t="shared" si="3"/>
        <v>#DIV/0!</v>
      </c>
      <c r="D40" s="29">
        <f t="shared" si="4"/>
        <v>0.75648305077140932</v>
      </c>
      <c r="E40" s="29">
        <f t="shared" si="4"/>
        <v>0.71755516299779554</v>
      </c>
      <c r="F40" s="29">
        <f t="shared" si="4"/>
        <v>0.7276394108159151</v>
      </c>
      <c r="G40" s="29">
        <f t="shared" si="4"/>
        <v>0.76858186274457663</v>
      </c>
      <c r="H40" s="29">
        <f t="shared" si="4"/>
        <v>0.77993037871564563</v>
      </c>
      <c r="I40" s="29">
        <f t="shared" si="4"/>
        <v>0.78775351287253759</v>
      </c>
      <c r="J40" s="29">
        <f t="shared" si="4"/>
        <v>0.74889329092171109</v>
      </c>
      <c r="K40" s="29">
        <f t="shared" si="4"/>
        <v>0.7815131218645025</v>
      </c>
      <c r="L40" s="29">
        <f t="shared" si="4"/>
        <v>0.79837558615098825</v>
      </c>
      <c r="M40" s="29">
        <f t="shared" si="4"/>
        <v>0.86847399411187443</v>
      </c>
      <c r="N40" s="29">
        <f t="shared" si="4"/>
        <v>0.88533878683771627</v>
      </c>
      <c r="O40" s="29">
        <f t="shared" si="4"/>
        <v>0.9639421174201811</v>
      </c>
      <c r="P40" s="29">
        <f t="shared" si="4"/>
        <v>1.0326013054120207</v>
      </c>
      <c r="Q40" s="29">
        <f t="shared" si="4"/>
        <v>1.0822683506938384</v>
      </c>
      <c r="R40" s="29">
        <f t="shared" si="4"/>
        <v>1.1077132326175994</v>
      </c>
    </row>
    <row r="41" spans="1:18" ht="18" customHeight="1" x14ac:dyDescent="0.15">
      <c r="A41" s="14" t="s">
        <v>48</v>
      </c>
      <c r="B41" s="29" t="e">
        <f t="shared" si="3"/>
        <v>#DIV/0!</v>
      </c>
      <c r="C41" s="29" t="e">
        <f t="shared" si="3"/>
        <v>#DIV/0!</v>
      </c>
      <c r="D41" s="29">
        <f t="shared" si="4"/>
        <v>2.9806449219916114</v>
      </c>
      <c r="E41" s="29">
        <f t="shared" si="4"/>
        <v>3.4296596538361799</v>
      </c>
      <c r="F41" s="29">
        <f t="shared" si="4"/>
        <v>4.2548323343476326</v>
      </c>
      <c r="G41" s="29">
        <f t="shared" si="4"/>
        <v>4.3220895214367854</v>
      </c>
      <c r="H41" s="29">
        <f t="shared" si="4"/>
        <v>4.1805926072132298</v>
      </c>
      <c r="I41" s="29">
        <f t="shared" si="4"/>
        <v>3.0680178216002387</v>
      </c>
      <c r="J41" s="29">
        <f t="shared" si="4"/>
        <v>3.5903874813885794</v>
      </c>
      <c r="K41" s="29">
        <f t="shared" si="4"/>
        <v>3.9922283105825205</v>
      </c>
      <c r="L41" s="29">
        <f t="shared" si="4"/>
        <v>4.3141529169716284</v>
      </c>
      <c r="M41" s="29">
        <f t="shared" si="4"/>
        <v>4.5904317958783123</v>
      </c>
      <c r="N41" s="29">
        <f t="shared" si="4"/>
        <v>4.4747068301672153</v>
      </c>
      <c r="O41" s="29">
        <f t="shared" si="4"/>
        <v>4.4409505100584532</v>
      </c>
      <c r="P41" s="29">
        <f t="shared" si="4"/>
        <v>4.7620142699451282</v>
      </c>
      <c r="Q41" s="29">
        <f t="shared" si="4"/>
        <v>4.8349297684878163</v>
      </c>
      <c r="R41" s="29">
        <f t="shared" si="4"/>
        <v>4.5937718800488341</v>
      </c>
    </row>
    <row r="42" spans="1:18" ht="18" customHeight="1" x14ac:dyDescent="0.15">
      <c r="A42" s="14" t="s">
        <v>49</v>
      </c>
      <c r="B42" s="29" t="e">
        <f t="shared" si="3"/>
        <v>#DIV/0!</v>
      </c>
      <c r="C42" s="29" t="e">
        <f t="shared" si="3"/>
        <v>#DIV/0!</v>
      </c>
      <c r="D42" s="29">
        <f t="shared" si="4"/>
        <v>0</v>
      </c>
      <c r="E42" s="29">
        <f t="shared" si="4"/>
        <v>0</v>
      </c>
      <c r="F42" s="29">
        <f t="shared" si="4"/>
        <v>0</v>
      </c>
      <c r="G42" s="29">
        <f t="shared" si="4"/>
        <v>0</v>
      </c>
      <c r="H42" s="29">
        <f t="shared" si="4"/>
        <v>0</v>
      </c>
      <c r="I42" s="29">
        <f t="shared" si="4"/>
        <v>0</v>
      </c>
      <c r="J42" s="29">
        <f t="shared" si="4"/>
        <v>0</v>
      </c>
      <c r="K42" s="29">
        <f t="shared" si="4"/>
        <v>0</v>
      </c>
      <c r="L42" s="29">
        <f t="shared" si="4"/>
        <v>0</v>
      </c>
      <c r="M42" s="29">
        <f t="shared" si="4"/>
        <v>0</v>
      </c>
      <c r="N42" s="29">
        <f t="shared" si="4"/>
        <v>0</v>
      </c>
      <c r="O42" s="29">
        <f t="shared" si="4"/>
        <v>0</v>
      </c>
      <c r="P42" s="29">
        <f t="shared" si="4"/>
        <v>0</v>
      </c>
      <c r="Q42" s="29">
        <f t="shared" si="4"/>
        <v>0</v>
      </c>
      <c r="R42" s="29">
        <f t="shared" si="4"/>
        <v>0</v>
      </c>
    </row>
    <row r="43" spans="1:18" ht="18" customHeight="1" x14ac:dyDescent="0.15">
      <c r="A43" s="14" t="s">
        <v>50</v>
      </c>
      <c r="B43" s="29" t="e">
        <f t="shared" si="3"/>
        <v>#DIV/0!</v>
      </c>
      <c r="C43" s="29" t="e">
        <f t="shared" si="3"/>
        <v>#DIV/0!</v>
      </c>
      <c r="D43" s="29">
        <f t="shared" si="4"/>
        <v>0.70491417850846316</v>
      </c>
      <c r="E43" s="29">
        <f t="shared" si="4"/>
        <v>0.37151862047825701</v>
      </c>
      <c r="F43" s="29">
        <f t="shared" si="4"/>
        <v>1.8648333612580912</v>
      </c>
      <c r="G43" s="29">
        <f t="shared" si="4"/>
        <v>0.80969700322219307</v>
      </c>
      <c r="H43" s="29">
        <f t="shared" si="4"/>
        <v>0.7117026597672228</v>
      </c>
      <c r="I43" s="29">
        <f t="shared" si="4"/>
        <v>0.68427472716575743</v>
      </c>
      <c r="J43" s="29">
        <f t="shared" si="4"/>
        <v>0.5440649666807742</v>
      </c>
      <c r="K43" s="29">
        <f t="shared" si="4"/>
        <v>0.68235354987850938</v>
      </c>
      <c r="L43" s="29">
        <f t="shared" si="4"/>
        <v>0.51838703542551545</v>
      </c>
      <c r="M43" s="29">
        <f t="shared" si="4"/>
        <v>0.42365063788027479</v>
      </c>
      <c r="N43" s="29">
        <f t="shared" si="4"/>
        <v>0.26302510242553073</v>
      </c>
      <c r="O43" s="29">
        <f t="shared" si="4"/>
        <v>0.24232873525171916</v>
      </c>
      <c r="P43" s="29">
        <f t="shared" si="4"/>
        <v>0</v>
      </c>
      <c r="Q43" s="29">
        <f t="shared" si="4"/>
        <v>0</v>
      </c>
      <c r="R43" s="29">
        <f t="shared" si="4"/>
        <v>0</v>
      </c>
    </row>
    <row r="44" spans="1:18" ht="18" customHeight="1" x14ac:dyDescent="0.15">
      <c r="A44" s="14" t="s">
        <v>51</v>
      </c>
      <c r="B44" s="29" t="e">
        <f t="shared" si="3"/>
        <v>#DIV/0!</v>
      </c>
      <c r="C44" s="29" t="e">
        <f t="shared" si="3"/>
        <v>#DIV/0!</v>
      </c>
      <c r="D44" s="29">
        <f t="shared" si="4"/>
        <v>0</v>
      </c>
      <c r="E44" s="29">
        <f t="shared" si="4"/>
        <v>0</v>
      </c>
      <c r="F44" s="29">
        <f t="shared" si="4"/>
        <v>0</v>
      </c>
      <c r="G44" s="29">
        <f t="shared" si="4"/>
        <v>0</v>
      </c>
      <c r="H44" s="29">
        <f t="shared" si="4"/>
        <v>0</v>
      </c>
      <c r="I44" s="29">
        <f t="shared" si="4"/>
        <v>0</v>
      </c>
      <c r="J44" s="29">
        <f t="shared" si="4"/>
        <v>0</v>
      </c>
      <c r="K44" s="29">
        <f t="shared" si="4"/>
        <v>0</v>
      </c>
      <c r="L44" s="29">
        <f t="shared" si="4"/>
        <v>0</v>
      </c>
      <c r="M44" s="29">
        <f t="shared" si="4"/>
        <v>0</v>
      </c>
      <c r="N44" s="29">
        <f t="shared" si="4"/>
        <v>0</v>
      </c>
      <c r="O44" s="29">
        <f t="shared" si="4"/>
        <v>0</v>
      </c>
      <c r="P44" s="29">
        <f t="shared" si="4"/>
        <v>0</v>
      </c>
      <c r="Q44" s="29">
        <f t="shared" si="4"/>
        <v>0</v>
      </c>
      <c r="R44" s="29">
        <f t="shared" si="4"/>
        <v>0</v>
      </c>
    </row>
    <row r="45" spans="1:18" ht="18" customHeight="1" x14ac:dyDescent="0.15">
      <c r="A45" s="14" t="s">
        <v>52</v>
      </c>
      <c r="B45" s="29" t="e">
        <f t="shared" si="3"/>
        <v>#DIV/0!</v>
      </c>
      <c r="C45" s="29" t="e">
        <f t="shared" si="3"/>
        <v>#DIV/0!</v>
      </c>
      <c r="D45" s="29">
        <f t="shared" si="4"/>
        <v>0</v>
      </c>
      <c r="E45" s="29">
        <f t="shared" si="4"/>
        <v>0</v>
      </c>
      <c r="F45" s="29">
        <f t="shared" si="4"/>
        <v>0</v>
      </c>
      <c r="G45" s="29">
        <f t="shared" si="4"/>
        <v>0</v>
      </c>
      <c r="H45" s="29">
        <f t="shared" si="4"/>
        <v>0</v>
      </c>
      <c r="I45" s="29">
        <f t="shared" si="4"/>
        <v>0</v>
      </c>
      <c r="J45" s="29">
        <f t="shared" si="4"/>
        <v>0</v>
      </c>
      <c r="K45" s="29">
        <f t="shared" si="4"/>
        <v>0</v>
      </c>
      <c r="L45" s="29">
        <f t="shared" si="4"/>
        <v>0</v>
      </c>
      <c r="M45" s="29">
        <f t="shared" si="4"/>
        <v>0</v>
      </c>
      <c r="N45" s="29">
        <f t="shared" si="4"/>
        <v>0</v>
      </c>
      <c r="O45" s="29">
        <f t="shared" si="4"/>
        <v>0</v>
      </c>
      <c r="P45" s="29">
        <f t="shared" si="4"/>
        <v>0</v>
      </c>
      <c r="Q45" s="29">
        <f t="shared" si="4"/>
        <v>0</v>
      </c>
      <c r="R45" s="29">
        <f t="shared" si="4"/>
        <v>0</v>
      </c>
    </row>
    <row r="46" spans="1:18" ht="18" customHeight="1" x14ac:dyDescent="0.15">
      <c r="A46" s="14" t="s">
        <v>53</v>
      </c>
      <c r="B46" s="29" t="e">
        <f t="shared" si="3"/>
        <v>#DIV/0!</v>
      </c>
      <c r="C46" s="29" t="e">
        <f t="shared" si="3"/>
        <v>#DIV/0!</v>
      </c>
      <c r="D46" s="29">
        <f t="shared" si="4"/>
        <v>4.8821423935016037</v>
      </c>
      <c r="E46" s="29">
        <f t="shared" si="4"/>
        <v>4.7529511216091729</v>
      </c>
      <c r="F46" s="29">
        <f t="shared" si="4"/>
        <v>4.7811046416610115</v>
      </c>
      <c r="G46" s="29">
        <f t="shared" si="4"/>
        <v>5.7498433582293575</v>
      </c>
      <c r="H46" s="29">
        <f t="shared" si="4"/>
        <v>5.9926938836725157</v>
      </c>
      <c r="I46" s="29">
        <f t="shared" si="4"/>
        <v>6.1227359415300437</v>
      </c>
      <c r="J46" s="29">
        <f t="shared" si="4"/>
        <v>5.6994431890122259</v>
      </c>
      <c r="K46" s="29">
        <f t="shared" si="4"/>
        <v>6.3529973378473752</v>
      </c>
      <c r="L46" s="29">
        <f t="shared" si="4"/>
        <v>6.5530047622066361</v>
      </c>
      <c r="M46" s="29">
        <f t="shared" si="4"/>
        <v>6.4870706575073598</v>
      </c>
      <c r="N46" s="29">
        <f t="shared" si="4"/>
        <v>6.6510696061017258</v>
      </c>
      <c r="O46" s="29">
        <f t="shared" si="4"/>
        <v>6.7735474787305741</v>
      </c>
      <c r="P46" s="29">
        <f t="shared" si="4"/>
        <v>6.684687405013678</v>
      </c>
      <c r="Q46" s="29">
        <f t="shared" si="4"/>
        <v>6.7518985195785612</v>
      </c>
      <c r="R46" s="29">
        <f t="shared" si="4"/>
        <v>6.6243857238728454</v>
      </c>
    </row>
    <row r="47" spans="1:18" ht="18" customHeight="1" x14ac:dyDescent="0.15">
      <c r="A47" s="14" t="s">
        <v>54</v>
      </c>
      <c r="B47" s="29" t="e">
        <f t="shared" si="3"/>
        <v>#DIV/0!</v>
      </c>
      <c r="C47" s="29" t="e">
        <f t="shared" si="3"/>
        <v>#DIV/0!</v>
      </c>
      <c r="D47" s="29">
        <f t="shared" si="4"/>
        <v>0</v>
      </c>
      <c r="E47" s="29">
        <f t="shared" si="4"/>
        <v>0</v>
      </c>
      <c r="F47" s="29">
        <f t="shared" si="4"/>
        <v>0</v>
      </c>
      <c r="G47" s="29">
        <f t="shared" si="4"/>
        <v>0</v>
      </c>
      <c r="H47" s="29">
        <f t="shared" si="4"/>
        <v>0</v>
      </c>
      <c r="I47" s="29">
        <f t="shared" si="4"/>
        <v>0</v>
      </c>
      <c r="J47" s="29">
        <f t="shared" si="4"/>
        <v>0</v>
      </c>
      <c r="K47" s="29">
        <f t="shared" si="4"/>
        <v>0</v>
      </c>
      <c r="L47" s="29">
        <f t="shared" si="4"/>
        <v>0</v>
      </c>
      <c r="M47" s="29">
        <f t="shared" si="4"/>
        <v>0</v>
      </c>
      <c r="N47" s="29">
        <f t="shared" si="4"/>
        <v>0</v>
      </c>
      <c r="O47" s="29">
        <f t="shared" si="4"/>
        <v>0</v>
      </c>
      <c r="P47" s="29">
        <f t="shared" si="4"/>
        <v>0</v>
      </c>
      <c r="Q47" s="29">
        <f t="shared" si="4"/>
        <v>0</v>
      </c>
      <c r="R47" s="29">
        <f t="shared" si="4"/>
        <v>0</v>
      </c>
    </row>
    <row r="48" spans="1:18" ht="18" customHeight="1" x14ac:dyDescent="0.15">
      <c r="A48" s="14" t="s">
        <v>55</v>
      </c>
      <c r="B48" s="29" t="e">
        <f t="shared" si="3"/>
        <v>#DIV/0!</v>
      </c>
      <c r="C48" s="29" t="e">
        <f t="shared" si="3"/>
        <v>#DIV/0!</v>
      </c>
      <c r="D48" s="29">
        <f t="shared" si="4"/>
        <v>0</v>
      </c>
      <c r="E48" s="29">
        <f t="shared" si="4"/>
        <v>0</v>
      </c>
      <c r="F48" s="29">
        <f t="shared" si="4"/>
        <v>0</v>
      </c>
      <c r="G48" s="29">
        <f t="shared" si="4"/>
        <v>0</v>
      </c>
      <c r="H48" s="29">
        <f t="shared" si="4"/>
        <v>0</v>
      </c>
      <c r="I48" s="29">
        <f t="shared" si="4"/>
        <v>0</v>
      </c>
      <c r="J48" s="29">
        <f t="shared" si="4"/>
        <v>0</v>
      </c>
      <c r="K48" s="29">
        <f t="shared" si="4"/>
        <v>0</v>
      </c>
      <c r="L48" s="29">
        <f t="shared" si="4"/>
        <v>0</v>
      </c>
      <c r="M48" s="29">
        <f t="shared" si="4"/>
        <v>0</v>
      </c>
      <c r="N48" s="29">
        <f t="shared" si="4"/>
        <v>0</v>
      </c>
      <c r="O48" s="29">
        <f t="shared" si="4"/>
        <v>0</v>
      </c>
      <c r="P48" s="29">
        <f t="shared" si="4"/>
        <v>0</v>
      </c>
      <c r="Q48" s="29">
        <f t="shared" si="4"/>
        <v>0</v>
      </c>
      <c r="R48" s="29">
        <f t="shared" si="4"/>
        <v>0</v>
      </c>
    </row>
    <row r="49" spans="1:18" ht="18" customHeight="1" x14ac:dyDescent="0.15">
      <c r="A49" s="14" t="s">
        <v>56</v>
      </c>
      <c r="B49" s="29" t="e">
        <f t="shared" si="3"/>
        <v>#DIV/0!</v>
      </c>
      <c r="C49" s="29" t="e">
        <f t="shared" si="3"/>
        <v>#DIV/0!</v>
      </c>
      <c r="D49" s="29">
        <f t="shared" ref="D49:Q49" si="5">D20/D$22*100</f>
        <v>4.8821423935016037</v>
      </c>
      <c r="E49" s="29">
        <f t="shared" si="5"/>
        <v>4.7529511216091729</v>
      </c>
      <c r="F49" s="29">
        <f t="shared" si="5"/>
        <v>4.7811046416610115</v>
      </c>
      <c r="G49" s="29">
        <f t="shared" si="5"/>
        <v>5.7498433582293575</v>
      </c>
      <c r="H49" s="29">
        <f t="shared" si="5"/>
        <v>5.9926938836725157</v>
      </c>
      <c r="I49" s="29">
        <f t="shared" si="5"/>
        <v>6.1227359415300437</v>
      </c>
      <c r="J49" s="29">
        <f t="shared" si="5"/>
        <v>5.6994431890122259</v>
      </c>
      <c r="K49" s="29">
        <f t="shared" si="5"/>
        <v>6.3529973378473752</v>
      </c>
      <c r="L49" s="29">
        <f t="shared" si="5"/>
        <v>6.5530047622066361</v>
      </c>
      <c r="M49" s="29">
        <f t="shared" si="5"/>
        <v>6.4870706575073598</v>
      </c>
      <c r="N49" s="29">
        <f t="shared" si="5"/>
        <v>6.6510696061017258</v>
      </c>
      <c r="O49" s="29">
        <f t="shared" si="5"/>
        <v>6.7735234929109902</v>
      </c>
      <c r="P49" s="29">
        <f t="shared" si="5"/>
        <v>6.6846624086131596</v>
      </c>
      <c r="Q49" s="29">
        <f t="shared" si="5"/>
        <v>6.7518985195785612</v>
      </c>
      <c r="R49" s="29">
        <f>R20/R$22*100</f>
        <v>6.6243857238728454</v>
      </c>
    </row>
    <row r="50" spans="1:18" ht="18" customHeight="1" x14ac:dyDescent="0.15">
      <c r="A50" s="14" t="s">
        <v>57</v>
      </c>
      <c r="B50" s="29" t="e">
        <f t="shared" ref="B50:P50" si="6">B21/B$22*100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0</v>
      </c>
      <c r="L50" s="29">
        <f t="shared" si="6"/>
        <v>0</v>
      </c>
      <c r="M50" s="29">
        <f t="shared" si="6"/>
        <v>0</v>
      </c>
      <c r="N50" s="29">
        <f t="shared" si="6"/>
        <v>0</v>
      </c>
      <c r="O50" s="29">
        <f t="shared" si="6"/>
        <v>2.3985819583462259E-5</v>
      </c>
      <c r="P50" s="29">
        <f t="shared" si="6"/>
        <v>2.4996400518325359E-5</v>
      </c>
      <c r="Q50" s="29">
        <f>Q21/Q$22*100</f>
        <v>0</v>
      </c>
      <c r="R50" s="29">
        <f>R21/R$22*100</f>
        <v>0</v>
      </c>
    </row>
    <row r="51" spans="1:18" ht="18" customHeight="1" x14ac:dyDescent="0.15">
      <c r="A51" s="14" t="s">
        <v>331</v>
      </c>
      <c r="B51" s="30" t="e">
        <f>+B33+B38+B40+B41+B42+B43+B44+B45+B46</f>
        <v>#DIV/0!</v>
      </c>
      <c r="C51" s="30" t="e">
        <f>+C33+C38+C40+C41+C42+C43+C44+C45+C46</f>
        <v>#DIV/0!</v>
      </c>
      <c r="D51" s="30">
        <f t="shared" ref="D51:R51" si="7">+D33+D38+D40+D41+D42+D43+D44+D45+D46</f>
        <v>100</v>
      </c>
      <c r="E51" s="30">
        <f t="shared" si="7"/>
        <v>100</v>
      </c>
      <c r="F51" s="30">
        <f t="shared" si="7"/>
        <v>100</v>
      </c>
      <c r="G51" s="30">
        <f t="shared" si="7"/>
        <v>100</v>
      </c>
      <c r="H51" s="30">
        <f t="shared" si="7"/>
        <v>100</v>
      </c>
      <c r="I51" s="30">
        <f t="shared" si="7"/>
        <v>100</v>
      </c>
      <c r="J51" s="30">
        <f t="shared" si="7"/>
        <v>100.00000000000001</v>
      </c>
      <c r="K51" s="30">
        <f t="shared" si="7"/>
        <v>100</v>
      </c>
      <c r="L51" s="30">
        <f t="shared" si="7"/>
        <v>100</v>
      </c>
      <c r="M51" s="30">
        <f t="shared" si="7"/>
        <v>100.00000000000001</v>
      </c>
      <c r="N51" s="30">
        <f t="shared" si="7"/>
        <v>100.00000000000001</v>
      </c>
      <c r="O51" s="30">
        <f t="shared" si="7"/>
        <v>100</v>
      </c>
      <c r="P51" s="30">
        <f t="shared" si="7"/>
        <v>99.999999999999986</v>
      </c>
      <c r="Q51" s="30">
        <f t="shared" si="7"/>
        <v>100</v>
      </c>
      <c r="R51" s="30">
        <f t="shared" si="7"/>
        <v>100</v>
      </c>
    </row>
    <row r="52" spans="1:18" ht="18" customHeight="1" x14ac:dyDescent="0.15"/>
    <row r="53" spans="1:18" ht="18" customHeight="1" x14ac:dyDescent="0.15"/>
    <row r="54" spans="1:18" ht="18" customHeight="1" x14ac:dyDescent="0.15"/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F275"/>
  <sheetViews>
    <sheetView view="pageBreakPreview" zoomScaleNormal="100" zoomScaleSheetLayoutView="100" workbookViewId="0">
      <pane xSplit="1" ySplit="3" topLeftCell="B16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ColWidth="9" defaultRowHeight="12" x14ac:dyDescent="0.15"/>
  <cols>
    <col min="1" max="1" width="26.77734375" style="18" customWidth="1"/>
    <col min="2" max="2" width="8.6640625" style="21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13" width="8.44140625" style="18" customWidth="1"/>
    <col min="14" max="24" width="8.6640625" style="18" customWidth="1"/>
    <col min="25" max="32" width="9.21875" style="18" customWidth="1"/>
    <col min="33" max="16384" width="9" style="18"/>
  </cols>
  <sheetData>
    <row r="1" spans="1:32" ht="18" customHeight="1" x14ac:dyDescent="0.2">
      <c r="A1" s="31" t="s">
        <v>98</v>
      </c>
      <c r="K1" s="32" t="s">
        <v>416</v>
      </c>
      <c r="L1" s="32"/>
      <c r="U1" s="32" t="s">
        <v>416</v>
      </c>
      <c r="V1" s="32"/>
      <c r="AD1" s="32"/>
      <c r="AE1" s="32" t="s">
        <v>416</v>
      </c>
      <c r="AF1" s="32"/>
    </row>
    <row r="2" spans="1:32" ht="18" customHeight="1" x14ac:dyDescent="0.15">
      <c r="K2" s="18"/>
      <c r="L2" s="118" t="s">
        <v>170</v>
      </c>
      <c r="M2" s="21"/>
      <c r="N2" s="40" t="s">
        <v>275</v>
      </c>
      <c r="V2" s="118" t="s">
        <v>170</v>
      </c>
      <c r="X2" s="21"/>
      <c r="Y2" s="21"/>
      <c r="AF2" s="118" t="s">
        <v>170</v>
      </c>
    </row>
    <row r="3" spans="1:32" ht="18" customHeight="1" x14ac:dyDescent="0.15">
      <c r="A3" s="15"/>
      <c r="B3" s="19" t="s">
        <v>10</v>
      </c>
      <c r="C3" s="15" t="s">
        <v>9</v>
      </c>
      <c r="D3" s="89" t="s">
        <v>8</v>
      </c>
      <c r="E3" s="89" t="s">
        <v>7</v>
      </c>
      <c r="F3" s="89" t="s">
        <v>6</v>
      </c>
      <c r="G3" s="89" t="s">
        <v>5</v>
      </c>
      <c r="H3" s="89" t="s">
        <v>4</v>
      </c>
      <c r="I3" s="89" t="s">
        <v>3</v>
      </c>
      <c r="J3" s="92" t="s">
        <v>166</v>
      </c>
      <c r="K3" s="92" t="s">
        <v>167</v>
      </c>
      <c r="L3" s="89" t="s">
        <v>83</v>
      </c>
      <c r="M3" s="89" t="s">
        <v>175</v>
      </c>
      <c r="N3" s="89" t="s">
        <v>183</v>
      </c>
      <c r="O3" s="89" t="s">
        <v>191</v>
      </c>
      <c r="P3" s="89" t="s">
        <v>194</v>
      </c>
      <c r="Q3" s="89" t="s">
        <v>195</v>
      </c>
      <c r="R3" s="89" t="s">
        <v>201</v>
      </c>
      <c r="S3" s="15" t="s">
        <v>213</v>
      </c>
      <c r="T3" s="15" t="s">
        <v>369</v>
      </c>
      <c r="U3" s="15" t="s">
        <v>376</v>
      </c>
      <c r="V3" s="15" t="s">
        <v>380</v>
      </c>
      <c r="W3" s="15" t="s">
        <v>382</v>
      </c>
      <c r="X3" s="15" t="s">
        <v>383</v>
      </c>
      <c r="Y3" s="15" t="s">
        <v>389</v>
      </c>
      <c r="Z3" s="15" t="s">
        <v>393</v>
      </c>
      <c r="AA3" s="15" t="s">
        <v>401</v>
      </c>
      <c r="AB3" s="15" t="s">
        <v>402</v>
      </c>
      <c r="AC3" s="15" t="s">
        <v>404</v>
      </c>
      <c r="AD3" s="15" t="s">
        <v>408</v>
      </c>
      <c r="AE3" s="15" t="s">
        <v>411</v>
      </c>
      <c r="AF3" s="15" t="s">
        <v>415</v>
      </c>
    </row>
    <row r="4" spans="1:32" ht="18" customHeight="1" x14ac:dyDescent="0.15">
      <c r="A4" s="19" t="s">
        <v>60</v>
      </c>
      <c r="B4" s="19"/>
      <c r="C4" s="15"/>
      <c r="D4" s="89">
        <f>性質・旧宇都宮!D4+性質・旧上河内!D4+性質・旧河内!D4</f>
        <v>3965562</v>
      </c>
      <c r="E4" s="89">
        <f>性質・旧宇都宮!E4+性質・旧上河内!E4+性質・旧河内!E4</f>
        <v>29722518</v>
      </c>
      <c r="F4" s="89">
        <f>性質・旧宇都宮!F4+性質・旧上河内!F4+性質・旧河内!F4</f>
        <v>30035960</v>
      </c>
      <c r="G4" s="89">
        <f>性質・旧宇都宮!G4+性質・旧上河内!G4+性質・旧河内!G4</f>
        <v>31949295</v>
      </c>
      <c r="H4" s="89">
        <f>性質・旧宇都宮!H4+性質・旧上河内!H4+性質・旧河内!H4</f>
        <v>32436322</v>
      </c>
      <c r="I4" s="89">
        <f>性質・旧宇都宮!I4+性質・旧上河内!I4+性質・旧河内!I4</f>
        <v>33077933</v>
      </c>
      <c r="J4" s="89">
        <f>性質・旧宇都宮!J4+性質・旧上河内!J4+性質・旧河内!J4</f>
        <v>34000251</v>
      </c>
      <c r="K4" s="89">
        <f>性質・旧宇都宮!K4+性質・旧上河内!K4+性質・旧河内!K4</f>
        <v>33339214</v>
      </c>
      <c r="L4" s="89">
        <f>性質・旧宇都宮!L4+性質・旧上河内!L4+性質・旧河内!L4</f>
        <v>34155143</v>
      </c>
      <c r="M4" s="89">
        <f>性質・旧宇都宮!M4+性質・旧上河内!M4+性質・旧河内!M4</f>
        <v>33830202</v>
      </c>
      <c r="N4" s="89">
        <f>性質・旧宇都宮!N4+性質・旧上河内!N4+性質・旧河内!N4</f>
        <v>34347989</v>
      </c>
      <c r="O4" s="89">
        <f>性質・旧宇都宮!O4+性質・旧上河内!O4+性質・旧河内!O4</f>
        <v>33925363</v>
      </c>
      <c r="P4" s="89">
        <f>性質・旧宇都宮!P4+性質・旧上河内!P4+性質・旧河内!P4</f>
        <v>33831707</v>
      </c>
      <c r="Q4" s="89">
        <f>性質・旧宇都宮!Q4+性質・旧上河内!Q4+性質・旧河内!Q4</f>
        <v>32484986</v>
      </c>
      <c r="R4" s="89">
        <f>性質・旧宇都宮!R4+性質・旧上河内!R4+性質・旧河内!R4</f>
        <v>33115110</v>
      </c>
      <c r="S4" s="15">
        <v>32726675</v>
      </c>
      <c r="T4" s="15">
        <v>33227989</v>
      </c>
      <c r="U4" s="15">
        <v>34043183</v>
      </c>
      <c r="V4" s="15">
        <v>34084798</v>
      </c>
      <c r="W4" s="15">
        <v>33692081</v>
      </c>
      <c r="X4" s="15">
        <v>31879838</v>
      </c>
      <c r="Y4" s="15">
        <v>31548737</v>
      </c>
      <c r="Z4" s="15">
        <v>30220517</v>
      </c>
      <c r="AA4" s="15">
        <v>30448472</v>
      </c>
      <c r="AB4" s="68">
        <v>30473241</v>
      </c>
      <c r="AC4" s="68">
        <v>29673399</v>
      </c>
      <c r="AD4" s="68">
        <v>29776323</v>
      </c>
      <c r="AE4" s="68">
        <v>29497416</v>
      </c>
      <c r="AF4" s="68">
        <v>29933562</v>
      </c>
    </row>
    <row r="5" spans="1:32" ht="18" customHeight="1" x14ac:dyDescent="0.15">
      <c r="A5" s="19" t="s">
        <v>61</v>
      </c>
      <c r="B5" s="19"/>
      <c r="C5" s="15"/>
      <c r="D5" s="89">
        <f>性質・旧宇都宮!D5+性質・旧上河内!D5+性質・旧河内!D5</f>
        <v>20381603</v>
      </c>
      <c r="E5" s="89">
        <f>性質・旧宇都宮!E5+性質・旧上河内!E5+性質・旧河内!E5</f>
        <v>21787653</v>
      </c>
      <c r="F5" s="89">
        <f>性質・旧宇都宮!F5+性質・旧上河内!F5+性質・旧河内!F5</f>
        <v>22589668</v>
      </c>
      <c r="G5" s="89">
        <f>性質・旧宇都宮!G5+性質・旧上河内!G5+性質・旧河内!G5</f>
        <v>23318691</v>
      </c>
      <c r="H5" s="89">
        <f>性質・旧宇都宮!H5+性質・旧上河内!H5+性質・旧河内!H5</f>
        <v>24017867</v>
      </c>
      <c r="I5" s="89">
        <f>性質・旧宇都宮!I5+性質・旧上河内!I5+性質・旧河内!I5</f>
        <v>24667601</v>
      </c>
      <c r="J5" s="89">
        <f>性質・旧宇都宮!J5+性質・旧上河内!J5+性質・旧河内!J5</f>
        <v>24598715</v>
      </c>
      <c r="K5" s="89">
        <f>性質・旧宇都宮!K5+性質・旧上河内!K5+性質・旧河内!K5</f>
        <v>24879161</v>
      </c>
      <c r="L5" s="89">
        <f>性質・旧宇都宮!L5+性質・旧上河内!L5+性質・旧河内!L5</f>
        <v>25128743</v>
      </c>
      <c r="M5" s="89">
        <f>性質・旧宇都宮!M5+性質・旧上河内!M5+性質・旧河内!M5</f>
        <v>24658978</v>
      </c>
      <c r="N5" s="89">
        <f>性質・旧宇都宮!N5+性質・旧上河内!N5+性質・旧河内!N5</f>
        <v>24878781</v>
      </c>
      <c r="O5" s="89">
        <f>性質・旧宇都宮!O5+性質・旧上河内!O5+性質・旧河内!O5</f>
        <v>23648769</v>
      </c>
      <c r="P5" s="89">
        <f>性質・旧宇都宮!P5+性質・旧上河内!P5+性質・旧河内!P5</f>
        <v>23034264</v>
      </c>
      <c r="Q5" s="89">
        <f>性質・旧宇都宮!Q5+性質・旧上河内!Q5+性質・旧河内!Q5</f>
        <v>22549505</v>
      </c>
      <c r="R5" s="89">
        <f>性質・旧宇都宮!R5+性質・旧上河内!R5+性質・旧河内!R5</f>
        <v>22235496</v>
      </c>
      <c r="S5" s="15">
        <v>21855355</v>
      </c>
      <c r="T5" s="15">
        <v>22170357</v>
      </c>
      <c r="U5" s="15">
        <v>22459818</v>
      </c>
      <c r="V5" s="15">
        <v>21842075</v>
      </c>
      <c r="W5" s="15">
        <v>21005898</v>
      </c>
      <c r="X5" s="15">
        <v>20438073</v>
      </c>
      <c r="Y5" s="15">
        <v>19955770</v>
      </c>
      <c r="Z5" s="15">
        <v>18930397</v>
      </c>
      <c r="AA5" s="15">
        <v>19601163</v>
      </c>
      <c r="AB5" s="68">
        <v>19427493</v>
      </c>
      <c r="AC5" s="68">
        <v>19203990</v>
      </c>
      <c r="AD5" s="68">
        <v>19089986</v>
      </c>
      <c r="AE5" s="68">
        <v>19031283</v>
      </c>
      <c r="AF5" s="68">
        <v>19379804</v>
      </c>
    </row>
    <row r="6" spans="1:32" ht="18" customHeight="1" x14ac:dyDescent="0.15">
      <c r="A6" s="19" t="s">
        <v>62</v>
      </c>
      <c r="B6" s="19"/>
      <c r="C6" s="15"/>
      <c r="D6" s="89">
        <f>性質・旧宇都宮!D6+性質・旧上河内!D6+性質・旧河内!D6</f>
        <v>8272477</v>
      </c>
      <c r="E6" s="89">
        <f>性質・旧宇都宮!E6+性質・旧上河内!E6+性質・旧河内!E6</f>
        <v>8794441</v>
      </c>
      <c r="F6" s="89">
        <f>性質・旧宇都宮!F6+性質・旧上河内!F6+性質・旧河内!F6</f>
        <v>9490450</v>
      </c>
      <c r="G6" s="89">
        <f>性質・旧宇都宮!G6+性質・旧上河内!G6+性質・旧河内!G6</f>
        <v>9954405</v>
      </c>
      <c r="H6" s="89">
        <f>性質・旧宇都宮!H6+性質・旧上河内!H6+性質・旧河内!H6</f>
        <v>10919622</v>
      </c>
      <c r="I6" s="89">
        <f>性質・旧宇都宮!I6+性質・旧上河内!I6+性質・旧河内!I6</f>
        <v>12021545</v>
      </c>
      <c r="J6" s="89">
        <f>性質・旧宇都宮!J6+性質・旧上河内!J6+性質・旧河内!J6</f>
        <v>13077173</v>
      </c>
      <c r="K6" s="89">
        <f>性質・旧宇都宮!K6+性質・旧上河内!K6+性質・旧河内!K6</f>
        <v>14715076</v>
      </c>
      <c r="L6" s="89">
        <f>性質・旧宇都宮!L6+性質・旧上河内!L6+性質・旧河内!L6</f>
        <v>16336546</v>
      </c>
      <c r="M6" s="89">
        <f>性質・旧宇都宮!M6+性質・旧上河内!M6+性質・旧河内!M6</f>
        <v>14725515</v>
      </c>
      <c r="N6" s="89">
        <f>性質・旧宇都宮!N6+性質・旧上河内!N6+性質・旧河内!N6</f>
        <v>16271769</v>
      </c>
      <c r="O6" s="89">
        <f>性質・旧宇都宮!O6+性質・旧上河内!O6+性質・旧河内!O6</f>
        <v>17548099</v>
      </c>
      <c r="P6" s="89">
        <f>性質・旧宇都宮!P6+性質・旧上河内!P6+性質・旧河内!P6</f>
        <v>19732050</v>
      </c>
      <c r="Q6" s="89">
        <f>性質・旧宇都宮!Q6+性質・旧上河内!Q6+性質・旧河内!Q6</f>
        <v>21900442</v>
      </c>
      <c r="R6" s="89">
        <f>性質・旧宇都宮!R6+性質・旧上河内!R6+性質・旧河内!R6</f>
        <v>22978751</v>
      </c>
      <c r="S6" s="15">
        <v>24038788</v>
      </c>
      <c r="T6" s="15">
        <v>26252970</v>
      </c>
      <c r="U6" s="15">
        <v>27908654</v>
      </c>
      <c r="V6" s="15">
        <v>30410068</v>
      </c>
      <c r="W6" s="15">
        <v>39013568</v>
      </c>
      <c r="X6" s="15">
        <v>41432675</v>
      </c>
      <c r="Y6" s="15">
        <v>42522977</v>
      </c>
      <c r="Z6" s="15">
        <v>43611944</v>
      </c>
      <c r="AA6" s="15">
        <v>46162074</v>
      </c>
      <c r="AB6" s="68">
        <v>49300889</v>
      </c>
      <c r="AC6" s="68">
        <v>52526064</v>
      </c>
      <c r="AD6" s="68">
        <v>54019950</v>
      </c>
      <c r="AE6" s="68">
        <v>53983635</v>
      </c>
      <c r="AF6" s="68">
        <v>56979965</v>
      </c>
    </row>
    <row r="7" spans="1:32" ht="18" customHeight="1" x14ac:dyDescent="0.15">
      <c r="A7" s="19" t="s">
        <v>63</v>
      </c>
      <c r="B7" s="19"/>
      <c r="C7" s="15"/>
      <c r="D7" s="89">
        <f>性質・旧宇都宮!D7+性質・旧上河内!D7+性質・旧河内!D7</f>
        <v>8946902</v>
      </c>
      <c r="E7" s="89">
        <f>性質・旧宇都宮!E7+性質・旧上河内!E7+性質・旧河内!E7</f>
        <v>9389540</v>
      </c>
      <c r="F7" s="89">
        <f>性質・旧宇都宮!F7+性質・旧上河内!F7+性質・旧河内!F7</f>
        <v>9504954</v>
      </c>
      <c r="G7" s="89">
        <f>性質・旧宇都宮!G7+性質・旧上河内!G7+性質・旧河内!G7</f>
        <v>10041655</v>
      </c>
      <c r="H7" s="89">
        <f>性質・旧宇都宮!H7+性質・旧上河内!H7+性質・旧河内!H7</f>
        <v>11425475</v>
      </c>
      <c r="I7" s="89">
        <f>性質・旧宇都宮!I7+性質・旧上河内!I7+性質・旧河内!I7</f>
        <v>11619564</v>
      </c>
      <c r="J7" s="89">
        <f>性質・旧宇都宮!J7+性質・旧上河内!J7+性質・旧河内!J7</f>
        <v>13802941</v>
      </c>
      <c r="K7" s="89">
        <f>性質・旧宇都宮!K7+性質・旧上河内!K7+性質・旧河内!K7</f>
        <v>14521341</v>
      </c>
      <c r="L7" s="89">
        <f>性質・旧宇都宮!L7+性質・旧上河内!L7+性質・旧河内!L7</f>
        <v>14356802</v>
      </c>
      <c r="M7" s="89">
        <f>性質・旧宇都宮!M7+性質・旧上河内!M7+性質・旧河内!M7</f>
        <v>14756366</v>
      </c>
      <c r="N7" s="89">
        <f>性質・旧宇都宮!N7+性質・旧上河内!N7+性質・旧河内!N7</f>
        <v>14773814</v>
      </c>
      <c r="O7" s="89">
        <f>性質・旧宇都宮!O7+性質・旧上河内!O7+性質・旧河内!O7</f>
        <v>15208824</v>
      </c>
      <c r="P7" s="89">
        <f>性質・旧宇都宮!P7+性質・旧上河内!P7+性質・旧河内!P7</f>
        <v>16260463</v>
      </c>
      <c r="Q7" s="89">
        <f>性質・旧宇都宮!Q7+性質・旧上河内!Q7+性質・旧河内!Q7</f>
        <v>16928656</v>
      </c>
      <c r="R7" s="89">
        <f>性質・旧宇都宮!R7+性質・旧上河内!R7+性質・旧河内!R7</f>
        <v>17672707</v>
      </c>
      <c r="S7" s="15">
        <v>17373732</v>
      </c>
      <c r="T7" s="15">
        <v>17681235</v>
      </c>
      <c r="U7" s="15">
        <v>18133491</v>
      </c>
      <c r="V7" s="15">
        <v>17987754</v>
      </c>
      <c r="W7" s="15">
        <v>17487948</v>
      </c>
      <c r="X7" s="15">
        <v>17380294</v>
      </c>
      <c r="Y7" s="15">
        <v>17001252</v>
      </c>
      <c r="Z7" s="15">
        <v>16841866</v>
      </c>
      <c r="AA7" s="15">
        <v>15870674</v>
      </c>
      <c r="AB7" s="68">
        <v>15034208</v>
      </c>
      <c r="AC7" s="68">
        <v>15023437</v>
      </c>
      <c r="AD7" s="68">
        <v>15334544</v>
      </c>
      <c r="AE7" s="68">
        <v>14876796</v>
      </c>
      <c r="AF7" s="68">
        <v>15083044</v>
      </c>
    </row>
    <row r="8" spans="1:32" ht="18" customHeight="1" x14ac:dyDescent="0.15">
      <c r="A8" s="19" t="s">
        <v>391</v>
      </c>
      <c r="B8" s="19"/>
      <c r="C8" s="15"/>
      <c r="D8" s="102">
        <f>性質・旧宇都宮!D8+性質・旧上河内!D8+性質・旧河内!D8</f>
        <v>8946902</v>
      </c>
      <c r="E8" s="102">
        <f>性質・旧宇都宮!E8+性質・旧上河内!E8+性質・旧河内!E8</f>
        <v>9389458</v>
      </c>
      <c r="F8" s="102">
        <f>性質・旧宇都宮!F8+性質・旧上河内!F8+性質・旧河内!F8</f>
        <v>9484279</v>
      </c>
      <c r="G8" s="102">
        <f>性質・旧宇都宮!G8+性質・旧上河内!G8+性質・旧河内!G8</f>
        <v>9963951</v>
      </c>
      <c r="H8" s="102">
        <f>性質・旧宇都宮!H8+性質・旧上河内!H8+性質・旧河内!H8</f>
        <v>11402916</v>
      </c>
      <c r="I8" s="102">
        <f>性質・旧宇都宮!I8+性質・旧上河内!I8+性質・旧河内!I8</f>
        <v>11597668</v>
      </c>
      <c r="J8" s="102">
        <f>性質・旧宇都宮!J8+性質・旧上河内!J8+性質・旧河内!J8</f>
        <v>13774658</v>
      </c>
      <c r="K8" s="102">
        <f>性質・旧宇都宮!K8+性質・旧上河内!K8+性質・旧河内!K8</f>
        <v>14468906</v>
      </c>
      <c r="L8" s="102">
        <f>性質・旧宇都宮!L8+性質・旧上河内!L8+性質・旧河内!L8</f>
        <v>14344620</v>
      </c>
      <c r="M8" s="102">
        <f>性質・旧宇都宮!M8+性質・旧上河内!M8+性質・旧河内!M8</f>
        <v>14752371</v>
      </c>
      <c r="N8" s="102">
        <f>性質・旧宇都宮!N8+性質・旧上河内!N8+性質・旧河内!N8</f>
        <v>14773685</v>
      </c>
      <c r="O8" s="102">
        <f>性質・旧宇都宮!O8+性質・旧上河内!O8+性質・旧河内!O8</f>
        <v>15207460</v>
      </c>
      <c r="P8" s="102">
        <f>性質・旧宇都宮!P8+性質・旧上河内!P8+性質・旧河内!P8</f>
        <v>16259099</v>
      </c>
      <c r="Q8" s="102">
        <f>性質・旧宇都宮!Q8+性質・旧上河内!Q8+性質・旧河内!Q8</f>
        <v>16927785</v>
      </c>
      <c r="R8" s="102">
        <f>性質・旧宇都宮!R8+性質・旧上河内!R8+性質・旧河内!R8</f>
        <v>17672283</v>
      </c>
      <c r="S8" s="110">
        <v>17373566</v>
      </c>
      <c r="T8" s="110">
        <v>17680507</v>
      </c>
      <c r="U8" s="110">
        <v>18131474</v>
      </c>
      <c r="V8" s="110">
        <v>17979444</v>
      </c>
      <c r="W8" s="110">
        <v>17473023</v>
      </c>
      <c r="X8" s="15">
        <v>17377953</v>
      </c>
      <c r="Y8" s="15">
        <v>15229891</v>
      </c>
      <c r="Z8" s="15">
        <v>15284145</v>
      </c>
      <c r="AA8" s="15">
        <v>14549702</v>
      </c>
      <c r="AB8" s="68">
        <v>13910656</v>
      </c>
      <c r="AC8" s="68">
        <v>14084662</v>
      </c>
      <c r="AD8" s="68">
        <v>14541687</v>
      </c>
      <c r="AE8" s="68">
        <v>14202593</v>
      </c>
      <c r="AF8" s="68">
        <v>14526790</v>
      </c>
    </row>
    <row r="9" spans="1:32" ht="18" customHeight="1" x14ac:dyDescent="0.15">
      <c r="A9" s="19" t="s">
        <v>392</v>
      </c>
      <c r="B9" s="19"/>
      <c r="C9" s="15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11"/>
      <c r="T9" s="111"/>
      <c r="U9" s="111"/>
      <c r="V9" s="111"/>
      <c r="W9" s="111"/>
      <c r="X9" s="15"/>
      <c r="Y9" s="15">
        <v>1768283</v>
      </c>
      <c r="Z9" s="15">
        <v>1555450</v>
      </c>
      <c r="AA9" s="15">
        <v>1319136</v>
      </c>
      <c r="AB9" s="68">
        <v>1121930</v>
      </c>
      <c r="AC9" s="68">
        <v>937910</v>
      </c>
      <c r="AD9" s="68">
        <v>792192</v>
      </c>
      <c r="AE9" s="68">
        <v>673470</v>
      </c>
      <c r="AF9" s="68">
        <v>555333</v>
      </c>
    </row>
    <row r="10" spans="1:32" ht="18" customHeight="1" x14ac:dyDescent="0.15">
      <c r="A10" s="19" t="s">
        <v>65</v>
      </c>
      <c r="B10" s="19"/>
      <c r="C10" s="15"/>
      <c r="D10" s="89">
        <f>性質・旧宇都宮!D9+性質・旧上河内!D9+性質・旧河内!D9</f>
        <v>0</v>
      </c>
      <c r="E10" s="89">
        <f>性質・旧宇都宮!E9+性質・旧上河内!E9+性質・旧河内!E9</f>
        <v>82</v>
      </c>
      <c r="F10" s="89">
        <f>性質・旧宇都宮!F9+性質・旧上河内!F9+性質・旧河内!F9</f>
        <v>20675</v>
      </c>
      <c r="G10" s="89">
        <f>性質・旧宇都宮!G9+性質・旧上河内!G9+性質・旧河内!G9</f>
        <v>77704</v>
      </c>
      <c r="H10" s="89">
        <f>性質・旧宇都宮!H9+性質・旧上河内!H9+性質・旧河内!H9</f>
        <v>22559</v>
      </c>
      <c r="I10" s="89">
        <f>性質・旧宇都宮!I9+性質・旧上河内!I9+性質・旧河内!I9</f>
        <v>21896</v>
      </c>
      <c r="J10" s="89">
        <f>性質・旧宇都宮!J9+性質・旧上河内!J9+性質・旧河内!J9</f>
        <v>28283</v>
      </c>
      <c r="K10" s="89">
        <f>性質・旧宇都宮!K9+性質・旧上河内!K9+性質・旧河内!K9</f>
        <v>52435</v>
      </c>
      <c r="L10" s="89">
        <f>性質・旧宇都宮!L9+性質・旧上河内!L9+性質・旧河内!L9</f>
        <v>12182</v>
      </c>
      <c r="M10" s="89">
        <f>性質・旧宇都宮!M9+性質・旧上河内!M9+性質・旧河内!M9</f>
        <v>3995</v>
      </c>
      <c r="N10" s="89">
        <f>性質・旧宇都宮!N9+性質・旧上河内!N9+性質・旧河内!N9</f>
        <v>129</v>
      </c>
      <c r="O10" s="89">
        <f>性質・旧宇都宮!O9+性質・旧上河内!O9+性質・旧河内!O9</f>
        <v>1364</v>
      </c>
      <c r="P10" s="89">
        <f>性質・旧宇都宮!P9+性質・旧上河内!P9+性質・旧河内!P9</f>
        <v>1364</v>
      </c>
      <c r="Q10" s="89">
        <f>性質・旧宇都宮!Q9+性質・旧上河内!Q9+性質・旧河内!Q9</f>
        <v>871</v>
      </c>
      <c r="R10" s="89">
        <f>性質・旧宇都宮!R9+性質・旧上河内!R9+性質・旧河内!R9</f>
        <v>424</v>
      </c>
      <c r="S10" s="15">
        <v>166</v>
      </c>
      <c r="T10" s="15">
        <v>728</v>
      </c>
      <c r="U10" s="15">
        <v>2017</v>
      </c>
      <c r="V10" s="15">
        <v>8310</v>
      </c>
      <c r="W10" s="15">
        <v>14925</v>
      </c>
      <c r="X10" s="15">
        <v>2341</v>
      </c>
      <c r="Y10" s="15">
        <v>3078</v>
      </c>
      <c r="Z10" s="15">
        <v>2271</v>
      </c>
      <c r="AA10" s="15">
        <v>1836</v>
      </c>
      <c r="AB10" s="68">
        <v>1622</v>
      </c>
      <c r="AC10" s="68">
        <v>865</v>
      </c>
      <c r="AD10" s="68">
        <v>665</v>
      </c>
      <c r="AE10" s="68">
        <v>733</v>
      </c>
      <c r="AF10" s="68">
        <v>921</v>
      </c>
    </row>
    <row r="11" spans="1:32" ht="18" customHeight="1" x14ac:dyDescent="0.15">
      <c r="A11" s="19" t="s">
        <v>66</v>
      </c>
      <c r="B11" s="19"/>
      <c r="C11" s="15"/>
      <c r="D11" s="89">
        <f>性質・旧宇都宮!D10+性質・旧上河内!D10+性質・旧河内!D10</f>
        <v>12500926</v>
      </c>
      <c r="E11" s="89">
        <f>性質・旧宇都宮!E10+性質・旧上河内!E10+性質・旧河内!E10</f>
        <v>13530979</v>
      </c>
      <c r="F11" s="89">
        <f>性質・旧宇都宮!F10+性質・旧上河内!F10+性質・旧河内!F10</f>
        <v>13522736</v>
      </c>
      <c r="G11" s="89">
        <f>性質・旧宇都宮!G10+性質・旧上河内!G10+性質・旧河内!G10</f>
        <v>13739859</v>
      </c>
      <c r="H11" s="89">
        <f>性質・旧宇都宮!H10+性質・旧上河内!H10+性質・旧河内!H10</f>
        <v>14441051</v>
      </c>
      <c r="I11" s="89">
        <f>性質・旧宇都宮!I10+性質・旧上河内!I10+性質・旧河内!I10</f>
        <v>15460352</v>
      </c>
      <c r="J11" s="89">
        <f>性質・旧宇都宮!J10+性質・旧上河内!J10+性質・旧河内!J10</f>
        <v>16515419</v>
      </c>
      <c r="K11" s="89">
        <f>性質・旧宇都宮!K10+性質・旧上河内!K10+性質・旧河内!K10</f>
        <v>17446123</v>
      </c>
      <c r="L11" s="89">
        <f>性質・旧宇都宮!L10+性質・旧上河内!L10+性質・旧河内!L10</f>
        <v>18632285</v>
      </c>
      <c r="M11" s="89">
        <f>性質・旧宇都宮!M10+性質・旧上河内!M10+性質・旧河内!M10</f>
        <v>17796863</v>
      </c>
      <c r="N11" s="89">
        <f>性質・旧宇都宮!N10+性質・旧上河内!N10+性質・旧河内!N10</f>
        <v>19821575</v>
      </c>
      <c r="O11" s="89">
        <f>性質・旧宇都宮!O10+性質・旧上河内!O10+性質・旧河内!O10</f>
        <v>20680369</v>
      </c>
      <c r="P11" s="89">
        <f>性質・旧宇都宮!P10+性質・旧上河内!P10+性質・旧河内!P10</f>
        <v>20847909</v>
      </c>
      <c r="Q11" s="89">
        <f>性質・旧宇都宮!Q10+性質・旧上河内!Q10+性質・旧河内!Q10</f>
        <v>20710045</v>
      </c>
      <c r="R11" s="89">
        <f>性質・旧宇都宮!R10+性質・旧上河内!R10+性質・旧河内!R10</f>
        <v>20887328</v>
      </c>
      <c r="S11" s="15">
        <v>20795775</v>
      </c>
      <c r="T11" s="15">
        <v>21608828</v>
      </c>
      <c r="U11" s="15">
        <v>21949069</v>
      </c>
      <c r="V11" s="15">
        <v>22186941</v>
      </c>
      <c r="W11" s="15">
        <v>22415114</v>
      </c>
      <c r="X11" s="15">
        <v>23171645</v>
      </c>
      <c r="Y11" s="15">
        <v>22453890</v>
      </c>
      <c r="Z11" s="15">
        <v>22162743</v>
      </c>
      <c r="AA11" s="15">
        <v>23424254</v>
      </c>
      <c r="AB11" s="68">
        <v>23756570</v>
      </c>
      <c r="AC11" s="68">
        <v>23766802</v>
      </c>
      <c r="AD11" s="68">
        <v>23708177</v>
      </c>
      <c r="AE11" s="68">
        <v>24411800</v>
      </c>
      <c r="AF11" s="68">
        <v>25778609</v>
      </c>
    </row>
    <row r="12" spans="1:32" ht="18" customHeight="1" x14ac:dyDescent="0.15">
      <c r="A12" s="19" t="s">
        <v>67</v>
      </c>
      <c r="B12" s="19"/>
      <c r="C12" s="15"/>
      <c r="D12" s="89">
        <f>性質・旧宇都宮!D11+性質・旧上河内!D11+性質・旧河内!D11</f>
        <v>2702350</v>
      </c>
      <c r="E12" s="89">
        <f>性質・旧宇都宮!E11+性質・旧上河内!E11+性質・旧河内!E11</f>
        <v>2955326</v>
      </c>
      <c r="F12" s="89">
        <f>性質・旧宇都宮!F11+性質・旧上河内!F11+性質・旧河内!F11</f>
        <v>2898328</v>
      </c>
      <c r="G12" s="89">
        <f>性質・旧宇都宮!G11+性質・旧上河内!G11+性質・旧河内!G11</f>
        <v>2513193</v>
      </c>
      <c r="H12" s="89">
        <f>性質・旧宇都宮!H11+性質・旧上河内!H11+性質・旧河内!H11</f>
        <v>2762510</v>
      </c>
      <c r="I12" s="89">
        <f>性質・旧宇都宮!I11+性質・旧上河内!I11+性質・旧河内!I11</f>
        <v>2815202</v>
      </c>
      <c r="J12" s="89">
        <f>性質・旧宇都宮!J11+性質・旧上河内!J11+性質・旧河内!J11</f>
        <v>2781240</v>
      </c>
      <c r="K12" s="89">
        <f>性質・旧宇都宮!K11+性質・旧上河内!K11+性質・旧河内!K11</f>
        <v>2782687</v>
      </c>
      <c r="L12" s="89">
        <f>性質・旧宇都宮!L11+性質・旧上河内!L11+性質・旧河内!L11</f>
        <v>2629294</v>
      </c>
      <c r="M12" s="89">
        <f>性質・旧宇都宮!M11+性質・旧上河内!M11+性質・旧河内!M11</f>
        <v>2529087</v>
      </c>
      <c r="N12" s="89">
        <f>性質・旧宇都宮!N11+性質・旧上河内!N11+性質・旧河内!N11</f>
        <v>2680736</v>
      </c>
      <c r="O12" s="89">
        <f>性質・旧宇都宮!O11+性質・旧上河内!O11+性質・旧河内!O11</f>
        <v>2658576</v>
      </c>
      <c r="P12" s="89">
        <f>性質・旧宇都宮!P11+性質・旧上河内!P11+性質・旧河内!P11</f>
        <v>2779146</v>
      </c>
      <c r="Q12" s="89">
        <f>性質・旧宇都宮!Q11+性質・旧上河内!Q11+性質・旧河内!Q11</f>
        <v>2494914</v>
      </c>
      <c r="R12" s="89">
        <f>性質・旧宇都宮!R11+性質・旧上河内!R11+性質・旧河内!R11</f>
        <v>2615456</v>
      </c>
      <c r="S12" s="15">
        <v>2716389</v>
      </c>
      <c r="T12" s="15">
        <v>2454630</v>
      </c>
      <c r="U12" s="15">
        <v>2571954</v>
      </c>
      <c r="V12" s="15">
        <v>2286851</v>
      </c>
      <c r="W12" s="15">
        <v>2142609</v>
      </c>
      <c r="X12" s="15">
        <v>2164393</v>
      </c>
      <c r="Y12" s="15">
        <v>1981574</v>
      </c>
      <c r="Z12" s="15">
        <v>2119711</v>
      </c>
      <c r="AA12" s="15">
        <v>2037909</v>
      </c>
      <c r="AB12" s="68">
        <v>2177661</v>
      </c>
      <c r="AC12" s="68">
        <v>2153122</v>
      </c>
      <c r="AD12" s="68">
        <v>2057049</v>
      </c>
      <c r="AE12" s="68">
        <v>2409140</v>
      </c>
      <c r="AF12" s="68">
        <v>2241200</v>
      </c>
    </row>
    <row r="13" spans="1:32" ht="18" customHeight="1" x14ac:dyDescent="0.15">
      <c r="A13" s="19" t="s">
        <v>68</v>
      </c>
      <c r="B13" s="19"/>
      <c r="C13" s="15"/>
      <c r="D13" s="89">
        <f>性質・旧宇都宮!D12+性質・旧上河内!D12+性質・旧河内!D12</f>
        <v>4668607</v>
      </c>
      <c r="E13" s="89">
        <f>性質・旧宇都宮!E12+性質・旧上河内!E12+性質・旧河内!E12</f>
        <v>5298829</v>
      </c>
      <c r="F13" s="89">
        <f>性質・旧宇都宮!F12+性質・旧上河内!F12+性質・旧河内!F12</f>
        <v>5900818</v>
      </c>
      <c r="G13" s="89">
        <f>性質・旧宇都宮!G12+性質・旧上河内!G12+性質・旧河内!G12</f>
        <v>5143561</v>
      </c>
      <c r="H13" s="89">
        <f>性質・旧宇都宮!H12+性質・旧上河内!H12+性質・旧河内!H12</f>
        <v>5516824</v>
      </c>
      <c r="I13" s="89">
        <f>性質・旧宇都宮!I12+性質・旧上河内!I12+性質・旧河内!I12</f>
        <v>6498294</v>
      </c>
      <c r="J13" s="89">
        <f>性質・旧宇都宮!J12+性質・旧上河内!J12+性質・旧河内!J12</f>
        <v>6010611</v>
      </c>
      <c r="K13" s="89">
        <f>性質・旧宇都宮!K12+性質・旧上河内!K12+性質・旧河内!K12</f>
        <v>6154486</v>
      </c>
      <c r="L13" s="89">
        <f>性質・旧宇都宮!L12+性質・旧上河内!L12+性質・旧河内!L12</f>
        <v>13613692</v>
      </c>
      <c r="M13" s="89">
        <f>性質・旧宇都宮!M12+性質・旧上河内!M12+性質・旧河内!M12</f>
        <v>11575060</v>
      </c>
      <c r="N13" s="89">
        <f>性質・旧宇都宮!N12+性質・旧上河内!N12+性質・旧河内!N12</f>
        <v>11415903</v>
      </c>
      <c r="O13" s="89">
        <f>性質・旧宇都宮!O12+性質・旧上河内!O12+性質・旧河内!O12</f>
        <v>12295072</v>
      </c>
      <c r="P13" s="89">
        <f>性質・旧宇都宮!P12+性質・旧上河内!P12+性質・旧河内!P12</f>
        <v>11627916</v>
      </c>
      <c r="Q13" s="89">
        <f>性質・旧宇都宮!Q12+性質・旧上河内!Q12+性質・旧河内!Q12</f>
        <v>11510337</v>
      </c>
      <c r="R13" s="89">
        <f>性質・旧宇都宮!R12+性質・旧上河内!R12+性質・旧河内!R12</f>
        <v>11158801</v>
      </c>
      <c r="S13" s="15">
        <v>10286736</v>
      </c>
      <c r="T13" s="15">
        <v>11156265</v>
      </c>
      <c r="U13" s="15">
        <v>12386043</v>
      </c>
      <c r="V13" s="15">
        <v>21299823</v>
      </c>
      <c r="W13" s="15">
        <v>11907820</v>
      </c>
      <c r="X13" s="15">
        <v>11419252</v>
      </c>
      <c r="Y13" s="15">
        <v>11333567</v>
      </c>
      <c r="Z13" s="15">
        <v>11015739</v>
      </c>
      <c r="AA13" s="15">
        <v>11430971</v>
      </c>
      <c r="AB13" s="68">
        <v>10969778</v>
      </c>
      <c r="AC13" s="68">
        <v>10205772</v>
      </c>
      <c r="AD13" s="68">
        <v>10347856</v>
      </c>
      <c r="AE13" s="68">
        <v>10507597</v>
      </c>
      <c r="AF13" s="68">
        <v>10219610</v>
      </c>
    </row>
    <row r="14" spans="1:32" ht="18" customHeight="1" x14ac:dyDescent="0.15">
      <c r="A14" s="19" t="s">
        <v>69</v>
      </c>
      <c r="B14" s="19"/>
      <c r="C14" s="15"/>
      <c r="D14" s="89">
        <f>性質・旧宇都宮!D13+性質・旧上河内!D13+性質・旧河内!D13</f>
        <v>36136</v>
      </c>
      <c r="E14" s="89">
        <f>性質・旧宇都宮!E13+性質・旧上河内!E13+性質・旧河内!E13</f>
        <v>38235</v>
      </c>
      <c r="F14" s="89">
        <f>性質・旧宇都宮!F13+性質・旧上河内!F13+性質・旧河内!F13</f>
        <v>38234</v>
      </c>
      <c r="G14" s="89">
        <f>性質・旧宇都宮!G13+性質・旧上河内!G13+性質・旧河内!G13</f>
        <v>38235</v>
      </c>
      <c r="H14" s="89">
        <f>性質・旧宇都宮!H13+性質・旧上河内!H13+性質・旧河内!H13</f>
        <v>38468</v>
      </c>
      <c r="I14" s="89">
        <f>性質・旧宇都宮!I13+性質・旧上河内!I13+性質・旧河内!I13</f>
        <v>38472</v>
      </c>
      <c r="J14" s="89">
        <f>性質・旧宇都宮!J13+性質・旧上河内!J13+性質・旧河内!J13</f>
        <v>38517</v>
      </c>
      <c r="K14" s="89">
        <f>性質・旧宇都宮!K13+性質・旧上河内!K13+性質・旧河内!K13</f>
        <v>38517</v>
      </c>
      <c r="L14" s="89">
        <f>性質・旧宇都宮!L13+性質・旧上河内!L13+性質・旧河内!L13</f>
        <v>38517</v>
      </c>
      <c r="M14" s="89">
        <f>性質・旧宇都宮!M13+性質・旧上河内!M13+性質・旧河内!M13</f>
        <v>38511</v>
      </c>
      <c r="N14" s="89">
        <f>性質・旧宇都宮!N13+性質・旧上河内!N13+性質・旧河内!N13</f>
        <v>41302</v>
      </c>
      <c r="O14" s="89">
        <f>性質・旧宇都宮!O13+性質・旧上河内!O13+性質・旧河内!O13</f>
        <v>41620</v>
      </c>
      <c r="P14" s="89">
        <f>性質・旧宇都宮!P13+性質・旧上河内!P13+性質・旧河内!P13</f>
        <v>43493</v>
      </c>
      <c r="Q14" s="89">
        <f>性質・旧宇都宮!Q13+性質・旧上河内!Q13+性質・旧河内!Q13</f>
        <v>45640</v>
      </c>
      <c r="R14" s="89">
        <f>性質・旧宇都宮!R13+性質・旧上河内!R13+性質・旧河内!R13</f>
        <v>45154</v>
      </c>
      <c r="S14" s="15">
        <v>47910</v>
      </c>
      <c r="T14" s="15">
        <v>143554</v>
      </c>
      <c r="U14" s="15">
        <v>72195</v>
      </c>
      <c r="V14" s="15">
        <v>69239</v>
      </c>
      <c r="W14" s="15">
        <v>70254</v>
      </c>
      <c r="X14" s="15">
        <v>118891</v>
      </c>
      <c r="Y14" s="15">
        <v>70192</v>
      </c>
      <c r="Z14" s="15">
        <v>70169</v>
      </c>
      <c r="AA14" s="15">
        <v>70560</v>
      </c>
      <c r="AB14" s="68">
        <v>71297</v>
      </c>
      <c r="AC14" s="68">
        <v>73337</v>
      </c>
      <c r="AD14" s="68">
        <v>72719</v>
      </c>
      <c r="AE14" s="68">
        <v>72928</v>
      </c>
      <c r="AF14" s="68">
        <v>73797</v>
      </c>
    </row>
    <row r="15" spans="1:32" ht="18" customHeight="1" x14ac:dyDescent="0.15">
      <c r="A15" s="19" t="s">
        <v>70</v>
      </c>
      <c r="B15" s="19"/>
      <c r="C15" s="15"/>
      <c r="D15" s="89">
        <f>性質・旧宇都宮!D14+性質・旧上河内!D14+性質・旧河内!D14</f>
        <v>10698681</v>
      </c>
      <c r="E15" s="89">
        <f>性質・旧宇都宮!E14+性質・旧上河内!E14+性質・旧河内!E14</f>
        <v>9505567</v>
      </c>
      <c r="F15" s="89">
        <f>性質・旧宇都宮!F14+性質・旧上河内!F14+性質・旧河内!F14</f>
        <v>8955444</v>
      </c>
      <c r="G15" s="89">
        <f>性質・旧宇都宮!G14+性質・旧上河内!G14+性質・旧河内!G14</f>
        <v>9523943</v>
      </c>
      <c r="H15" s="89">
        <f>性質・旧宇都宮!H14+性質・旧上河内!H14+性質・旧河内!H14</f>
        <v>9741524</v>
      </c>
      <c r="I15" s="89">
        <f>性質・旧宇都宮!I14+性質・旧上河内!I14+性質・旧河内!I14</f>
        <v>9905203</v>
      </c>
      <c r="J15" s="89">
        <f>性質・旧宇都宮!J14+性質・旧上河内!J14+性質・旧河内!J14</f>
        <v>9438567</v>
      </c>
      <c r="K15" s="89">
        <f>性質・旧宇都宮!K14+性質・旧上河内!K14+性質・旧河内!K14</f>
        <v>10361940</v>
      </c>
      <c r="L15" s="89">
        <f>性質・旧宇都宮!L14+性質・旧上河内!L14+性質・旧河内!L14</f>
        <v>4578659</v>
      </c>
      <c r="M15" s="89">
        <f>性質・旧宇都宮!M14+性質・旧上河内!M14+性質・旧河内!M14</f>
        <v>5823478</v>
      </c>
      <c r="N15" s="89">
        <f>性質・旧宇都宮!N14+性質・旧上河内!N14+性質・旧河内!N14</f>
        <v>6467218</v>
      </c>
      <c r="O15" s="89">
        <f>性質・旧宇都宮!O14+性質・旧上河内!O14+性質・旧河内!O14</f>
        <v>6407908</v>
      </c>
      <c r="P15" s="89">
        <f>性質・旧宇都宮!P14+性質・旧上河内!P14+性質・旧河内!P14</f>
        <v>7216116</v>
      </c>
      <c r="Q15" s="89">
        <f>性質・旧宇都宮!Q14+性質・旧上河内!Q14+性質・旧河内!Q14</f>
        <v>7631447</v>
      </c>
      <c r="R15" s="89">
        <f>性質・旧宇都宮!R14+性質・旧上河内!R14+性質・旧河内!R14</f>
        <v>8379177</v>
      </c>
      <c r="S15" s="15">
        <v>9696730</v>
      </c>
      <c r="T15" s="15">
        <v>9309678</v>
      </c>
      <c r="U15" s="15">
        <v>10417471</v>
      </c>
      <c r="V15" s="15">
        <v>10880475</v>
      </c>
      <c r="W15" s="15">
        <v>11118651</v>
      </c>
      <c r="X15" s="15">
        <v>12188325</v>
      </c>
      <c r="Y15" s="15">
        <v>12130330</v>
      </c>
      <c r="Z15" s="15">
        <v>12349299</v>
      </c>
      <c r="AA15" s="15">
        <v>12851010</v>
      </c>
      <c r="AB15" s="68">
        <v>13675217</v>
      </c>
      <c r="AC15" s="68">
        <v>13553247</v>
      </c>
      <c r="AD15" s="68">
        <v>14026207</v>
      </c>
      <c r="AE15" s="68">
        <v>13799259</v>
      </c>
      <c r="AF15" s="68">
        <v>15750318</v>
      </c>
    </row>
    <row r="16" spans="1:32" ht="18" customHeight="1" x14ac:dyDescent="0.15">
      <c r="A16" s="19" t="s">
        <v>71</v>
      </c>
      <c r="B16" s="19"/>
      <c r="C16" s="15"/>
      <c r="D16" s="89">
        <f>性質・旧宇都宮!D15+性質・旧上河内!D15+性質・旧河内!D15</f>
        <v>2708785</v>
      </c>
      <c r="E16" s="89">
        <f>性質・旧宇都宮!E15+性質・旧上河内!E15+性質・旧河内!E15</f>
        <v>3421677</v>
      </c>
      <c r="F16" s="89">
        <f>性質・旧宇都宮!F15+性質・旧上河内!F15+性質・旧河内!F15</f>
        <v>2403560</v>
      </c>
      <c r="G16" s="89">
        <f>性質・旧宇都宮!G15+性質・旧上河内!G15+性質・旧河内!G15</f>
        <v>1199381</v>
      </c>
      <c r="H16" s="89">
        <f>性質・旧宇都宮!H15+性質・旧上河内!H15+性質・旧河内!H15</f>
        <v>2598168</v>
      </c>
      <c r="I16" s="89">
        <f>性質・旧宇都宮!I15+性質・旧上河内!I15+性質・旧河内!I15</f>
        <v>2698968</v>
      </c>
      <c r="J16" s="89">
        <f>性質・旧宇都宮!J15+性質・旧上河内!J15+性質・旧河内!J15</f>
        <v>1525378</v>
      </c>
      <c r="K16" s="89">
        <f>性質・旧宇都宮!K15+性質・旧上河内!K15+性質・旧河内!K15</f>
        <v>598897</v>
      </c>
      <c r="L16" s="89">
        <f>性質・旧宇都宮!L15+性質・旧上河内!L15+性質・旧河内!L15</f>
        <v>4786573</v>
      </c>
      <c r="M16" s="89">
        <f>性質・旧宇都宮!M15+性質・旧上河内!M15+性質・旧河内!M15</f>
        <v>546955</v>
      </c>
      <c r="N16" s="89">
        <f>性質・旧宇都宮!N15+性質・旧上河内!N15+性質・旧河内!N15</f>
        <v>979521</v>
      </c>
      <c r="O16" s="89">
        <f>性質・旧宇都宮!O15+性質・旧上河内!O15+性質・旧河内!O15</f>
        <v>1179769</v>
      </c>
      <c r="P16" s="89">
        <f>性質・旧宇都宮!P15+性質・旧上河内!P15+性質・旧河内!P15</f>
        <v>1943707</v>
      </c>
      <c r="Q16" s="89">
        <f>性質・旧宇都宮!Q15+性質・旧上河内!Q15+性質・旧河内!Q15</f>
        <v>1052650</v>
      </c>
      <c r="R16" s="89">
        <f>性質・旧宇都宮!R15+性質・旧上河内!R15+性質・旧河内!R15</f>
        <v>580157</v>
      </c>
      <c r="S16" s="15">
        <v>1917063</v>
      </c>
      <c r="T16" s="15">
        <v>3938493</v>
      </c>
      <c r="U16" s="15">
        <v>571289</v>
      </c>
      <c r="V16" s="15">
        <v>1030024</v>
      </c>
      <c r="W16" s="15">
        <v>1275632</v>
      </c>
      <c r="X16" s="15">
        <v>1668471</v>
      </c>
      <c r="Y16" s="15">
        <v>697139</v>
      </c>
      <c r="Z16" s="15">
        <v>1486124</v>
      </c>
      <c r="AA16" s="15">
        <v>4232147</v>
      </c>
      <c r="AB16" s="68">
        <v>3657962</v>
      </c>
      <c r="AC16" s="68">
        <v>640220</v>
      </c>
      <c r="AD16" s="68">
        <v>1081766</v>
      </c>
      <c r="AE16" s="68">
        <v>8471886</v>
      </c>
      <c r="AF16" s="68">
        <v>328247</v>
      </c>
    </row>
    <row r="17" spans="1:32" ht="18" customHeight="1" x14ac:dyDescent="0.15">
      <c r="A17" s="19" t="s">
        <v>72</v>
      </c>
      <c r="B17" s="19"/>
      <c r="C17" s="15"/>
      <c r="D17" s="89">
        <f>性質・旧宇都宮!D16+性質・旧上河内!D16+性質・旧河内!D16</f>
        <v>5750556</v>
      </c>
      <c r="E17" s="89">
        <f>性質・旧宇都宮!E16+性質・旧上河内!E16+性質・旧河内!E16</f>
        <v>7610415</v>
      </c>
      <c r="F17" s="89">
        <f>性質・旧宇都宮!F16+性質・旧上河内!F16+性質・旧河内!F16</f>
        <v>10182095</v>
      </c>
      <c r="G17" s="89">
        <f>性質・旧宇都宮!G16+性質・旧上河内!G16+性質・旧河内!G16</f>
        <v>13508573</v>
      </c>
      <c r="H17" s="89">
        <f>性質・旧宇都宮!H16+性質・旧上河内!H16+性質・旧河内!H16</f>
        <v>11693358</v>
      </c>
      <c r="I17" s="89">
        <f>性質・旧宇都宮!I16+性質・旧上河内!I16+性質・旧河内!I16</f>
        <v>11249483</v>
      </c>
      <c r="J17" s="89">
        <f>性質・旧宇都宮!J16+性質・旧上河内!J16+性質・旧河内!J16</f>
        <v>11144714</v>
      </c>
      <c r="K17" s="89">
        <f>性質・旧宇都宮!K16+性質・旧上河内!K16+性質・旧河内!K16</f>
        <v>14039859</v>
      </c>
      <c r="L17" s="89">
        <f>性質・旧宇都宮!L16+性質・旧上河内!L16+性質・旧河内!L16</f>
        <v>15503319</v>
      </c>
      <c r="M17" s="89">
        <f>性質・旧宇都宮!M16+性質・旧上河内!M16+性質・旧河内!M16</f>
        <v>16156659</v>
      </c>
      <c r="N17" s="89">
        <f>性質・旧宇都宮!N16+性質・旧上河内!N16+性質・旧河内!N16</f>
        <v>16406636</v>
      </c>
      <c r="O17" s="89">
        <f>性質・旧宇都宮!O16+性質・旧上河内!O16+性質・旧河内!O16</f>
        <v>15146340</v>
      </c>
      <c r="P17" s="89">
        <f>性質・旧宇都宮!P16+性質・旧上河内!P16+性質・旧河内!P16</f>
        <v>15892649</v>
      </c>
      <c r="Q17" s="89">
        <f>性質・旧宇都宮!Q16+性質・旧上河内!Q16+性質・旧河内!Q16</f>
        <v>15333896</v>
      </c>
      <c r="R17" s="89">
        <f>性質・旧宇都宮!R16+性質・旧上河内!R16+性質・旧河内!R16</f>
        <v>12173235</v>
      </c>
      <c r="S17" s="15">
        <v>10793965</v>
      </c>
      <c r="T17" s="15">
        <v>10797248</v>
      </c>
      <c r="U17" s="15">
        <v>12010313</v>
      </c>
      <c r="V17" s="15">
        <v>15215628</v>
      </c>
      <c r="W17" s="15">
        <v>20737506</v>
      </c>
      <c r="X17" s="15">
        <v>21878635</v>
      </c>
      <c r="Y17" s="15">
        <v>20360610</v>
      </c>
      <c r="Z17" s="15">
        <v>20702289</v>
      </c>
      <c r="AA17" s="15">
        <v>21569002</v>
      </c>
      <c r="AB17" s="68">
        <v>19734175</v>
      </c>
      <c r="AC17" s="68">
        <v>18093055</v>
      </c>
      <c r="AD17" s="68">
        <v>14531961</v>
      </c>
      <c r="AE17" s="68">
        <v>13673339</v>
      </c>
      <c r="AF17" s="68">
        <v>13844754</v>
      </c>
    </row>
    <row r="18" spans="1:32" ht="18" customHeight="1" x14ac:dyDescent="0.15">
      <c r="A18" s="19" t="s">
        <v>80</v>
      </c>
      <c r="B18" s="19"/>
      <c r="C18" s="15"/>
      <c r="D18" s="89">
        <f>性質・旧宇都宮!D17+性質・旧上河内!D17+性質・旧河内!D17</f>
        <v>0</v>
      </c>
      <c r="E18" s="89">
        <f>性質・旧宇都宮!E17+性質・旧上河内!E17+性質・旧河内!E17</f>
        <v>0</v>
      </c>
      <c r="F18" s="89">
        <f>性質・旧宇都宮!F17+性質・旧上河内!F17+性質・旧河内!F17</f>
        <v>0</v>
      </c>
      <c r="G18" s="89">
        <f>性質・旧宇都宮!G17+性質・旧上河内!G17+性質・旧河内!G17</f>
        <v>0</v>
      </c>
      <c r="H18" s="89">
        <f>性質・旧宇都宮!H17+性質・旧上河内!H17+性質・旧河内!H17</f>
        <v>0</v>
      </c>
      <c r="I18" s="89">
        <f>性質・旧宇都宮!I17+性質・旧上河内!I17+性質・旧河内!I17</f>
        <v>0</v>
      </c>
      <c r="J18" s="89">
        <f>性質・旧宇都宮!J17+性質・旧上河内!J17+性質・旧河内!J17</f>
        <v>0</v>
      </c>
      <c r="K18" s="89">
        <f>性質・旧宇都宮!K17+性質・旧上河内!K17+性質・旧河内!K17</f>
        <v>0</v>
      </c>
      <c r="L18" s="89">
        <f>性質・旧宇都宮!L17+性質・旧上河内!L17+性質・旧河内!L17</f>
        <v>0</v>
      </c>
      <c r="M18" s="89">
        <f>性質・旧宇都宮!M17+性質・旧上河内!M17+性質・旧河内!M17</f>
        <v>0</v>
      </c>
      <c r="N18" s="89">
        <f>性質・旧宇都宮!N17+性質・旧上河内!N17+性質・旧河内!N17</f>
        <v>0</v>
      </c>
      <c r="O18" s="89">
        <f>性質・旧宇都宮!O17+性質・旧上河内!O17+性質・旧河内!O17</f>
        <v>0</v>
      </c>
      <c r="P18" s="89">
        <f>性質・旧宇都宮!P17+性質・旧上河内!P17+性質・旧河内!P17</f>
        <v>0</v>
      </c>
      <c r="Q18" s="89">
        <f>性質・旧宇都宮!Q17+性質・旧上河内!Q17+性質・旧河内!Q17</f>
        <v>3</v>
      </c>
      <c r="R18" s="89">
        <f>性質・旧宇都宮!R17+性質・旧上河内!R17+性質・旧河内!R17</f>
        <v>3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</row>
    <row r="19" spans="1:32" ht="18" customHeight="1" x14ac:dyDescent="0.15">
      <c r="A19" s="19" t="s">
        <v>177</v>
      </c>
      <c r="B19" s="19"/>
      <c r="C19" s="15"/>
      <c r="D19" s="89">
        <f>性質・旧宇都宮!D18+性質・旧上河内!D18+性質・旧河内!D18</f>
        <v>47952631</v>
      </c>
      <c r="E19" s="89">
        <f>性質・旧宇都宮!E18+性質・旧上河内!E18+性質・旧河内!E18</f>
        <v>48710932</v>
      </c>
      <c r="F19" s="89">
        <f>性質・旧宇都宮!F18+性質・旧上河内!F18+性質・旧河内!F18</f>
        <v>52318738</v>
      </c>
      <c r="G19" s="89">
        <f>性質・旧宇都宮!G18+性質・旧上河内!G18+性質・旧河内!G18</f>
        <v>52115723</v>
      </c>
      <c r="H19" s="89">
        <f>性質・旧宇都宮!H18+性質・旧上河内!H18+性質・旧河内!H18</f>
        <v>56348975</v>
      </c>
      <c r="I19" s="89">
        <f>性質・旧宇都宮!I18+性質・旧上河内!I18+性質・旧河内!I18</f>
        <v>50701896</v>
      </c>
      <c r="J19" s="89">
        <f>性質・旧宇都宮!J18+性質・旧上河内!J18+性質・旧河内!J18</f>
        <v>44107875</v>
      </c>
      <c r="K19" s="89">
        <f>性質・旧宇都宮!K18+性質・旧上河内!K18+性質・旧河内!K18</f>
        <v>48732649</v>
      </c>
      <c r="L19" s="89">
        <f>性質・旧宇都宮!L18+性質・旧上河内!L18+性質・旧河内!L18</f>
        <v>54832393</v>
      </c>
      <c r="M19" s="89">
        <f>性質・旧宇都宮!M18+性質・旧上河内!M18+性質・旧河内!M18</f>
        <v>47726640</v>
      </c>
      <c r="N19" s="89">
        <f>性質・旧宇都宮!N18+性質・旧上河内!N18+性質・旧河内!N18</f>
        <v>40069379</v>
      </c>
      <c r="O19" s="89">
        <f>性質・旧宇都宮!O18+性質・旧上河内!O18+性質・旧河内!O18</f>
        <v>40568438</v>
      </c>
      <c r="P19" s="89">
        <f>性質・旧宇都宮!P18+性質・旧上河内!P18+性質・旧河内!P18</f>
        <v>39899353</v>
      </c>
      <c r="Q19" s="89">
        <f>性質・旧宇都宮!Q18+性質・旧上河内!Q18+性質・旧河内!Q18</f>
        <v>29119663</v>
      </c>
      <c r="R19" s="89">
        <f>性質・旧宇都宮!R18+性質・旧上河内!R18+性質・旧河内!R18</f>
        <v>29980505</v>
      </c>
      <c r="S19" s="15">
        <v>29301254</v>
      </c>
      <c r="T19" s="15">
        <v>28462086</v>
      </c>
      <c r="U19" s="15">
        <v>26587652</v>
      </c>
      <c r="V19" s="15">
        <v>30662795</v>
      </c>
      <c r="W19" s="15">
        <v>33451668</v>
      </c>
      <c r="X19" s="15">
        <v>22971711</v>
      </c>
      <c r="Y19" s="15">
        <v>21938828</v>
      </c>
      <c r="Z19" s="15">
        <v>24459214</v>
      </c>
      <c r="AA19" s="15">
        <v>24075311</v>
      </c>
      <c r="AB19" s="68">
        <v>27615066</v>
      </c>
      <c r="AC19" s="68">
        <v>31181840</v>
      </c>
      <c r="AD19" s="68">
        <v>28645918</v>
      </c>
      <c r="AE19" s="68">
        <v>36197287</v>
      </c>
      <c r="AF19" s="68">
        <v>47812522</v>
      </c>
    </row>
    <row r="20" spans="1:32" ht="18" customHeight="1" x14ac:dyDescent="0.15">
      <c r="A20" s="19" t="s">
        <v>74</v>
      </c>
      <c r="B20" s="19"/>
      <c r="C20" s="15"/>
      <c r="D20" s="89">
        <f>性質・旧宇都宮!D19+性質・旧上河内!D19+性質・旧河内!D19</f>
        <v>8977448</v>
      </c>
      <c r="E20" s="89">
        <f>性質・旧宇都宮!E19+性質・旧上河内!E19+性質・旧河内!E19</f>
        <v>9131552</v>
      </c>
      <c r="F20" s="89">
        <f>性質・旧宇都宮!F19+性質・旧上河内!F19+性質・旧河内!F19</f>
        <v>12354236</v>
      </c>
      <c r="G20" s="89">
        <f>性質・旧宇都宮!G19+性質・旧上河内!G19+性質・旧河内!G19</f>
        <v>14148180</v>
      </c>
      <c r="H20" s="89">
        <f>性質・旧宇都宮!H19+性質・旧上河内!H19+性質・旧河内!H19</f>
        <v>14355927</v>
      </c>
      <c r="I20" s="89">
        <f>性質・旧宇都宮!I19+性質・旧上河内!I19+性質・旧河内!I19</f>
        <v>13160389</v>
      </c>
      <c r="J20" s="89">
        <f>性質・旧宇都宮!J19+性質・旧上河内!J19+性質・旧河内!J19</f>
        <v>10938861</v>
      </c>
      <c r="K20" s="89">
        <f>性質・旧宇都宮!K19+性質・旧上河内!K19+性質・旧河内!K19</f>
        <v>14555560</v>
      </c>
      <c r="L20" s="89">
        <f>性質・旧宇都宮!L19+性質・旧上河内!L19+性質・旧河内!L19</f>
        <v>15792326</v>
      </c>
      <c r="M20" s="89">
        <f>性質・旧宇都宮!M19+性質・旧上河内!M19+性質・旧河内!M19</f>
        <v>11274786</v>
      </c>
      <c r="N20" s="89">
        <f>性質・旧宇都宮!N19+性質・旧上河内!N19+性質・旧河内!N19</f>
        <v>9095742</v>
      </c>
      <c r="O20" s="89">
        <f>性質・旧宇都宮!O19+性質・旧上河内!O19+性質・旧河内!O19</f>
        <v>8110713</v>
      </c>
      <c r="P20" s="89">
        <f>性質・旧宇都宮!P19+性質・旧上河内!P19+性質・旧河内!P19</f>
        <v>13483458</v>
      </c>
      <c r="Q20" s="89">
        <f>性質・旧宇都宮!Q19+性質・旧上河内!Q19+性質・旧河内!Q19</f>
        <v>8994666</v>
      </c>
      <c r="R20" s="89">
        <f>性質・旧宇都宮!R19+性質・旧上河内!R19+性質・旧河内!R19</f>
        <v>10128219</v>
      </c>
      <c r="S20" s="15">
        <v>10770826</v>
      </c>
      <c r="T20" s="15">
        <v>10594409</v>
      </c>
      <c r="U20" s="15">
        <v>9354206</v>
      </c>
      <c r="V20" s="15">
        <v>14328801</v>
      </c>
      <c r="W20" s="15">
        <v>16035850</v>
      </c>
      <c r="X20" s="15">
        <v>9614103</v>
      </c>
      <c r="Y20" s="15">
        <v>9781927</v>
      </c>
      <c r="Z20" s="15">
        <v>13674108</v>
      </c>
      <c r="AA20" s="15">
        <v>11310856</v>
      </c>
      <c r="AB20" s="68">
        <v>13247534</v>
      </c>
      <c r="AC20" s="68">
        <v>15490990</v>
      </c>
      <c r="AD20" s="68">
        <v>14873918</v>
      </c>
      <c r="AE20" s="68">
        <v>23794209</v>
      </c>
      <c r="AF20" s="68">
        <v>33207578</v>
      </c>
    </row>
    <row r="21" spans="1:32" ht="18" customHeight="1" x14ac:dyDescent="0.15">
      <c r="A21" s="19" t="s">
        <v>75</v>
      </c>
      <c r="B21" s="19"/>
      <c r="C21" s="15"/>
      <c r="D21" s="89">
        <f>性質・旧宇都宮!D20+性質・旧上河内!D20+性質・旧河内!D20</f>
        <v>38574863</v>
      </c>
      <c r="E21" s="89">
        <f>性質・旧宇都宮!E20+性質・旧上河内!E20+性質・旧河内!E20</f>
        <v>38779371</v>
      </c>
      <c r="F21" s="89">
        <f>性質・旧宇都宮!F20+性質・旧上河内!F20+性質・旧河内!F20</f>
        <v>38037706</v>
      </c>
      <c r="G21" s="89">
        <f>性質・旧宇都宮!G20+性質・旧上河内!G20+性質・旧河内!G20</f>
        <v>37207506</v>
      </c>
      <c r="H21" s="89">
        <f>性質・旧宇都宮!H20+性質・旧上河内!H20+性質・旧河内!H20</f>
        <v>41059720</v>
      </c>
      <c r="I21" s="89">
        <f>性質・旧宇都宮!I20+性質・旧上河内!I20+性質・旧河内!I20</f>
        <v>36309596</v>
      </c>
      <c r="J21" s="89">
        <f>性質・旧宇都宮!J20+性質・旧上河内!J20+性質・旧河内!J20</f>
        <v>31721902</v>
      </c>
      <c r="K21" s="89">
        <f>性質・旧宇都宮!K20+性質・旧上河内!K20+性質・旧河内!K20</f>
        <v>32130616</v>
      </c>
      <c r="L21" s="89">
        <f>性質・旧宇都宮!L20+性質・旧上河内!L20+性質・旧河内!L20</f>
        <v>37296022</v>
      </c>
      <c r="M21" s="89">
        <f>性質・旧宇都宮!M20+性質・旧上河内!M20+性質・旧河内!M20</f>
        <v>35207376</v>
      </c>
      <c r="N21" s="89">
        <f>性質・旧宇都宮!N20+性質・旧上河内!N20+性質・旧河内!N20</f>
        <v>29803213</v>
      </c>
      <c r="O21" s="89">
        <f>性質・旧宇都宮!O20+性質・旧上河内!O20+性質・旧河内!O20</f>
        <v>31126593</v>
      </c>
      <c r="P21" s="89">
        <f>性質・旧宇都宮!P20+性質・旧上河内!P20+性質・旧河内!P20</f>
        <v>25333560</v>
      </c>
      <c r="Q21" s="89">
        <f>性質・旧宇都宮!Q20+性質・旧上河内!Q20+性質・旧河内!Q20</f>
        <v>19407230</v>
      </c>
      <c r="R21" s="89">
        <f>性質・旧宇都宮!R20+性質・旧上河内!R20+性質・旧河内!R20</f>
        <v>19205729</v>
      </c>
      <c r="S21" s="15">
        <v>18005560</v>
      </c>
      <c r="T21" s="15">
        <v>17525869</v>
      </c>
      <c r="U21" s="15">
        <v>17063459</v>
      </c>
      <c r="V21" s="15">
        <v>15892110</v>
      </c>
      <c r="W21" s="15">
        <v>17023729</v>
      </c>
      <c r="X21" s="15">
        <v>13291159</v>
      </c>
      <c r="Y21" s="15">
        <v>12075662</v>
      </c>
      <c r="Z21" s="15">
        <v>10684705</v>
      </c>
      <c r="AA21" s="15">
        <v>12713039</v>
      </c>
      <c r="AB21" s="68">
        <v>14275581</v>
      </c>
      <c r="AC21" s="68">
        <v>15622884</v>
      </c>
      <c r="AD21" s="68">
        <v>13728590</v>
      </c>
      <c r="AE21" s="68">
        <v>12324711</v>
      </c>
      <c r="AF21" s="68">
        <v>14514708</v>
      </c>
    </row>
    <row r="22" spans="1:32" ht="18" customHeight="1" x14ac:dyDescent="0.15">
      <c r="A22" s="19" t="s">
        <v>178</v>
      </c>
      <c r="B22" s="19"/>
      <c r="C22" s="15"/>
      <c r="D22" s="89">
        <f>性質・旧宇都宮!D21+性質・旧上河内!D21+性質・旧河内!D21</f>
        <v>185360</v>
      </c>
      <c r="E22" s="89">
        <f>性質・旧宇都宮!E21+性質・旧上河内!E21+性質・旧河内!E21</f>
        <v>11700</v>
      </c>
      <c r="F22" s="89">
        <f>性質・旧宇都宮!F21+性質・旧上河内!F21+性質・旧河内!F21</f>
        <v>73376</v>
      </c>
      <c r="G22" s="89">
        <f>性質・旧宇都宮!G21+性質・旧上河内!G21+性質・旧河内!G21</f>
        <v>116414</v>
      </c>
      <c r="H22" s="89">
        <f>性質・旧宇都宮!H21+性質・旧上河内!H21+性質・旧河内!H21</f>
        <v>70147</v>
      </c>
      <c r="I22" s="89">
        <f>性質・旧宇都宮!I21+性質・旧上河内!I21+性質・旧河内!I21</f>
        <v>39856</v>
      </c>
      <c r="J22" s="89">
        <f>性質・旧宇都宮!J21+性質・旧上河内!J21+性質・旧河内!J21</f>
        <v>1300</v>
      </c>
      <c r="K22" s="89">
        <f>性質・旧宇都宮!K21+性質・旧上河内!K21+性質・旧河内!K21</f>
        <v>178184</v>
      </c>
      <c r="L22" s="89">
        <f>性質・旧宇都宮!L21+性質・旧上河内!L21+性質・旧河内!L21</f>
        <v>36225</v>
      </c>
      <c r="M22" s="89">
        <f>性質・旧宇都宮!M21+性質・旧上河内!M21+性質・旧河内!M21</f>
        <v>0</v>
      </c>
      <c r="N22" s="89">
        <f>性質・旧宇都宮!N21+性質・旧上河内!N21+性質・旧河内!N21</f>
        <v>776</v>
      </c>
      <c r="O22" s="89">
        <f>性質・旧宇都宮!O21+性質・旧上河内!O21+性質・旧河内!O21</f>
        <v>40455</v>
      </c>
      <c r="P22" s="89">
        <f>性質・旧宇都宮!P21+性質・旧上河内!P21+性質・旧河内!P21</f>
        <v>0</v>
      </c>
      <c r="Q22" s="89">
        <f>性質・旧宇都宮!Q21+性質・旧上河内!Q21+性質・旧河内!Q21</f>
        <v>18152</v>
      </c>
      <c r="R22" s="89">
        <f>性質・旧宇都宮!R21+性質・旧上河内!R21+性質・旧河内!R21</f>
        <v>5497</v>
      </c>
      <c r="S22" s="15"/>
      <c r="T22" s="15"/>
      <c r="U22" s="15">
        <v>3350</v>
      </c>
      <c r="V22" s="15"/>
      <c r="W22" s="15">
        <v>35956</v>
      </c>
      <c r="X22" s="15">
        <v>1032781</v>
      </c>
      <c r="Y22" s="15">
        <v>736150</v>
      </c>
      <c r="Z22" s="15">
        <v>427372</v>
      </c>
      <c r="AA22" s="15">
        <v>335016</v>
      </c>
      <c r="AB22" s="68">
        <v>440318</v>
      </c>
      <c r="AC22" s="68">
        <v>787178</v>
      </c>
      <c r="AD22" s="68">
        <v>162704</v>
      </c>
      <c r="AE22" s="68"/>
      <c r="AF22" s="68">
        <v>597985</v>
      </c>
    </row>
    <row r="23" spans="1:32" ht="18" customHeight="1" x14ac:dyDescent="0.15">
      <c r="A23" s="19" t="s">
        <v>179</v>
      </c>
      <c r="B23" s="19"/>
      <c r="C23" s="15"/>
      <c r="D23" s="89">
        <f>性質・旧宇都宮!D22+性質・旧上河内!D22+性質・旧河内!D22</f>
        <v>68824</v>
      </c>
      <c r="E23" s="89">
        <f>性質・旧宇都宮!E22+性質・旧上河内!E22+性質・旧河内!E22</f>
        <v>11410</v>
      </c>
      <c r="F23" s="89">
        <f>性質・旧宇都宮!F22+性質・旧上河内!F22+性質・旧河内!F22</f>
        <v>11789</v>
      </c>
      <c r="G23" s="89">
        <f>性質・旧宇都宮!G22+性質・旧上河内!G22+性質・旧河内!G22</f>
        <v>3085</v>
      </c>
      <c r="H23" s="89">
        <f>性質・旧宇都宮!H22+性質・旧上河内!H22+性質・旧河内!H22</f>
        <v>0</v>
      </c>
      <c r="I23" s="89">
        <f>性質・旧宇都宮!I22+性質・旧上河内!I22+性質・旧河内!I22</f>
        <v>0</v>
      </c>
      <c r="J23" s="89">
        <f>性質・旧宇都宮!J22+性質・旧上河内!J22+性質・旧河内!J22</f>
        <v>0</v>
      </c>
      <c r="K23" s="89">
        <f>性質・旧宇都宮!K22+性質・旧上河内!K22+性質・旧河内!K22</f>
        <v>0</v>
      </c>
      <c r="L23" s="89">
        <f>性質・旧宇都宮!L22+性質・旧上河内!L22+性質・旧河内!L22</f>
        <v>0</v>
      </c>
      <c r="M23" s="89">
        <f>性質・旧宇都宮!M22+性質・旧上河内!M22+性質・旧河内!M22</f>
        <v>0</v>
      </c>
      <c r="N23" s="89">
        <f>性質・旧宇都宮!N22+性質・旧上河内!N22+性質・旧河内!N22</f>
        <v>0</v>
      </c>
      <c r="O23" s="89">
        <f>性質・旧宇都宮!O22+性質・旧上河内!O22+性質・旧河内!O22</f>
        <v>0</v>
      </c>
      <c r="P23" s="89">
        <f>性質・旧宇都宮!P22+性質・旧上河内!P22+性質・旧河内!P22</f>
        <v>0</v>
      </c>
      <c r="Q23" s="89">
        <f>性質・旧宇都宮!Q22+性質・旧上河内!Q22+性質・旧河内!Q22</f>
        <v>3</v>
      </c>
      <c r="R23" s="89">
        <f>性質・旧宇都宮!R22+性質・旧上河内!R22+性質・旧河内!R22</f>
        <v>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18" customHeight="1" x14ac:dyDescent="0.15">
      <c r="A24" s="19" t="s">
        <v>59</v>
      </c>
      <c r="B24" s="19"/>
      <c r="C24" s="15"/>
      <c r="D24" s="89">
        <f>性質・旧宇都宮!D23+性質・旧上河内!D23+性質・旧河内!D23</f>
        <v>108421661</v>
      </c>
      <c r="E24" s="89">
        <f>性質・旧宇都宮!E23+性質・旧上河内!E23+性質・旧河内!E23</f>
        <v>138963334</v>
      </c>
      <c r="F24" s="89">
        <f>性質・旧宇都宮!F23+性質・旧上河内!F23+性質・旧河内!F23</f>
        <v>145298248</v>
      </c>
      <c r="G24" s="89">
        <f>性質・旧宇都宮!G23+性質・旧上河内!G23+性質・旧河内!G23</f>
        <v>149809087</v>
      </c>
      <c r="H24" s="89">
        <f>性質・旧宇都宮!H23+性質・旧上河内!H23+性質・旧河内!H23</f>
        <v>157953976</v>
      </c>
      <c r="I24" s="89">
        <f>性質・旧宇都宮!I23+性質・旧上河内!I23+性質・旧河内!I23</f>
        <v>156088296</v>
      </c>
      <c r="J24" s="89">
        <f>性質・旧宇都宮!J23+性質・旧上河内!J23+性質・旧河内!J23</f>
        <v>152405469</v>
      </c>
      <c r="K24" s="89">
        <f>性質・旧宇都宮!K23+性質・旧上河内!K23+性質・旧河内!K23</f>
        <v>162870456</v>
      </c>
      <c r="L24" s="89">
        <f>性質・旧宇都宮!L23+性質・旧上河内!L23+性質・旧河内!L23</f>
        <v>179460931</v>
      </c>
      <c r="M24" s="89">
        <f>性質・旧宇都宮!M23+性質・旧上河内!M23+性質・旧河内!M23</f>
        <v>165466825</v>
      </c>
      <c r="N24" s="89">
        <f>性質・旧宇都宮!N23+性質・旧上河内!N23+性質・旧河内!N23</f>
        <v>163235316</v>
      </c>
      <c r="O24" s="89">
        <f>性質・旧宇都宮!O23+性質・旧上河内!O23+性質・旧河内!O23</f>
        <v>165659213</v>
      </c>
      <c r="P24" s="89">
        <f>性質・旧宇都宮!P23+性質・旧上河内!P23+性質・旧河内!P23</f>
        <v>170031016</v>
      </c>
      <c r="Q24" s="89">
        <f>性質・旧宇都宮!Q23+性質・旧上河内!Q23+性質・旧河内!Q23</f>
        <v>159185194</v>
      </c>
      <c r="R24" s="89">
        <f>性質・旧宇都宮!R23+性質・旧上河内!R23+性質・旧河内!R23</f>
        <v>159546730</v>
      </c>
      <c r="S24" s="15">
        <f t="shared" ref="S24:X24" si="0">SUM(S4:S23)-S5-S8-S10-S14-S20-S21</f>
        <v>159647108</v>
      </c>
      <c r="T24" s="15">
        <f t="shared" si="0"/>
        <v>164889423</v>
      </c>
      <c r="U24" s="15">
        <f t="shared" si="0"/>
        <v>166582470</v>
      </c>
      <c r="V24" s="15">
        <f t="shared" si="0"/>
        <v>186045158</v>
      </c>
      <c r="W24" s="15">
        <f t="shared" si="0"/>
        <v>193278554</v>
      </c>
      <c r="X24" s="15">
        <f t="shared" si="0"/>
        <v>187188021</v>
      </c>
      <c r="Y24" s="15">
        <f>SUM(Y4:Y23)-Y5-Y8-Y9-Y10-Y14-Y20-Y21</f>
        <v>182705055</v>
      </c>
      <c r="Z24" s="15">
        <f t="shared" ref="Z24:AB24" si="1">SUM(Z4:Z23)-Z5-Z8-Z9-Z10-Z14-Z20-Z21</f>
        <v>185396819</v>
      </c>
      <c r="AA24" s="15">
        <f t="shared" si="1"/>
        <v>192436841</v>
      </c>
      <c r="AB24" s="15">
        <f t="shared" si="1"/>
        <v>196835086</v>
      </c>
      <c r="AC24" s="15">
        <f t="shared" ref="AC24:AD24" si="2">SUM(AC4:AC23)-AC5-AC8-AC9-AC10-AC14-AC20-AC21</f>
        <v>197604137</v>
      </c>
      <c r="AD24" s="15">
        <f t="shared" si="2"/>
        <v>193692456</v>
      </c>
      <c r="AE24" s="15">
        <f t="shared" ref="AE24:AF24" si="3">SUM(AE4:AE23)-AE5-AE8-AE9-AE10-AE14-AE20-AE21</f>
        <v>207828156</v>
      </c>
      <c r="AF24" s="15">
        <f t="shared" si="3"/>
        <v>218569817</v>
      </c>
    </row>
    <row r="25" spans="1:32" ht="18" customHeight="1" x14ac:dyDescent="0.15">
      <c r="A25" s="19" t="s">
        <v>78</v>
      </c>
      <c r="B25" s="19"/>
      <c r="C25" s="15"/>
      <c r="D25" s="89">
        <f>性質・旧宇都宮!D24+性質・旧上河内!D24+性質・旧河内!D24</f>
        <v>21184941</v>
      </c>
      <c r="E25" s="89">
        <f>性質・旧宇都宮!E24+性質・旧上河内!E24+性質・旧河内!E24</f>
        <v>47906499</v>
      </c>
      <c r="F25" s="89">
        <f>性質・旧宇都宮!F24+性質・旧上河内!F24+性質・旧河内!F24</f>
        <v>49031364</v>
      </c>
      <c r="G25" s="89">
        <f>性質・旧宇都宮!G24+性質・旧上河内!G24+性質・旧河内!G24</f>
        <v>51945355</v>
      </c>
      <c r="H25" s="89">
        <f>性質・旧宇都宮!H24+性質・旧上河内!H24+性質・旧河内!H24</f>
        <v>54781419</v>
      </c>
      <c r="I25" s="89">
        <f>性質・旧宇都宮!I24+性質・旧上河内!I24+性質・旧河内!I24</f>
        <v>56719042</v>
      </c>
      <c r="J25" s="89">
        <f>性質・旧宇都宮!J24+性質・旧上河内!J24+性質・旧河内!J24</f>
        <v>60880365</v>
      </c>
      <c r="K25" s="89">
        <f>性質・旧宇都宮!K24+性質・旧上河内!K24+性質・旧河内!K24</f>
        <v>62575631</v>
      </c>
      <c r="L25" s="89">
        <f>性質・旧宇都宮!L24+性質・旧上河内!L24+性質・旧河内!L24</f>
        <v>64848491</v>
      </c>
      <c r="M25" s="89">
        <f>性質・旧宇都宮!M24+性質・旧上河内!M24+性質・旧河内!M24</f>
        <v>63312083</v>
      </c>
      <c r="N25" s="89">
        <f>性質・旧宇都宮!N24+性質・旧上河内!N24+性質・旧河内!N24</f>
        <v>65393572</v>
      </c>
      <c r="O25" s="89">
        <f>性質・旧宇都宮!O24+性質・旧上河内!O24+性質・旧河内!O24</f>
        <v>66682286</v>
      </c>
      <c r="P25" s="89">
        <f>性質・旧宇都宮!P24+性質・旧上河内!P24+性質・旧河内!P24</f>
        <v>69824220</v>
      </c>
      <c r="Q25" s="89">
        <f>性質・旧宇都宮!Q24+性質・旧上河内!Q24+性質・旧河内!Q24</f>
        <v>71314084</v>
      </c>
      <c r="R25" s="89">
        <f>性質・旧宇都宮!R24+性質・旧上河内!R24+性質・旧河内!R24</f>
        <v>73766568</v>
      </c>
      <c r="S25" s="15">
        <f t="shared" ref="S25:X25" si="4">SUM(S4:S7)-S5</f>
        <v>74139195</v>
      </c>
      <c r="T25" s="15">
        <f t="shared" si="4"/>
        <v>77162194</v>
      </c>
      <c r="U25" s="15">
        <f t="shared" si="4"/>
        <v>80085328</v>
      </c>
      <c r="V25" s="15">
        <f t="shared" si="4"/>
        <v>82482620</v>
      </c>
      <c r="W25" s="15">
        <f t="shared" si="4"/>
        <v>90193597</v>
      </c>
      <c r="X25" s="15">
        <f t="shared" si="4"/>
        <v>90692807</v>
      </c>
      <c r="Y25" s="15">
        <f>SUM(Y4:Y7)-Y5</f>
        <v>91072966</v>
      </c>
      <c r="Z25" s="15">
        <f t="shared" ref="Z25" si="5">SUM(Z4:Z7)-Z5</f>
        <v>90674327</v>
      </c>
      <c r="AA25" s="15">
        <f t="shared" ref="AA25:AF25" si="6">SUM(AA4:AA7)-AA5</f>
        <v>92481220</v>
      </c>
      <c r="AB25" s="15">
        <f t="shared" si="6"/>
        <v>94808338</v>
      </c>
      <c r="AC25" s="15">
        <f t="shared" si="6"/>
        <v>97222900</v>
      </c>
      <c r="AD25" s="15">
        <f t="shared" si="6"/>
        <v>99130817</v>
      </c>
      <c r="AE25" s="15">
        <f t="shared" si="6"/>
        <v>98357847</v>
      </c>
      <c r="AF25" s="15">
        <f t="shared" si="6"/>
        <v>101996571</v>
      </c>
    </row>
    <row r="26" spans="1:32" ht="18" customHeight="1" x14ac:dyDescent="0.15">
      <c r="A26" s="19" t="s">
        <v>180</v>
      </c>
      <c r="B26" s="19"/>
      <c r="C26" s="15"/>
      <c r="D26" s="89">
        <f>性質・旧宇都宮!D25+性質・旧上河内!D25+性質・旧河内!D25</f>
        <v>48206815</v>
      </c>
      <c r="E26" s="89">
        <f>性質・旧宇都宮!E25+性質・旧上河内!E25+性質・旧河内!E25</f>
        <v>48734042</v>
      </c>
      <c r="F26" s="89">
        <f>性質・旧宇都宮!F25+性質・旧上河内!F25+性質・旧河内!F25</f>
        <v>52403903</v>
      </c>
      <c r="G26" s="89">
        <f>性質・旧宇都宮!G25+性質・旧上河内!G25+性質・旧河内!G25</f>
        <v>52235222</v>
      </c>
      <c r="H26" s="89">
        <f>性質・旧宇都宮!H25+性質・旧上河内!H25+性質・旧河内!H25</f>
        <v>56419122</v>
      </c>
      <c r="I26" s="89">
        <f>性質・旧宇都宮!I25+性質・旧上河内!I25+性質・旧河内!I25</f>
        <v>50741752</v>
      </c>
      <c r="J26" s="89">
        <f>性質・旧宇都宮!J25+性質・旧上河内!J25+性質・旧河内!J25</f>
        <v>44109175</v>
      </c>
      <c r="K26" s="89">
        <f>性質・旧宇都宮!K25+性質・旧上河内!K25+性質・旧河内!K25</f>
        <v>48910833</v>
      </c>
      <c r="L26" s="89">
        <f>性質・旧宇都宮!L25+性質・旧上河内!L25+性質・旧河内!L25</f>
        <v>54868618</v>
      </c>
      <c r="M26" s="89">
        <f>性質・旧宇都宮!M25+性質・旧上河内!M25+性質・旧河内!M25</f>
        <v>47726640</v>
      </c>
      <c r="N26" s="89">
        <f>性質・旧宇都宮!N25+性質・旧上河内!N25+性質・旧河内!N25</f>
        <v>40070155</v>
      </c>
      <c r="O26" s="89">
        <f>性質・旧宇都宮!O25+性質・旧上河内!O25+性質・旧河内!O25</f>
        <v>40608893</v>
      </c>
      <c r="P26" s="89">
        <f>性質・旧宇都宮!P25+性質・旧上河内!P25+性質・旧河内!P25</f>
        <v>39899353</v>
      </c>
      <c r="Q26" s="89">
        <f>性質・旧宇都宮!Q25+性質・旧上河内!Q25+性質・旧河内!Q25</f>
        <v>29137818</v>
      </c>
      <c r="R26" s="89">
        <f>性質・旧宇都宮!R25+性質・旧上河内!R25+性質・旧河内!R25</f>
        <v>29986005</v>
      </c>
      <c r="S26" s="15">
        <f t="shared" ref="S26:X26" si="7">+S19+S22+S23</f>
        <v>29301254</v>
      </c>
      <c r="T26" s="15">
        <f t="shared" si="7"/>
        <v>28462086</v>
      </c>
      <c r="U26" s="15">
        <f t="shared" si="7"/>
        <v>26591002</v>
      </c>
      <c r="V26" s="15">
        <f t="shared" si="7"/>
        <v>30662795</v>
      </c>
      <c r="W26" s="15">
        <f t="shared" si="7"/>
        <v>33487624</v>
      </c>
      <c r="X26" s="15">
        <f t="shared" si="7"/>
        <v>24004492</v>
      </c>
      <c r="Y26" s="15">
        <f>+Y19+Y22+Y23</f>
        <v>22674978</v>
      </c>
      <c r="Z26" s="15">
        <f t="shared" ref="Z26" si="8">+Z19+Z22+Z23</f>
        <v>24886586</v>
      </c>
      <c r="AA26" s="15">
        <f t="shared" ref="AA26:AF26" si="9">+AA19+AA22+AA23</f>
        <v>24410327</v>
      </c>
      <c r="AB26" s="15">
        <f t="shared" si="9"/>
        <v>28055384</v>
      </c>
      <c r="AC26" s="15">
        <f t="shared" si="9"/>
        <v>31969018</v>
      </c>
      <c r="AD26" s="15">
        <f t="shared" si="9"/>
        <v>28808622</v>
      </c>
      <c r="AE26" s="15">
        <f t="shared" si="9"/>
        <v>36197287</v>
      </c>
      <c r="AF26" s="15">
        <f t="shared" si="9"/>
        <v>48410507</v>
      </c>
    </row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99</v>
      </c>
      <c r="L30" s="32" t="s">
        <v>416</v>
      </c>
      <c r="M30" s="32"/>
      <c r="N30" s="32"/>
      <c r="O30" s="32"/>
      <c r="P30" s="32"/>
      <c r="Q30" s="32"/>
      <c r="R30" s="32"/>
      <c r="S30" s="32"/>
      <c r="T30" s="32"/>
      <c r="U30" s="32"/>
      <c r="V30" s="32" t="s">
        <v>416</v>
      </c>
      <c r="W30" s="32"/>
      <c r="X30" s="32"/>
      <c r="Y30" s="32"/>
      <c r="Z30" s="32"/>
      <c r="AA30" s="32"/>
      <c r="AB30" s="32"/>
      <c r="AC30" s="32"/>
      <c r="AD30" s="32"/>
      <c r="AE30" s="32"/>
      <c r="AF30" s="32" t="s">
        <v>416</v>
      </c>
    </row>
    <row r="31" spans="1:32" ht="18" customHeight="1" x14ac:dyDescent="0.15"/>
    <row r="32" spans="1:32" ht="18" customHeight="1" x14ac:dyDescent="0.15">
      <c r="A32" s="15"/>
      <c r="B32" s="19" t="s">
        <v>10</v>
      </c>
      <c r="C32" s="15" t="s">
        <v>9</v>
      </c>
      <c r="D32" s="89" t="s">
        <v>8</v>
      </c>
      <c r="E32" s="89" t="s">
        <v>7</v>
      </c>
      <c r="F32" s="89" t="s">
        <v>6</v>
      </c>
      <c r="G32" s="89" t="s">
        <v>5</v>
      </c>
      <c r="H32" s="89" t="s">
        <v>4</v>
      </c>
      <c r="I32" s="89" t="s">
        <v>3</v>
      </c>
      <c r="J32" s="92" t="s">
        <v>166</v>
      </c>
      <c r="K32" s="92" t="s">
        <v>167</v>
      </c>
      <c r="L32" s="89" t="s">
        <v>83</v>
      </c>
      <c r="M32" s="89" t="s">
        <v>175</v>
      </c>
      <c r="N32" s="89" t="s">
        <v>183</v>
      </c>
      <c r="O32" s="89" t="s">
        <v>191</v>
      </c>
      <c r="P32" s="89" t="s">
        <v>194</v>
      </c>
      <c r="Q32" s="89" t="s">
        <v>200</v>
      </c>
      <c r="R32" s="89" t="s">
        <v>211</v>
      </c>
      <c r="S32" s="15" t="s">
        <v>213</v>
      </c>
      <c r="T32" s="15" t="s">
        <v>369</v>
      </c>
      <c r="U32" s="15" t="s">
        <v>376</v>
      </c>
      <c r="V32" s="15" t="s">
        <v>380</v>
      </c>
      <c r="W32" s="15" t="s">
        <v>382</v>
      </c>
      <c r="X32" s="15" t="s">
        <v>383</v>
      </c>
      <c r="Y32" s="15" t="s">
        <v>389</v>
      </c>
      <c r="Z32" s="15" t="s">
        <v>389</v>
      </c>
      <c r="AA32" s="15" t="s">
        <v>401</v>
      </c>
      <c r="AB32" s="15" t="s">
        <v>402</v>
      </c>
      <c r="AC32" s="15" t="s">
        <v>405</v>
      </c>
      <c r="AD32" s="15" t="s">
        <v>409</v>
      </c>
      <c r="AE32" s="15" t="str">
        <f>AE3</f>
        <v>１８(H30)</v>
      </c>
      <c r="AF32" s="15" t="str">
        <f>AF3</f>
        <v>１９(R1)</v>
      </c>
    </row>
    <row r="33" spans="1:32" ht="18" customHeight="1" x14ac:dyDescent="0.15">
      <c r="A33" s="19" t="s">
        <v>60</v>
      </c>
      <c r="B33" s="33"/>
      <c r="C33" s="33"/>
      <c r="D33" s="93">
        <f t="shared" ref="D33:AF33" si="10">D4/D$24*100</f>
        <v>3.6575366614241411</v>
      </c>
      <c r="E33" s="93">
        <f t="shared" si="10"/>
        <v>21.388748488144362</v>
      </c>
      <c r="F33" s="93">
        <f t="shared" si="10"/>
        <v>20.671935424851096</v>
      </c>
      <c r="G33" s="93">
        <f t="shared" si="10"/>
        <v>21.326673594906829</v>
      </c>
      <c r="H33" s="93">
        <f t="shared" si="10"/>
        <v>20.535299472296916</v>
      </c>
      <c r="I33" s="93">
        <f t="shared" si="10"/>
        <v>21.191808641437152</v>
      </c>
      <c r="J33" s="93">
        <f t="shared" si="10"/>
        <v>22.309075404636562</v>
      </c>
      <c r="K33" s="93">
        <f t="shared" si="10"/>
        <v>20.469773842838627</v>
      </c>
      <c r="L33" s="93">
        <f t="shared" si="10"/>
        <v>19.032077238025696</v>
      </c>
      <c r="M33" s="93">
        <f t="shared" si="10"/>
        <v>20.445307994517933</v>
      </c>
      <c r="N33" s="93">
        <f t="shared" si="10"/>
        <v>21.04200845851274</v>
      </c>
      <c r="O33" s="93">
        <f t="shared" si="10"/>
        <v>20.479007708433336</v>
      </c>
      <c r="P33" s="93">
        <f t="shared" si="10"/>
        <v>19.897373900300636</v>
      </c>
      <c r="Q33" s="93">
        <f t="shared" si="10"/>
        <v>20.407039865780483</v>
      </c>
      <c r="R33" s="93">
        <f t="shared" si="10"/>
        <v>20.755743474027955</v>
      </c>
      <c r="S33" s="33">
        <f t="shared" si="10"/>
        <v>20.499384805642705</v>
      </c>
      <c r="T33" s="33">
        <f t="shared" si="10"/>
        <v>20.151680074712857</v>
      </c>
      <c r="U33" s="33">
        <f t="shared" si="10"/>
        <v>20.43623377657925</v>
      </c>
      <c r="V33" s="33">
        <f t="shared" si="10"/>
        <v>18.320712221921948</v>
      </c>
      <c r="W33" s="33">
        <f t="shared" si="10"/>
        <v>17.43187762052483</v>
      </c>
      <c r="X33" s="33">
        <f t="shared" si="10"/>
        <v>17.030917806433781</v>
      </c>
      <c r="Y33" s="33">
        <f t="shared" si="10"/>
        <v>17.267577517217571</v>
      </c>
      <c r="Z33" s="113">
        <f t="shared" si="10"/>
        <v>16.300450656599452</v>
      </c>
      <c r="AA33" s="113">
        <f t="shared" si="10"/>
        <v>15.822579419706853</v>
      </c>
      <c r="AB33" s="113">
        <f t="shared" si="10"/>
        <v>15.481610326321599</v>
      </c>
      <c r="AC33" s="113">
        <f t="shared" si="10"/>
        <v>15.01658793712401</v>
      </c>
      <c r="AD33" s="113">
        <f t="shared" si="10"/>
        <v>15.372990572229616</v>
      </c>
      <c r="AE33" s="113">
        <f t="shared" si="10"/>
        <v>14.193176019903675</v>
      </c>
      <c r="AF33" s="113">
        <f t="shared" si="10"/>
        <v>13.695194702935584</v>
      </c>
    </row>
    <row r="34" spans="1:32" ht="18" customHeight="1" x14ac:dyDescent="0.15">
      <c r="A34" s="19" t="s">
        <v>61</v>
      </c>
      <c r="B34" s="33"/>
      <c r="C34" s="33"/>
      <c r="D34" s="93">
        <f t="shared" ref="D34:AF34" si="11">D5/D$24*100</f>
        <v>18.798460392522486</v>
      </c>
      <c r="E34" s="93">
        <f t="shared" si="11"/>
        <v>15.678706298166393</v>
      </c>
      <c r="F34" s="93">
        <f t="shared" si="11"/>
        <v>15.54710281159068</v>
      </c>
      <c r="G34" s="93">
        <f t="shared" si="11"/>
        <v>15.565605175872943</v>
      </c>
      <c r="H34" s="93">
        <f t="shared" si="11"/>
        <v>15.205610905293071</v>
      </c>
      <c r="I34" s="93">
        <f t="shared" si="11"/>
        <v>15.803619894729326</v>
      </c>
      <c r="J34" s="93">
        <f t="shared" si="11"/>
        <v>16.140309899246464</v>
      </c>
      <c r="K34" s="93">
        <f t="shared" si="11"/>
        <v>15.275429080888678</v>
      </c>
      <c r="L34" s="93">
        <f t="shared" si="11"/>
        <v>14.002347396715557</v>
      </c>
      <c r="M34" s="93">
        <f t="shared" si="11"/>
        <v>14.902671879997698</v>
      </c>
      <c r="N34" s="93">
        <f t="shared" si="11"/>
        <v>15.241052983902087</v>
      </c>
      <c r="O34" s="93">
        <f t="shared" si="11"/>
        <v>14.275553150189118</v>
      </c>
      <c r="P34" s="93">
        <f t="shared" si="11"/>
        <v>13.547095431106523</v>
      </c>
      <c r="Q34" s="93">
        <f t="shared" si="11"/>
        <v>14.165579369146606</v>
      </c>
      <c r="R34" s="93">
        <f t="shared" si="11"/>
        <v>13.936666705735682</v>
      </c>
      <c r="S34" s="33">
        <f t="shared" si="11"/>
        <v>13.689790735200791</v>
      </c>
      <c r="T34" s="33">
        <f t="shared" si="11"/>
        <v>13.445590745987387</v>
      </c>
      <c r="U34" s="33">
        <f t="shared" si="11"/>
        <v>13.482701991392013</v>
      </c>
      <c r="V34" s="33">
        <f t="shared" si="11"/>
        <v>11.740200731265471</v>
      </c>
      <c r="W34" s="33">
        <f t="shared" si="11"/>
        <v>10.868199065686305</v>
      </c>
      <c r="X34" s="33">
        <f t="shared" si="11"/>
        <v>10.918472715730031</v>
      </c>
      <c r="Y34" s="33">
        <f t="shared" si="11"/>
        <v>10.922396208468342</v>
      </c>
      <c r="Z34" s="113">
        <f t="shared" si="11"/>
        <v>10.210745309497463</v>
      </c>
      <c r="AA34" s="113">
        <f t="shared" si="11"/>
        <v>10.18576427369227</v>
      </c>
      <c r="AB34" s="113">
        <f t="shared" si="11"/>
        <v>9.8699339608589902</v>
      </c>
      <c r="AC34" s="113">
        <f t="shared" si="11"/>
        <v>9.7184149540350973</v>
      </c>
      <c r="AD34" s="113">
        <f t="shared" si="11"/>
        <v>9.8558231922052766</v>
      </c>
      <c r="AE34" s="113">
        <f t="shared" si="11"/>
        <v>9.1572207376944625</v>
      </c>
      <c r="AF34" s="113">
        <f t="shared" si="11"/>
        <v>8.8666423690147482</v>
      </c>
    </row>
    <row r="35" spans="1:32" ht="18" customHeight="1" x14ac:dyDescent="0.15">
      <c r="A35" s="19" t="s">
        <v>62</v>
      </c>
      <c r="B35" s="33"/>
      <c r="C35" s="33"/>
      <c r="D35" s="93">
        <f t="shared" ref="D35:AF35" si="12">D6/D$24*100</f>
        <v>7.6299117018692426</v>
      </c>
      <c r="E35" s="93">
        <f t="shared" si="12"/>
        <v>6.328605357151261</v>
      </c>
      <c r="F35" s="93">
        <f t="shared" si="12"/>
        <v>6.5317029837827087</v>
      </c>
      <c r="G35" s="93">
        <f t="shared" si="12"/>
        <v>6.6447270985637878</v>
      </c>
      <c r="H35" s="93">
        <f t="shared" si="12"/>
        <v>6.9131669088215926</v>
      </c>
      <c r="I35" s="93">
        <f t="shared" si="12"/>
        <v>7.7017593939266273</v>
      </c>
      <c r="J35" s="93">
        <f t="shared" si="12"/>
        <v>8.5805142596293571</v>
      </c>
      <c r="K35" s="93">
        <f t="shared" si="12"/>
        <v>9.0348344085191243</v>
      </c>
      <c r="L35" s="93">
        <f t="shared" si="12"/>
        <v>9.103121169030377</v>
      </c>
      <c r="M35" s="93">
        <f t="shared" si="12"/>
        <v>8.8993760531756152</v>
      </c>
      <c r="N35" s="93">
        <f t="shared" si="12"/>
        <v>9.9682895826292892</v>
      </c>
      <c r="O35" s="93">
        <f t="shared" si="12"/>
        <v>10.592890478116662</v>
      </c>
      <c r="P35" s="93">
        <f t="shared" si="12"/>
        <v>11.60497094247793</v>
      </c>
      <c r="Q35" s="93">
        <f t="shared" si="12"/>
        <v>13.757838558779531</v>
      </c>
      <c r="R35" s="93">
        <f t="shared" si="12"/>
        <v>14.40252081631507</v>
      </c>
      <c r="S35" s="33">
        <f t="shared" si="12"/>
        <v>15.057452841551003</v>
      </c>
      <c r="T35" s="33">
        <f t="shared" si="12"/>
        <v>15.921560960280637</v>
      </c>
      <c r="U35" s="33">
        <f t="shared" si="12"/>
        <v>16.753656011944116</v>
      </c>
      <c r="V35" s="33">
        <f t="shared" si="12"/>
        <v>16.34553047599336</v>
      </c>
      <c r="W35" s="33">
        <f t="shared" si="12"/>
        <v>20.18515101266745</v>
      </c>
      <c r="X35" s="33">
        <f t="shared" si="12"/>
        <v>22.134255588930021</v>
      </c>
      <c r="Y35" s="33">
        <f t="shared" si="12"/>
        <v>23.274110833988694</v>
      </c>
      <c r="Z35" s="113">
        <f t="shared" si="12"/>
        <v>23.523566496575111</v>
      </c>
      <c r="AA35" s="113">
        <f t="shared" si="12"/>
        <v>23.988168668804953</v>
      </c>
      <c r="AB35" s="113">
        <f t="shared" si="12"/>
        <v>25.046799329261859</v>
      </c>
      <c r="AC35" s="113">
        <f t="shared" si="12"/>
        <v>26.581459678650347</v>
      </c>
      <c r="AD35" s="113">
        <f t="shared" si="12"/>
        <v>27.889547747796641</v>
      </c>
      <c r="AE35" s="113">
        <f t="shared" si="12"/>
        <v>25.975130626670239</v>
      </c>
      <c r="AF35" s="113">
        <f t="shared" si="12"/>
        <v>26.069457248070076</v>
      </c>
    </row>
    <row r="36" spans="1:32" ht="18" customHeight="1" x14ac:dyDescent="0.15">
      <c r="A36" s="19" t="s">
        <v>63</v>
      </c>
      <c r="B36" s="33"/>
      <c r="C36" s="33"/>
      <c r="D36" s="93">
        <f t="shared" ref="D36:AF36" si="13">D7/D$24*100</f>
        <v>8.2519506872339825</v>
      </c>
      <c r="E36" s="93">
        <f t="shared" si="13"/>
        <v>6.7568470975228614</v>
      </c>
      <c r="F36" s="93">
        <f t="shared" si="13"/>
        <v>6.5416852101341236</v>
      </c>
      <c r="G36" s="93">
        <f t="shared" si="13"/>
        <v>6.7029678913936648</v>
      </c>
      <c r="H36" s="93">
        <f t="shared" si="13"/>
        <v>7.2334203223855535</v>
      </c>
      <c r="I36" s="93">
        <f t="shared" si="13"/>
        <v>7.4442250301713848</v>
      </c>
      <c r="J36" s="93">
        <f t="shared" si="13"/>
        <v>9.0567228922736351</v>
      </c>
      <c r="K36" s="93">
        <f t="shared" si="13"/>
        <v>8.9158840446790428</v>
      </c>
      <c r="L36" s="93">
        <f t="shared" si="13"/>
        <v>7.9999596123793646</v>
      </c>
      <c r="M36" s="93">
        <f t="shared" si="13"/>
        <v>8.9180208782032278</v>
      </c>
      <c r="N36" s="93">
        <f t="shared" si="13"/>
        <v>9.0506235795200105</v>
      </c>
      <c r="O36" s="93">
        <f t="shared" si="13"/>
        <v>9.1807897216075762</v>
      </c>
      <c r="P36" s="93">
        <f t="shared" si="13"/>
        <v>9.5632334514780517</v>
      </c>
      <c r="Q36" s="93">
        <f t="shared" si="13"/>
        <v>10.634566930891827</v>
      </c>
      <c r="R36" s="93">
        <f t="shared" si="13"/>
        <v>11.076821818911613</v>
      </c>
      <c r="S36" s="33">
        <f t="shared" si="13"/>
        <v>10.882584857096191</v>
      </c>
      <c r="T36" s="33">
        <f t="shared" si="13"/>
        <v>10.723086222455882</v>
      </c>
      <c r="U36" s="33">
        <f t="shared" si="13"/>
        <v>10.885593784267938</v>
      </c>
      <c r="V36" s="33">
        <f t="shared" si="13"/>
        <v>9.6684881205024436</v>
      </c>
      <c r="W36" s="33">
        <f t="shared" si="13"/>
        <v>9.0480540329373529</v>
      </c>
      <c r="X36" s="33">
        <f t="shared" si="13"/>
        <v>9.2849392323026905</v>
      </c>
      <c r="Y36" s="33">
        <f t="shared" si="13"/>
        <v>9.3052991883557894</v>
      </c>
      <c r="Z36" s="113">
        <f t="shared" si="13"/>
        <v>9.084225981245126</v>
      </c>
      <c r="AA36" s="113">
        <f t="shared" si="13"/>
        <v>8.2472118735310147</v>
      </c>
      <c r="AB36" s="113">
        <f t="shared" si="13"/>
        <v>7.6379716165033713</v>
      </c>
      <c r="AC36" s="113">
        <f t="shared" si="13"/>
        <v>7.6027947734717714</v>
      </c>
      <c r="AD36" s="113">
        <f t="shared" si="13"/>
        <v>7.9169547006002139</v>
      </c>
      <c r="AE36" s="113">
        <f t="shared" si="13"/>
        <v>7.1582196976236467</v>
      </c>
      <c r="AF36" s="113">
        <f t="shared" si="13"/>
        <v>6.9007899658899374</v>
      </c>
    </row>
    <row r="37" spans="1:32" ht="18" customHeight="1" x14ac:dyDescent="0.15">
      <c r="A37" s="19" t="s">
        <v>391</v>
      </c>
      <c r="B37" s="33"/>
      <c r="C37" s="33"/>
      <c r="D37" s="108">
        <f t="shared" ref="D37:AF37" si="14">D8/D$24*100</f>
        <v>8.2519506872339825</v>
      </c>
      <c r="E37" s="108">
        <f t="shared" si="14"/>
        <v>6.7567880891516312</v>
      </c>
      <c r="F37" s="108">
        <f t="shared" si="14"/>
        <v>6.5274558575544557</v>
      </c>
      <c r="G37" s="108">
        <f t="shared" si="14"/>
        <v>6.6510992086881879</v>
      </c>
      <c r="H37" s="108">
        <f t="shared" si="14"/>
        <v>7.2191383140618122</v>
      </c>
      <c r="I37" s="108">
        <f t="shared" si="14"/>
        <v>7.430197072559495</v>
      </c>
      <c r="J37" s="108">
        <f t="shared" si="14"/>
        <v>9.0381651592830963</v>
      </c>
      <c r="K37" s="108">
        <f t="shared" si="14"/>
        <v>8.8836897466536229</v>
      </c>
      <c r="L37" s="108">
        <f t="shared" si="14"/>
        <v>7.993171505390217</v>
      </c>
      <c r="M37" s="108">
        <f t="shared" si="14"/>
        <v>8.9156064969518827</v>
      </c>
      <c r="N37" s="108">
        <f t="shared" si="14"/>
        <v>9.0505445525035775</v>
      </c>
      <c r="O37" s="104">
        <f t="shared" si="14"/>
        <v>9.1799663445219917</v>
      </c>
      <c r="P37" s="108">
        <f t="shared" si="14"/>
        <v>9.5624312448971072</v>
      </c>
      <c r="Q37" s="108">
        <f t="shared" si="14"/>
        <v>10.634019769451672</v>
      </c>
      <c r="R37" s="108">
        <f t="shared" si="14"/>
        <v>11.076556066050367</v>
      </c>
      <c r="S37" s="106">
        <f t="shared" si="14"/>
        <v>10.882480877761971</v>
      </c>
      <c r="T37" s="106">
        <f t="shared" si="14"/>
        <v>10.722644714452061</v>
      </c>
      <c r="U37" s="106">
        <f t="shared" si="14"/>
        <v>10.884382972590092</v>
      </c>
      <c r="V37" s="106">
        <f t="shared" si="14"/>
        <v>9.6640214630041594</v>
      </c>
      <c r="W37" s="106">
        <f t="shared" si="14"/>
        <v>9.0403320173846087</v>
      </c>
      <c r="X37" s="33">
        <f t="shared" si="14"/>
        <v>9.283688618087373</v>
      </c>
      <c r="Y37" s="33">
        <f t="shared" si="14"/>
        <v>8.3357797626343721</v>
      </c>
      <c r="Z37" s="113">
        <f t="shared" si="14"/>
        <v>8.2440168512276362</v>
      </c>
      <c r="AA37" s="113">
        <f t="shared" si="14"/>
        <v>7.5607674312217581</v>
      </c>
      <c r="AB37" s="113">
        <f t="shared" si="14"/>
        <v>7.0671628126298582</v>
      </c>
      <c r="AC37" s="113">
        <f t="shared" si="14"/>
        <v>7.1277161570762058</v>
      </c>
      <c r="AD37" s="113">
        <f t="shared" si="14"/>
        <v>7.5076166105302518</v>
      </c>
      <c r="AE37" s="113">
        <f t="shared" si="14"/>
        <v>6.8338156260213365</v>
      </c>
      <c r="AF37" s="113">
        <f t="shared" si="14"/>
        <v>6.6462927953130873</v>
      </c>
    </row>
    <row r="38" spans="1:32" ht="18" customHeight="1" x14ac:dyDescent="0.15">
      <c r="A38" s="19" t="s">
        <v>392</v>
      </c>
      <c r="B38" s="33"/>
      <c r="C38" s="33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5"/>
      <c r="P38" s="109"/>
      <c r="Q38" s="109"/>
      <c r="R38" s="109"/>
      <c r="S38" s="107"/>
      <c r="T38" s="107"/>
      <c r="U38" s="107"/>
      <c r="V38" s="107"/>
      <c r="W38" s="107"/>
      <c r="X38" s="33">
        <f t="shared" ref="X38:AF38" si="15">X9/X$24*100</f>
        <v>0</v>
      </c>
      <c r="Y38" s="33">
        <f t="shared" si="15"/>
        <v>0.96783474326969221</v>
      </c>
      <c r="Z38" s="113">
        <f t="shared" si="15"/>
        <v>0.83898418990673196</v>
      </c>
      <c r="AA38" s="113">
        <f t="shared" si="15"/>
        <v>0.68549036304332189</v>
      </c>
      <c r="AB38" s="113">
        <f t="shared" si="15"/>
        <v>0.56998476379358509</v>
      </c>
      <c r="AC38" s="113">
        <f t="shared" si="15"/>
        <v>0.47464087252383785</v>
      </c>
      <c r="AD38" s="113">
        <f t="shared" si="15"/>
        <v>0.40899476229471737</v>
      </c>
      <c r="AE38" s="113">
        <f t="shared" si="15"/>
        <v>0.32405137636884968</v>
      </c>
      <c r="AF38" s="113">
        <f t="shared" si="15"/>
        <v>0.25407579492094284</v>
      </c>
    </row>
    <row r="39" spans="1:32" ht="18" customHeight="1" x14ac:dyDescent="0.15">
      <c r="A39" s="19" t="s">
        <v>65</v>
      </c>
      <c r="B39" s="33"/>
      <c r="C39" s="33"/>
      <c r="D39" s="93">
        <f t="shared" ref="D39:W39" si="16">D10/D$24*100</f>
        <v>0</v>
      </c>
      <c r="E39" s="93">
        <f t="shared" si="16"/>
        <v>5.9008371229780662E-5</v>
      </c>
      <c r="F39" s="93">
        <f t="shared" si="16"/>
        <v>1.4229352579667717E-2</v>
      </c>
      <c r="G39" s="93">
        <f t="shared" si="16"/>
        <v>5.186868270547567E-2</v>
      </c>
      <c r="H39" s="93">
        <f t="shared" si="16"/>
        <v>1.4282008323741088E-2</v>
      </c>
      <c r="I39" s="93">
        <f t="shared" si="16"/>
        <v>1.4027957611889106E-2</v>
      </c>
      <c r="J39" s="93">
        <f t="shared" si="16"/>
        <v>1.8557732990539859E-2</v>
      </c>
      <c r="K39" s="93">
        <f t="shared" si="16"/>
        <v>3.2194298025419663E-2</v>
      </c>
      <c r="L39" s="93">
        <f t="shared" si="16"/>
        <v>6.7881069891474032E-3</v>
      </c>
      <c r="M39" s="93">
        <f t="shared" si="16"/>
        <v>2.4143812513475133E-3</v>
      </c>
      <c r="N39" s="93">
        <f t="shared" si="16"/>
        <v>7.90270164331351E-5</v>
      </c>
      <c r="O39" s="93">
        <f t="shared" si="16"/>
        <v>8.2337708558352261E-4</v>
      </c>
      <c r="P39" s="93">
        <f t="shared" si="16"/>
        <v>8.0220658094520825E-4</v>
      </c>
      <c r="Q39" s="93">
        <f t="shared" si="16"/>
        <v>5.4716144015253074E-4</v>
      </c>
      <c r="R39" s="93">
        <f t="shared" si="16"/>
        <v>2.6575286124635712E-4</v>
      </c>
      <c r="S39" s="33">
        <f t="shared" si="16"/>
        <v>1.0397933422007244E-4</v>
      </c>
      <c r="T39" s="33">
        <f t="shared" si="16"/>
        <v>4.4150800382144589E-4</v>
      </c>
      <c r="U39" s="33">
        <f t="shared" si="16"/>
        <v>1.2108116778434129E-3</v>
      </c>
      <c r="V39" s="33">
        <f t="shared" si="16"/>
        <v>4.4666574982832937E-3</v>
      </c>
      <c r="W39" s="33">
        <f t="shared" si="16"/>
        <v>7.7220155527446674E-3</v>
      </c>
      <c r="X39" s="33">
        <f t="shared" ref="X39:AF39" si="17">X10/X$24*100</f>
        <v>1.2506142153188317E-3</v>
      </c>
      <c r="Y39" s="33">
        <f t="shared" si="17"/>
        <v>1.6846824517252681E-3</v>
      </c>
      <c r="Z39" s="113">
        <f t="shared" si="17"/>
        <v>1.2249401107577796E-3</v>
      </c>
      <c r="AA39" s="113">
        <f t="shared" si="17"/>
        <v>9.5407926593432278E-4</v>
      </c>
      <c r="AB39" s="113">
        <f t="shared" si="17"/>
        <v>8.2404007992762035E-4</v>
      </c>
      <c r="AC39" s="113">
        <f t="shared" si="17"/>
        <v>4.3774387172875839E-4</v>
      </c>
      <c r="AD39" s="113">
        <f t="shared" si="17"/>
        <v>3.4332777524386388E-4</v>
      </c>
      <c r="AE39" s="113">
        <f t="shared" si="17"/>
        <v>3.5269523346009E-4</v>
      </c>
      <c r="AF39" s="113">
        <f t="shared" si="17"/>
        <v>4.213756559076956E-4</v>
      </c>
    </row>
    <row r="40" spans="1:32" ht="18" customHeight="1" x14ac:dyDescent="0.15">
      <c r="A40" s="19" t="s">
        <v>66</v>
      </c>
      <c r="B40" s="33"/>
      <c r="C40" s="33"/>
      <c r="D40" s="93">
        <f t="shared" ref="D40:W40" si="18">D11/D$24*100</f>
        <v>11.529915595002736</v>
      </c>
      <c r="E40" s="93">
        <f t="shared" si="18"/>
        <v>9.7370857552971497</v>
      </c>
      <c r="F40" s="93">
        <f t="shared" si="18"/>
        <v>9.3068816631567373</v>
      </c>
      <c r="G40" s="93">
        <f t="shared" si="18"/>
        <v>9.1715791579452048</v>
      </c>
      <c r="H40" s="93">
        <f t="shared" si="18"/>
        <v>9.1425688454971219</v>
      </c>
      <c r="I40" s="93">
        <f t="shared" si="18"/>
        <v>9.9048758915274462</v>
      </c>
      <c r="J40" s="93">
        <f t="shared" si="18"/>
        <v>10.836500230841454</v>
      </c>
      <c r="K40" s="93">
        <f t="shared" si="18"/>
        <v>10.711656016975848</v>
      </c>
      <c r="L40" s="93">
        <f t="shared" si="18"/>
        <v>10.382362833055847</v>
      </c>
      <c r="M40" s="93">
        <f t="shared" si="18"/>
        <v>10.755547524405571</v>
      </c>
      <c r="N40" s="93">
        <f t="shared" si="18"/>
        <v>12.142945219035813</v>
      </c>
      <c r="O40" s="93">
        <f t="shared" si="18"/>
        <v>12.483681785932426</v>
      </c>
      <c r="P40" s="93">
        <f t="shared" si="18"/>
        <v>12.261238855386242</v>
      </c>
      <c r="Q40" s="93">
        <f t="shared" si="18"/>
        <v>13.010032201864203</v>
      </c>
      <c r="R40" s="93">
        <f t="shared" si="18"/>
        <v>13.09166787686592</v>
      </c>
      <c r="S40" s="33">
        <f t="shared" si="18"/>
        <v>13.026089392111007</v>
      </c>
      <c r="T40" s="33">
        <f t="shared" si="18"/>
        <v>13.105041916484844</v>
      </c>
      <c r="U40" s="33">
        <f t="shared" si="18"/>
        <v>13.17609770103661</v>
      </c>
      <c r="V40" s="33">
        <f t="shared" si="18"/>
        <v>11.925567554948138</v>
      </c>
      <c r="W40" s="33">
        <f t="shared" si="18"/>
        <v>11.597310480706515</v>
      </c>
      <c r="X40" s="33">
        <f t="shared" ref="X40:AF40" si="19">X11/X$24*100</f>
        <v>12.378807616113427</v>
      </c>
      <c r="Y40" s="33">
        <f t="shared" si="19"/>
        <v>12.289692805708086</v>
      </c>
      <c r="Z40" s="113">
        <f t="shared" si="19"/>
        <v>11.954219667598503</v>
      </c>
      <c r="AA40" s="113">
        <f t="shared" si="19"/>
        <v>12.17243739726532</v>
      </c>
      <c r="AB40" s="113">
        <f t="shared" si="19"/>
        <v>12.069276104566033</v>
      </c>
      <c r="AC40" s="113">
        <f t="shared" si="19"/>
        <v>12.027481995480692</v>
      </c>
      <c r="AD40" s="113">
        <f t="shared" si="19"/>
        <v>12.240113781199614</v>
      </c>
      <c r="AE40" s="113">
        <f t="shared" si="19"/>
        <v>11.746146657818587</v>
      </c>
      <c r="AF40" s="113">
        <f t="shared" si="19"/>
        <v>11.794221797788301</v>
      </c>
    </row>
    <row r="41" spans="1:32" ht="18" customHeight="1" x14ac:dyDescent="0.15">
      <c r="A41" s="19" t="s">
        <v>67</v>
      </c>
      <c r="B41" s="33"/>
      <c r="C41" s="33"/>
      <c r="D41" s="93">
        <f t="shared" ref="D41:W41" si="20">D12/D$24*100</f>
        <v>2.492444752345198</v>
      </c>
      <c r="E41" s="93">
        <f t="shared" si="20"/>
        <v>2.126694801378326</v>
      </c>
      <c r="F41" s="93">
        <f t="shared" si="20"/>
        <v>1.9947439421292952</v>
      </c>
      <c r="G41" s="93">
        <f t="shared" si="20"/>
        <v>1.677597167386782</v>
      </c>
      <c r="H41" s="93">
        <f t="shared" si="20"/>
        <v>1.7489334994644261</v>
      </c>
      <c r="I41" s="93">
        <f t="shared" si="20"/>
        <v>1.8035958314260796</v>
      </c>
      <c r="J41" s="93">
        <f t="shared" si="20"/>
        <v>1.8248951420503159</v>
      </c>
      <c r="K41" s="93">
        <f t="shared" si="20"/>
        <v>1.7085277884897676</v>
      </c>
      <c r="L41" s="93">
        <f t="shared" si="20"/>
        <v>1.4651066309245884</v>
      </c>
      <c r="M41" s="93">
        <f t="shared" si="20"/>
        <v>1.5284556284922974</v>
      </c>
      <c r="N41" s="93">
        <f t="shared" si="20"/>
        <v>1.6422524645340841</v>
      </c>
      <c r="O41" s="93">
        <f t="shared" si="20"/>
        <v>1.6048464506468469</v>
      </c>
      <c r="P41" s="93">
        <f t="shared" si="20"/>
        <v>1.6344935561638942</v>
      </c>
      <c r="Q41" s="93">
        <f t="shared" si="20"/>
        <v>1.5673027982740655</v>
      </c>
      <c r="R41" s="93">
        <f t="shared" si="20"/>
        <v>1.6393040459055475</v>
      </c>
      <c r="S41" s="33">
        <f t="shared" si="20"/>
        <v>1.7014959018236648</v>
      </c>
      <c r="T41" s="33">
        <f t="shared" si="20"/>
        <v>1.4886521860168072</v>
      </c>
      <c r="U41" s="33">
        <f t="shared" si="20"/>
        <v>1.5439523738602265</v>
      </c>
      <c r="V41" s="33">
        <f t="shared" si="20"/>
        <v>1.2291913557890068</v>
      </c>
      <c r="W41" s="33">
        <f t="shared" si="20"/>
        <v>1.1085601354405827</v>
      </c>
      <c r="X41" s="33">
        <f t="shared" ref="X41:AF41" si="21">X12/X$24*100</f>
        <v>1.1562668318396294</v>
      </c>
      <c r="Y41" s="33">
        <f t="shared" si="21"/>
        <v>1.0845753556189237</v>
      </c>
      <c r="Z41" s="113">
        <f t="shared" si="21"/>
        <v>1.1433373082846692</v>
      </c>
      <c r="AA41" s="113">
        <f t="shared" si="21"/>
        <v>1.059001482985267</v>
      </c>
      <c r="AB41" s="113">
        <f t="shared" si="21"/>
        <v>1.1063378202806791</v>
      </c>
      <c r="AC41" s="113">
        <f t="shared" si="21"/>
        <v>1.089613827265165</v>
      </c>
      <c r="AD41" s="113">
        <f t="shared" si="21"/>
        <v>1.0620181304325038</v>
      </c>
      <c r="AE41" s="113">
        <f t="shared" si="21"/>
        <v>1.1591980828622661</v>
      </c>
      <c r="AF41" s="113">
        <f t="shared" si="21"/>
        <v>1.0253931813467181</v>
      </c>
    </row>
    <row r="42" spans="1:32" ht="18" customHeight="1" x14ac:dyDescent="0.15">
      <c r="A42" s="19" t="s">
        <v>68</v>
      </c>
      <c r="B42" s="33"/>
      <c r="C42" s="33"/>
      <c r="D42" s="93">
        <f t="shared" ref="D42:W42" si="22">D13/D$24*100</f>
        <v>4.3059725860499407</v>
      </c>
      <c r="E42" s="93">
        <f t="shared" si="22"/>
        <v>3.8131130331113097</v>
      </c>
      <c r="F42" s="93">
        <f t="shared" si="22"/>
        <v>4.0611762916783416</v>
      </c>
      <c r="G42" s="93">
        <f t="shared" si="22"/>
        <v>3.4334105513906512</v>
      </c>
      <c r="H42" s="93">
        <f t="shared" si="22"/>
        <v>3.4926781456897293</v>
      </c>
      <c r="I42" s="93">
        <f t="shared" si="22"/>
        <v>4.1632166962729862</v>
      </c>
      <c r="J42" s="93">
        <f t="shared" si="22"/>
        <v>3.9438289448786121</v>
      </c>
      <c r="K42" s="93">
        <f t="shared" si="22"/>
        <v>3.7787614470730038</v>
      </c>
      <c r="L42" s="93">
        <f t="shared" si="22"/>
        <v>7.5858806282466009</v>
      </c>
      <c r="M42" s="93">
        <f t="shared" si="22"/>
        <v>6.9953962070644682</v>
      </c>
      <c r="N42" s="93">
        <f t="shared" si="22"/>
        <v>6.9935252246517532</v>
      </c>
      <c r="O42" s="93">
        <f t="shared" si="22"/>
        <v>7.4219065618765194</v>
      </c>
      <c r="P42" s="93">
        <f t="shared" si="22"/>
        <v>6.8387028870073916</v>
      </c>
      <c r="Q42" s="93">
        <f t="shared" si="22"/>
        <v>7.2307836619528816</v>
      </c>
      <c r="R42" s="93">
        <f t="shared" si="22"/>
        <v>6.9940643722375251</v>
      </c>
      <c r="S42" s="33">
        <f t="shared" si="22"/>
        <v>6.4434214492629582</v>
      </c>
      <c r="T42" s="33">
        <f t="shared" si="22"/>
        <v>6.7659069921058554</v>
      </c>
      <c r="U42" s="33">
        <f t="shared" si="22"/>
        <v>7.4353820062819338</v>
      </c>
      <c r="V42" s="33">
        <f t="shared" si="22"/>
        <v>11.448738160656672</v>
      </c>
      <c r="W42" s="33">
        <f t="shared" si="22"/>
        <v>6.1609628971044561</v>
      </c>
      <c r="X42" s="33">
        <f t="shared" ref="X42:AF42" si="23">X13/X$24*100</f>
        <v>6.100418145881247</v>
      </c>
      <c r="Y42" s="33">
        <f t="shared" si="23"/>
        <v>6.2032038467682247</v>
      </c>
      <c r="Z42" s="113">
        <f t="shared" si="23"/>
        <v>5.9417087409682035</v>
      </c>
      <c r="AA42" s="113">
        <f t="shared" si="23"/>
        <v>5.9401156974926641</v>
      </c>
      <c r="AB42" s="113">
        <f t="shared" si="23"/>
        <v>5.5730806041357894</v>
      </c>
      <c r="AC42" s="113">
        <f t="shared" si="23"/>
        <v>5.1647562419201778</v>
      </c>
      <c r="AD42" s="113">
        <f t="shared" si="23"/>
        <v>5.3424156075546891</v>
      </c>
      <c r="AE42" s="113">
        <f t="shared" si="23"/>
        <v>5.0559063806542168</v>
      </c>
      <c r="AF42" s="113">
        <f t="shared" si="23"/>
        <v>4.6756730367761623</v>
      </c>
    </row>
    <row r="43" spans="1:32" ht="18" customHeight="1" x14ac:dyDescent="0.15">
      <c r="A43" s="19" t="s">
        <v>69</v>
      </c>
      <c r="B43" s="33"/>
      <c r="C43" s="33"/>
      <c r="D43" s="93">
        <f t="shared" ref="D43:W43" si="24">D14/D$24*100</f>
        <v>3.3329133373081236E-2</v>
      </c>
      <c r="E43" s="93">
        <f t="shared" si="24"/>
        <v>2.7514452121593456E-2</v>
      </c>
      <c r="F43" s="93">
        <f t="shared" si="24"/>
        <v>2.6314150739105951E-2</v>
      </c>
      <c r="G43" s="93">
        <f t="shared" si="24"/>
        <v>2.5522483826364954E-2</v>
      </c>
      <c r="H43" s="93">
        <f t="shared" si="24"/>
        <v>2.4353929526914852E-2</v>
      </c>
      <c r="I43" s="93">
        <f t="shared" si="24"/>
        <v>2.4647587926771908E-2</v>
      </c>
      <c r="J43" s="93">
        <f t="shared" si="24"/>
        <v>2.5272715114967426E-2</v>
      </c>
      <c r="K43" s="93">
        <f t="shared" si="24"/>
        <v>2.3648856241920264E-2</v>
      </c>
      <c r="L43" s="93">
        <f t="shared" si="24"/>
        <v>2.1462610154407369E-2</v>
      </c>
      <c r="M43" s="93">
        <f t="shared" si="24"/>
        <v>2.3274151782389008E-2</v>
      </c>
      <c r="N43" s="93">
        <f t="shared" si="24"/>
        <v>2.5302122734273999E-2</v>
      </c>
      <c r="O43" s="93">
        <f t="shared" si="24"/>
        <v>2.512386679031247E-2</v>
      </c>
      <c r="P43" s="93">
        <f t="shared" si="24"/>
        <v>2.5579450751502891E-2</v>
      </c>
      <c r="Q43" s="93">
        <f t="shared" si="24"/>
        <v>2.8671008184341564E-2</v>
      </c>
      <c r="R43" s="93">
        <f t="shared" si="24"/>
        <v>2.8301426171504735E-2</v>
      </c>
      <c r="S43" s="33">
        <f t="shared" si="24"/>
        <v>3.0009939171588375E-2</v>
      </c>
      <c r="T43" s="33">
        <f t="shared" si="24"/>
        <v>8.7060769204098665E-2</v>
      </c>
      <c r="U43" s="33">
        <f t="shared" si="24"/>
        <v>4.3338893942441843E-2</v>
      </c>
      <c r="V43" s="33">
        <f t="shared" si="24"/>
        <v>3.7216233276009258E-2</v>
      </c>
      <c r="W43" s="33">
        <f t="shared" si="24"/>
        <v>3.6348574917422029E-2</v>
      </c>
      <c r="X43" s="33">
        <f t="shared" ref="X43:AF43" si="25">X14/X$24*100</f>
        <v>6.3514213871623759E-2</v>
      </c>
      <c r="Y43" s="33">
        <f t="shared" si="25"/>
        <v>3.8418203590480843E-2</v>
      </c>
      <c r="Z43" s="113">
        <f t="shared" si="25"/>
        <v>3.7848006442872138E-2</v>
      </c>
      <c r="AA43" s="113">
        <f t="shared" si="25"/>
        <v>3.6666575710417114E-2</v>
      </c>
      <c r="AB43" s="113">
        <f t="shared" si="25"/>
        <v>3.6221692711836957E-2</v>
      </c>
      <c r="AC43" s="113">
        <f t="shared" si="25"/>
        <v>3.7113089388406885E-2</v>
      </c>
      <c r="AD43" s="113">
        <f t="shared" si="25"/>
        <v>3.75435375758775E-2</v>
      </c>
      <c r="AE43" s="113">
        <f t="shared" si="25"/>
        <v>3.509052931211111E-2</v>
      </c>
      <c r="AF43" s="113">
        <f t="shared" si="25"/>
        <v>3.3763582279066465E-2</v>
      </c>
    </row>
    <row r="44" spans="1:32" ht="18" customHeight="1" x14ac:dyDescent="0.15">
      <c r="A44" s="19" t="s">
        <v>70</v>
      </c>
      <c r="B44" s="33"/>
      <c r="C44" s="33"/>
      <c r="D44" s="93">
        <f t="shared" ref="D44:W44" si="26">D15/D$24*100</f>
        <v>9.8676601163673361</v>
      </c>
      <c r="E44" s="93">
        <f t="shared" si="26"/>
        <v>6.8403417839701515</v>
      </c>
      <c r="F44" s="93">
        <f t="shared" si="26"/>
        <v>6.1634906981122031</v>
      </c>
      <c r="G44" s="93">
        <f t="shared" si="26"/>
        <v>6.3573867184705559</v>
      </c>
      <c r="H44" s="93">
        <f t="shared" si="26"/>
        <v>6.167318004074807</v>
      </c>
      <c r="I44" s="93">
        <f t="shared" si="26"/>
        <v>6.3458973246783348</v>
      </c>
      <c r="J44" s="93">
        <f t="shared" si="26"/>
        <v>6.1930631898780479</v>
      </c>
      <c r="K44" s="93">
        <f t="shared" si="26"/>
        <v>6.3620746539814439</v>
      </c>
      <c r="L44" s="93">
        <f t="shared" si="26"/>
        <v>2.5513402691530671</v>
      </c>
      <c r="M44" s="93">
        <f t="shared" si="26"/>
        <v>3.5194233043391026</v>
      </c>
      <c r="N44" s="93">
        <f t="shared" si="26"/>
        <v>3.9618987842067215</v>
      </c>
      <c r="O44" s="93">
        <f t="shared" si="26"/>
        <v>3.8681265496534745</v>
      </c>
      <c r="P44" s="93">
        <f t="shared" si="26"/>
        <v>4.2439998123636453</v>
      </c>
      <c r="Q44" s="93">
        <f t="shared" si="26"/>
        <v>4.794068347838933</v>
      </c>
      <c r="R44" s="93">
        <f t="shared" si="26"/>
        <v>5.2518638269803466</v>
      </c>
      <c r="S44" s="33">
        <f t="shared" si="26"/>
        <v>6.0738525874205003</v>
      </c>
      <c r="T44" s="33">
        <f t="shared" si="26"/>
        <v>5.6460128434071848</v>
      </c>
      <c r="U44" s="33">
        <f t="shared" si="26"/>
        <v>6.2536418147719859</v>
      </c>
      <c r="V44" s="33">
        <f t="shared" si="26"/>
        <v>5.8482978632531788</v>
      </c>
      <c r="W44" s="33">
        <f t="shared" si="26"/>
        <v>5.752656344893806</v>
      </c>
      <c r="X44" s="33">
        <f t="shared" ref="X44:AF44" si="27">X15/X$24*100</f>
        <v>6.5112740307244348</v>
      </c>
      <c r="Y44" s="33">
        <f t="shared" si="27"/>
        <v>6.6392963237935589</v>
      </c>
      <c r="Z44" s="113">
        <f t="shared" si="27"/>
        <v>6.6610091082522835</v>
      </c>
      <c r="AA44" s="113">
        <f t="shared" si="27"/>
        <v>6.6780404070341195</v>
      </c>
      <c r="AB44" s="113">
        <f t="shared" si="27"/>
        <v>6.9475504992031754</v>
      </c>
      <c r="AC44" s="113">
        <f t="shared" si="27"/>
        <v>6.8587870708395142</v>
      </c>
      <c r="AD44" s="113">
        <f t="shared" si="27"/>
        <v>7.2414833750675349</v>
      </c>
      <c r="AE44" s="113">
        <f t="shared" si="27"/>
        <v>6.6397447129348546</v>
      </c>
      <c r="AF44" s="113">
        <f t="shared" si="27"/>
        <v>7.2060809750323394</v>
      </c>
    </row>
    <row r="45" spans="1:32" ht="18" customHeight="1" x14ac:dyDescent="0.15">
      <c r="A45" s="19" t="s">
        <v>71</v>
      </c>
      <c r="B45" s="33"/>
      <c r="C45" s="33"/>
      <c r="D45" s="93">
        <f t="shared" ref="D45:W45" si="28">D16/D$24*100</f>
        <v>2.4983799132167879</v>
      </c>
      <c r="E45" s="93">
        <f t="shared" si="28"/>
        <v>2.4622876420049047</v>
      </c>
      <c r="F45" s="93">
        <f t="shared" si="28"/>
        <v>1.6542250392447955</v>
      </c>
      <c r="G45" s="93">
        <f t="shared" si="28"/>
        <v>0.80060630768012087</v>
      </c>
      <c r="H45" s="93">
        <f t="shared" si="28"/>
        <v>1.644889268251152</v>
      </c>
      <c r="I45" s="93">
        <f t="shared" si="28"/>
        <v>1.7291290052906978</v>
      </c>
      <c r="J45" s="93">
        <f t="shared" si="28"/>
        <v>1.000868282489259</v>
      </c>
      <c r="K45" s="93">
        <f t="shared" si="28"/>
        <v>0.36771371230151162</v>
      </c>
      <c r="L45" s="93">
        <f t="shared" si="28"/>
        <v>2.6671950119327086</v>
      </c>
      <c r="M45" s="93">
        <f t="shared" si="28"/>
        <v>0.33055266516414999</v>
      </c>
      <c r="N45" s="93">
        <f t="shared" si="28"/>
        <v>0.60006683847752651</v>
      </c>
      <c r="O45" s="93">
        <f t="shared" si="28"/>
        <v>0.71216624698078224</v>
      </c>
      <c r="P45" s="93">
        <f t="shared" si="28"/>
        <v>1.143148494742865</v>
      </c>
      <c r="Q45" s="93">
        <f t="shared" si="28"/>
        <v>0.66127381168376753</v>
      </c>
      <c r="R45" s="93">
        <f t="shared" si="28"/>
        <v>0.36362826113703489</v>
      </c>
      <c r="S45" s="33">
        <f t="shared" si="28"/>
        <v>1.2008128578188839</v>
      </c>
      <c r="T45" s="33">
        <f t="shared" si="28"/>
        <v>2.3885661847455189</v>
      </c>
      <c r="U45" s="33">
        <f t="shared" si="28"/>
        <v>0.34294664978854017</v>
      </c>
      <c r="V45" s="33">
        <f t="shared" si="28"/>
        <v>0.55364192816025881</v>
      </c>
      <c r="W45" s="33">
        <f t="shared" si="28"/>
        <v>0.65999665953626707</v>
      </c>
      <c r="X45" s="33">
        <f t="shared" ref="X45:AF45" si="29">X16/X$24*100</f>
        <v>0.89133428041316809</v>
      </c>
      <c r="Y45" s="33">
        <f t="shared" si="29"/>
        <v>0.38156525006929887</v>
      </c>
      <c r="Z45" s="113">
        <f t="shared" si="29"/>
        <v>0.80159088382201427</v>
      </c>
      <c r="AA45" s="113">
        <f t="shared" si="29"/>
        <v>2.1992394896983369</v>
      </c>
      <c r="AB45" s="113">
        <f t="shared" si="29"/>
        <v>1.8583892101431552</v>
      </c>
      <c r="AC45" s="113">
        <f t="shared" si="29"/>
        <v>0.32399119255281583</v>
      </c>
      <c r="AD45" s="113">
        <f t="shared" si="29"/>
        <v>0.55849671295406567</v>
      </c>
      <c r="AE45" s="113">
        <f t="shared" si="29"/>
        <v>4.0763899189867221</v>
      </c>
      <c r="AF45" s="113">
        <f t="shared" si="29"/>
        <v>0.15017947331675718</v>
      </c>
    </row>
    <row r="46" spans="1:32" ht="18" customHeight="1" x14ac:dyDescent="0.15">
      <c r="A46" s="19" t="s">
        <v>72</v>
      </c>
      <c r="B46" s="33"/>
      <c r="C46" s="33"/>
      <c r="D46" s="93">
        <f t="shared" ref="D46:W46" si="30">D17/D$24*100</f>
        <v>5.3038811128340857</v>
      </c>
      <c r="E46" s="93">
        <f t="shared" si="30"/>
        <v>5.476563335764526</v>
      </c>
      <c r="F46" s="93">
        <f t="shared" si="30"/>
        <v>7.0077204234424082</v>
      </c>
      <c r="G46" s="93">
        <f t="shared" si="30"/>
        <v>9.0171919945016423</v>
      </c>
      <c r="H46" s="93">
        <f t="shared" si="30"/>
        <v>7.403015926613965</v>
      </c>
      <c r="I46" s="93">
        <f t="shared" si="30"/>
        <v>7.207127816937664</v>
      </c>
      <c r="J46" s="93">
        <f t="shared" si="30"/>
        <v>7.3125420453251584</v>
      </c>
      <c r="K46" s="93">
        <f t="shared" si="30"/>
        <v>8.6202613689495653</v>
      </c>
      <c r="L46" s="93">
        <f t="shared" si="30"/>
        <v>8.6388267984634481</v>
      </c>
      <c r="M46" s="93">
        <f t="shared" si="30"/>
        <v>9.764289004759716</v>
      </c>
      <c r="N46" s="93">
        <f t="shared" si="30"/>
        <v>10.050910796778805</v>
      </c>
      <c r="O46" s="93">
        <f t="shared" si="30"/>
        <v>9.1430713243820616</v>
      </c>
      <c r="P46" s="93">
        <f t="shared" si="30"/>
        <v>9.3469117422670696</v>
      </c>
      <c r="Q46" s="93">
        <f t="shared" si="30"/>
        <v>9.6327400901367746</v>
      </c>
      <c r="R46" s="93">
        <f t="shared" si="30"/>
        <v>7.6298868676280609</v>
      </c>
      <c r="S46" s="33">
        <f t="shared" si="30"/>
        <v>6.7611403270768919</v>
      </c>
      <c r="T46" s="33">
        <f t="shared" si="30"/>
        <v>6.5481750154465637</v>
      </c>
      <c r="U46" s="33">
        <f t="shared" si="30"/>
        <v>7.2098300619506963</v>
      </c>
      <c r="V46" s="33">
        <f t="shared" si="30"/>
        <v>8.1784595544271035</v>
      </c>
      <c r="W46" s="33">
        <f t="shared" si="30"/>
        <v>10.729336271834898</v>
      </c>
      <c r="X46" s="33">
        <f t="shared" ref="X46:AF46" si="31">X17/X$24*100</f>
        <v>11.688052944370837</v>
      </c>
      <c r="Y46" s="33">
        <f t="shared" si="31"/>
        <v>11.143977379279407</v>
      </c>
      <c r="Z46" s="113">
        <f t="shared" si="31"/>
        <v>11.166474760281622</v>
      </c>
      <c r="AA46" s="113">
        <f t="shared" si="31"/>
        <v>11.208353809965109</v>
      </c>
      <c r="AB46" s="113">
        <f t="shared" si="31"/>
        <v>10.025740532864145</v>
      </c>
      <c r="AC46" s="113">
        <f t="shared" si="31"/>
        <v>9.1562126556085222</v>
      </c>
      <c r="AD46" s="113">
        <f t="shared" si="31"/>
        <v>7.5025952482114215</v>
      </c>
      <c r="AE46" s="113">
        <f t="shared" si="31"/>
        <v>6.5791561947939332</v>
      </c>
      <c r="AF46" s="113">
        <f t="shared" si="31"/>
        <v>6.3342478801636179</v>
      </c>
    </row>
    <row r="47" spans="1:32" ht="18" customHeight="1" x14ac:dyDescent="0.15">
      <c r="A47" s="19" t="s">
        <v>185</v>
      </c>
      <c r="B47" s="33"/>
      <c r="C47" s="33"/>
      <c r="D47" s="93">
        <f t="shared" ref="D47:W47" si="32">D18/D$24*100</f>
        <v>0</v>
      </c>
      <c r="E47" s="93">
        <f t="shared" si="32"/>
        <v>0</v>
      </c>
      <c r="F47" s="93">
        <f t="shared" si="32"/>
        <v>0</v>
      </c>
      <c r="G47" s="93">
        <f t="shared" si="32"/>
        <v>0</v>
      </c>
      <c r="H47" s="93">
        <f t="shared" si="32"/>
        <v>0</v>
      </c>
      <c r="I47" s="93">
        <f t="shared" si="32"/>
        <v>0</v>
      </c>
      <c r="J47" s="93">
        <f t="shared" si="32"/>
        <v>0</v>
      </c>
      <c r="K47" s="93">
        <f t="shared" si="32"/>
        <v>0</v>
      </c>
      <c r="L47" s="93">
        <f t="shared" si="32"/>
        <v>0</v>
      </c>
      <c r="M47" s="93">
        <f t="shared" si="32"/>
        <v>0</v>
      </c>
      <c r="N47" s="93">
        <f t="shared" si="32"/>
        <v>0</v>
      </c>
      <c r="O47" s="93">
        <f t="shared" si="32"/>
        <v>0</v>
      </c>
      <c r="P47" s="93">
        <f t="shared" si="32"/>
        <v>0</v>
      </c>
      <c r="Q47" s="93">
        <f t="shared" si="32"/>
        <v>1.8845973828445375E-6</v>
      </c>
      <c r="R47" s="93">
        <f t="shared" si="32"/>
        <v>1.8803268484412059E-6</v>
      </c>
      <c r="S47" s="33">
        <f t="shared" si="32"/>
        <v>6.2638153144621947E-7</v>
      </c>
      <c r="T47" s="33">
        <f t="shared" si="32"/>
        <v>6.0646703821627176E-7</v>
      </c>
      <c r="U47" s="33">
        <f t="shared" si="32"/>
        <v>6.0030326120149375E-7</v>
      </c>
      <c r="V47" s="33">
        <f t="shared" si="32"/>
        <v>5.3750391074407857E-7</v>
      </c>
      <c r="W47" s="33">
        <f t="shared" si="32"/>
        <v>5.1738797673331096E-7</v>
      </c>
      <c r="X47" s="33">
        <f t="shared" ref="X47:AF47" si="33">X18/X$24*100</f>
        <v>5.3422221927331565E-7</v>
      </c>
      <c r="Y47" s="33">
        <f t="shared" si="33"/>
        <v>5.4733023122978184E-7</v>
      </c>
      <c r="Z47" s="113">
        <f t="shared" si="33"/>
        <v>5.3938358025441632E-7</v>
      </c>
      <c r="AA47" s="113">
        <f t="shared" si="33"/>
        <v>5.1965101630409738E-7</v>
      </c>
      <c r="AB47" s="113">
        <f t="shared" si="33"/>
        <v>5.0803950673712714E-7</v>
      </c>
      <c r="AC47" s="113">
        <f t="shared" si="33"/>
        <v>5.06062279455212E-7</v>
      </c>
      <c r="AD47" s="113">
        <f t="shared" si="33"/>
        <v>5.1628236878776534E-7</v>
      </c>
      <c r="AE47" s="113">
        <f t="shared" si="33"/>
        <v>4.8116675779002726E-7</v>
      </c>
      <c r="AF47" s="113">
        <f t="shared" si="33"/>
        <v>4.5751971325482695E-7</v>
      </c>
    </row>
    <row r="48" spans="1:32" ht="18" customHeight="1" x14ac:dyDescent="0.15">
      <c r="A48" s="19" t="s">
        <v>73</v>
      </c>
      <c r="B48" s="33"/>
      <c r="C48" s="33"/>
      <c r="D48" s="93">
        <f t="shared" ref="D48:W48" si="34">D19/D$24*100</f>
        <v>44.227906635741363</v>
      </c>
      <c r="E48" s="93">
        <f t="shared" si="34"/>
        <v>35.053082419568312</v>
      </c>
      <c r="F48" s="93">
        <f t="shared" si="34"/>
        <v>36.007824402672775</v>
      </c>
      <c r="G48" s="93">
        <f t="shared" si="34"/>
        <v>34.78809199337821</v>
      </c>
      <c r="H48" s="93">
        <f t="shared" si="34"/>
        <v>35.674299835288728</v>
      </c>
      <c r="I48" s="93">
        <f t="shared" si="34"/>
        <v>32.482830102777207</v>
      </c>
      <c r="J48" s="93">
        <f t="shared" si="34"/>
        <v>28.941136620235064</v>
      </c>
      <c r="K48" s="93">
        <f t="shared" si="34"/>
        <v>29.921110431470765</v>
      </c>
      <c r="L48" s="93">
        <f t="shared" si="34"/>
        <v>30.553944356836084</v>
      </c>
      <c r="M48" s="93">
        <f t="shared" si="34"/>
        <v>28.843630739877916</v>
      </c>
      <c r="N48" s="93">
        <f t="shared" si="34"/>
        <v>24.547003664329601</v>
      </c>
      <c r="O48" s="93">
        <f t="shared" si="34"/>
        <v>24.489092556536534</v>
      </c>
      <c r="P48" s="93">
        <f t="shared" si="34"/>
        <v>23.465926357812272</v>
      </c>
      <c r="Q48" s="93">
        <f t="shared" si="34"/>
        <v>18.292946893038305</v>
      </c>
      <c r="R48" s="93">
        <f t="shared" si="34"/>
        <v>18.791049493775272</v>
      </c>
      <c r="S48" s="33">
        <f t="shared" si="34"/>
        <v>18.353764353814665</v>
      </c>
      <c r="T48" s="33">
        <f t="shared" si="34"/>
        <v>17.261316997876815</v>
      </c>
      <c r="U48" s="33">
        <f t="shared" si="34"/>
        <v>15.960654203290417</v>
      </c>
      <c r="V48" s="33">
        <f t="shared" si="34"/>
        <v>16.48137222684398</v>
      </c>
      <c r="W48" s="33">
        <f t="shared" si="34"/>
        <v>17.307490824874446</v>
      </c>
      <c r="X48" s="33">
        <f t="shared" ref="X48:AF48" si="35">X19/X$24*100</f>
        <v>12.271998430925235</v>
      </c>
      <c r="Y48" s="33">
        <f t="shared" si="35"/>
        <v>12.007783802150412</v>
      </c>
      <c r="Z48" s="113">
        <f t="shared" si="35"/>
        <v>13.192898417528944</v>
      </c>
      <c r="AA48" s="113">
        <f t="shared" si="35"/>
        <v>12.510759828987217</v>
      </c>
      <c r="AB48" s="113">
        <f t="shared" si="35"/>
        <v>14.02954450915321</v>
      </c>
      <c r="AC48" s="113">
        <f t="shared" si="35"/>
        <v>15.779953028007709</v>
      </c>
      <c r="AD48" s="113">
        <f t="shared" si="35"/>
        <v>14.789382401140083</v>
      </c>
      <c r="AE48" s="113">
        <f t="shared" si="35"/>
        <v>17.416931226585103</v>
      </c>
      <c r="AF48" s="113">
        <f t="shared" si="35"/>
        <v>21.875171355430105</v>
      </c>
    </row>
    <row r="49" spans="1:32" ht="18" customHeight="1" x14ac:dyDescent="0.15">
      <c r="A49" s="19" t="s">
        <v>74</v>
      </c>
      <c r="B49" s="33"/>
      <c r="C49" s="33"/>
      <c r="D49" s="93">
        <f t="shared" ref="D49:W49" si="36">D20/D$24*100</f>
        <v>8.2801240242943699</v>
      </c>
      <c r="E49" s="93">
        <f t="shared" si="36"/>
        <v>6.5711952478054396</v>
      </c>
      <c r="F49" s="93">
        <f t="shared" si="36"/>
        <v>8.5026737555706795</v>
      </c>
      <c r="G49" s="93">
        <f t="shared" si="36"/>
        <v>9.444140060742777</v>
      </c>
      <c r="H49" s="93">
        <f t="shared" si="36"/>
        <v>9.0886771979706289</v>
      </c>
      <c r="I49" s="93">
        <f t="shared" si="36"/>
        <v>8.4313746368273499</v>
      </c>
      <c r="J49" s="93">
        <f t="shared" si="36"/>
        <v>7.1774727454170293</v>
      </c>
      <c r="K49" s="93">
        <f t="shared" si="36"/>
        <v>8.9368939938376553</v>
      </c>
      <c r="L49" s="93">
        <f t="shared" si="36"/>
        <v>8.7998685351743777</v>
      </c>
      <c r="M49" s="93">
        <f t="shared" si="36"/>
        <v>6.8139253895758252</v>
      </c>
      <c r="N49" s="93">
        <f t="shared" si="36"/>
        <v>5.5721655232988923</v>
      </c>
      <c r="O49" s="93">
        <f t="shared" si="36"/>
        <v>4.8960228973199333</v>
      </c>
      <c r="P49" s="93">
        <f t="shared" si="36"/>
        <v>7.9299990773448057</v>
      </c>
      <c r="Q49" s="93">
        <f t="shared" si="36"/>
        <v>5.6504413343869153</v>
      </c>
      <c r="R49" s="93">
        <f t="shared" si="36"/>
        <v>6.3481207041974477</v>
      </c>
      <c r="S49" s="33">
        <f t="shared" si="36"/>
        <v>6.7466464848207588</v>
      </c>
      <c r="T49" s="33">
        <f t="shared" si="36"/>
        <v>6.4251598478818135</v>
      </c>
      <c r="U49" s="33">
        <f t="shared" si="36"/>
        <v>5.6153603677505801</v>
      </c>
      <c r="V49" s="33">
        <f t="shared" si="36"/>
        <v>7.7017865737736644</v>
      </c>
      <c r="W49" s="33">
        <f t="shared" si="36"/>
        <v>8.2967559866988658</v>
      </c>
      <c r="X49" s="33">
        <f t="shared" ref="X49:AF49" si="37">X20/X$24*100</f>
        <v>5.1360674409822407</v>
      </c>
      <c r="Y49" s="33">
        <f t="shared" si="37"/>
        <v>5.3539443667828461</v>
      </c>
      <c r="Z49" s="113">
        <f t="shared" si="37"/>
        <v>7.3755893298255559</v>
      </c>
      <c r="AA49" s="113">
        <f t="shared" si="37"/>
        <v>5.8776978156692978</v>
      </c>
      <c r="AB49" s="113">
        <f t="shared" si="37"/>
        <v>6.7302706388433204</v>
      </c>
      <c r="AC49" s="113">
        <f t="shared" si="37"/>
        <v>7.8394057104178945</v>
      </c>
      <c r="AD49" s="113">
        <f t="shared" si="37"/>
        <v>7.6791416181949801</v>
      </c>
      <c r="AE49" s="113">
        <f t="shared" si="37"/>
        <v>11.448982398708287</v>
      </c>
      <c r="AF49" s="113">
        <f t="shared" si="37"/>
        <v>15.193121564447299</v>
      </c>
    </row>
    <row r="50" spans="1:32" ht="18" customHeight="1" x14ac:dyDescent="0.15">
      <c r="A50" s="19" t="s">
        <v>75</v>
      </c>
      <c r="B50" s="33"/>
      <c r="C50" s="33"/>
      <c r="D50" s="93">
        <f t="shared" ref="D50:W50" si="38">D21/D$24*100</f>
        <v>35.578557498764013</v>
      </c>
      <c r="E50" s="93">
        <f t="shared" si="38"/>
        <v>27.906189268602322</v>
      </c>
      <c r="F50" s="93">
        <f t="shared" si="38"/>
        <v>26.179053445985119</v>
      </c>
      <c r="G50" s="93">
        <f t="shared" si="38"/>
        <v>24.836614884382815</v>
      </c>
      <c r="H50" s="93">
        <f t="shared" si="38"/>
        <v>25.994736593398571</v>
      </c>
      <c r="I50" s="93">
        <f t="shared" si="38"/>
        <v>23.262215637231378</v>
      </c>
      <c r="J50" s="93">
        <f t="shared" si="38"/>
        <v>20.814149392499822</v>
      </c>
      <c r="K50" s="93">
        <f t="shared" si="38"/>
        <v>19.727712925418469</v>
      </c>
      <c r="L50" s="93">
        <f t="shared" si="38"/>
        <v>20.782251486258033</v>
      </c>
      <c r="M50" s="93">
        <f t="shared" si="38"/>
        <v>21.277604136055672</v>
      </c>
      <c r="N50" s="93">
        <f t="shared" si="38"/>
        <v>18.257821732645159</v>
      </c>
      <c r="O50" s="93">
        <f t="shared" si="38"/>
        <v>18.789533305340527</v>
      </c>
      <c r="P50" s="93">
        <f t="shared" si="38"/>
        <v>14.89937577035945</v>
      </c>
      <c r="Q50" s="93">
        <f t="shared" si="38"/>
        <v>12.191604955420665</v>
      </c>
      <c r="R50" s="93">
        <f t="shared" si="38"/>
        <v>12.037682627528625</v>
      </c>
      <c r="S50" s="33">
        <f t="shared" si="38"/>
        <v>11.278350247346793</v>
      </c>
      <c r="T50" s="33">
        <f t="shared" si="38"/>
        <v>10.628861864596374</v>
      </c>
      <c r="U50" s="33">
        <f t="shared" si="38"/>
        <v>10.24325008507798</v>
      </c>
      <c r="V50" s="33">
        <f t="shared" si="38"/>
        <v>8.5420712749750791</v>
      </c>
      <c r="W50" s="33">
        <f t="shared" si="38"/>
        <v>8.8078727037661917</v>
      </c>
      <c r="X50" s="33">
        <f t="shared" ref="X50:AF50" si="39">X21/X$24*100</f>
        <v>7.1004324576945015</v>
      </c>
      <c r="Y50" s="33">
        <f t="shared" si="39"/>
        <v>6.6093748747126897</v>
      </c>
      <c r="Z50" s="113">
        <f t="shared" si="39"/>
        <v>5.7631544368622629</v>
      </c>
      <c r="AA50" s="113">
        <f t="shared" si="39"/>
        <v>6.6063436366636266</v>
      </c>
      <c r="AB50" s="113">
        <f t="shared" si="39"/>
        <v>7.2525591296259044</v>
      </c>
      <c r="AC50" s="113">
        <f t="shared" si="39"/>
        <v>7.9061522887043605</v>
      </c>
      <c r="AD50" s="113">
        <f t="shared" si="39"/>
        <v>7.0878289653160262</v>
      </c>
      <c r="AE50" s="113">
        <f t="shared" si="39"/>
        <v>5.9302412325690845</v>
      </c>
      <c r="AF50" s="113">
        <f t="shared" si="39"/>
        <v>6.6407650421375433</v>
      </c>
    </row>
    <row r="51" spans="1:32" ht="18" customHeight="1" x14ac:dyDescent="0.15">
      <c r="A51" s="19" t="s">
        <v>76</v>
      </c>
      <c r="B51" s="33"/>
      <c r="C51" s="33"/>
      <c r="D51" s="93">
        <f t="shared" ref="D51:W51" si="40">D22/D$24*100</f>
        <v>0.17096214749928981</v>
      </c>
      <c r="E51" s="93">
        <f t="shared" si="40"/>
        <v>8.4194871144930936E-3</v>
      </c>
      <c r="F51" s="93">
        <f t="shared" si="40"/>
        <v>5.0500264807047092E-2</v>
      </c>
      <c r="G51" s="93">
        <f t="shared" si="40"/>
        <v>7.7708236750685222E-2</v>
      </c>
      <c r="H51" s="93">
        <f t="shared" si="40"/>
        <v>4.4409771616005414E-2</v>
      </c>
      <c r="I51" s="93">
        <f t="shared" si="40"/>
        <v>2.5534265554414154E-2</v>
      </c>
      <c r="J51" s="93">
        <f t="shared" si="40"/>
        <v>8.5298776253232747E-4</v>
      </c>
      <c r="K51" s="93">
        <f t="shared" si="40"/>
        <v>0.10940228472130023</v>
      </c>
      <c r="L51" s="93">
        <f t="shared" si="40"/>
        <v>2.0185451952213489E-2</v>
      </c>
      <c r="M51" s="93">
        <f t="shared" si="40"/>
        <v>0</v>
      </c>
      <c r="N51" s="93">
        <f t="shared" si="40"/>
        <v>4.7538732365978937E-4</v>
      </c>
      <c r="O51" s="93">
        <f t="shared" si="40"/>
        <v>2.4420615833784024E-2</v>
      </c>
      <c r="P51" s="93">
        <f t="shared" si="40"/>
        <v>0</v>
      </c>
      <c r="Q51" s="93">
        <f t="shared" si="40"/>
        <v>1.1403070564464683E-2</v>
      </c>
      <c r="R51" s="93">
        <f t="shared" si="40"/>
        <v>3.4453855619604365E-3</v>
      </c>
      <c r="S51" s="33">
        <f t="shared" si="40"/>
        <v>0</v>
      </c>
      <c r="T51" s="33">
        <f t="shared" si="40"/>
        <v>0</v>
      </c>
      <c r="U51" s="33">
        <f t="shared" si="40"/>
        <v>2.0110159250250042E-3</v>
      </c>
      <c r="V51" s="33">
        <f t="shared" si="40"/>
        <v>0</v>
      </c>
      <c r="W51" s="33">
        <f t="shared" si="40"/>
        <v>1.8603202091422931E-2</v>
      </c>
      <c r="X51" s="33">
        <f t="shared" ref="X51:AF51" si="41">X22/X$24*100</f>
        <v>0.55173455784331416</v>
      </c>
      <c r="Y51" s="33">
        <f t="shared" si="41"/>
        <v>0.40291714971980386</v>
      </c>
      <c r="Z51" s="113">
        <f t="shared" si="41"/>
        <v>0.23051743946049039</v>
      </c>
      <c r="AA51" s="113">
        <f t="shared" si="41"/>
        <v>0.17409140487813349</v>
      </c>
      <c r="AB51" s="113">
        <f t="shared" si="41"/>
        <v>0.22369893952747832</v>
      </c>
      <c r="AC51" s="113">
        <f t="shared" si="41"/>
        <v>0.3983610930169949</v>
      </c>
      <c r="AD51" s="113">
        <f t="shared" si="41"/>
        <v>8.4001206531244571E-2</v>
      </c>
      <c r="AE51" s="113">
        <f t="shared" si="41"/>
        <v>0</v>
      </c>
      <c r="AF51" s="113">
        <f t="shared" si="41"/>
        <v>0.27358992573068769</v>
      </c>
    </row>
    <row r="52" spans="1:32" ht="18" customHeight="1" x14ac:dyDescent="0.15">
      <c r="A52" s="19" t="s">
        <v>77</v>
      </c>
      <c r="B52" s="33"/>
      <c r="C52" s="33"/>
      <c r="D52" s="93">
        <f t="shared" ref="D52:W52" si="42">D23/D$24*100</f>
        <v>6.3478090415899455E-2</v>
      </c>
      <c r="E52" s="93">
        <f t="shared" si="42"/>
        <v>8.2107989723389924E-3</v>
      </c>
      <c r="F52" s="93">
        <f t="shared" si="42"/>
        <v>8.113655988474135E-3</v>
      </c>
      <c r="G52" s="93">
        <f t="shared" si="42"/>
        <v>2.0592876318644144E-3</v>
      </c>
      <c r="H52" s="93">
        <f t="shared" si="42"/>
        <v>0</v>
      </c>
      <c r="I52" s="93">
        <f t="shared" si="42"/>
        <v>0</v>
      </c>
      <c r="J52" s="93">
        <f t="shared" si="42"/>
        <v>0</v>
      </c>
      <c r="K52" s="93">
        <f t="shared" si="42"/>
        <v>0</v>
      </c>
      <c r="L52" s="93">
        <f t="shared" si="42"/>
        <v>0</v>
      </c>
      <c r="M52" s="93">
        <f t="shared" si="42"/>
        <v>0</v>
      </c>
      <c r="N52" s="93">
        <f t="shared" si="42"/>
        <v>0</v>
      </c>
      <c r="O52" s="93">
        <f t="shared" si="42"/>
        <v>0</v>
      </c>
      <c r="P52" s="93">
        <f t="shared" si="42"/>
        <v>0</v>
      </c>
      <c r="Q52" s="93">
        <f t="shared" si="42"/>
        <v>1.8845973828445375E-6</v>
      </c>
      <c r="R52" s="93">
        <f t="shared" si="42"/>
        <v>1.8803268484412059E-6</v>
      </c>
      <c r="S52" s="33">
        <f t="shared" si="42"/>
        <v>0</v>
      </c>
      <c r="T52" s="33">
        <f t="shared" si="42"/>
        <v>0</v>
      </c>
      <c r="U52" s="33">
        <f t="shared" si="42"/>
        <v>0</v>
      </c>
      <c r="V52" s="33">
        <f t="shared" si="42"/>
        <v>0</v>
      </c>
      <c r="W52" s="33">
        <f t="shared" si="42"/>
        <v>0</v>
      </c>
      <c r="X52" s="33">
        <f t="shared" ref="X52:AF52" si="43">X23/X$24*100</f>
        <v>0</v>
      </c>
      <c r="Y52" s="33">
        <f t="shared" si="43"/>
        <v>0</v>
      </c>
      <c r="Z52" s="113">
        <f t="shared" si="43"/>
        <v>0</v>
      </c>
      <c r="AA52" s="113">
        <f t="shared" si="43"/>
        <v>0</v>
      </c>
      <c r="AB52" s="113">
        <f t="shared" si="43"/>
        <v>0</v>
      </c>
      <c r="AC52" s="113">
        <f t="shared" si="43"/>
        <v>0</v>
      </c>
      <c r="AD52" s="113">
        <f t="shared" si="43"/>
        <v>0</v>
      </c>
      <c r="AE52" s="113">
        <f t="shared" si="43"/>
        <v>0</v>
      </c>
      <c r="AF52" s="113">
        <f t="shared" si="43"/>
        <v>0</v>
      </c>
    </row>
    <row r="53" spans="1:32" ht="18" customHeight="1" x14ac:dyDescent="0.15">
      <c r="A53" s="19" t="s">
        <v>59</v>
      </c>
      <c r="B53" s="33"/>
      <c r="C53" s="24"/>
      <c r="D53" s="90">
        <f t="shared" ref="D53:L53" si="44">SUM(D33:D52)-D34-D37-D39-D43-D49-D50</f>
        <v>100.00000000000006</v>
      </c>
      <c r="E53" s="90">
        <f t="shared" si="44"/>
        <v>99.999999999999986</v>
      </c>
      <c r="F53" s="90">
        <f t="shared" si="44"/>
        <v>99.999999999999986</v>
      </c>
      <c r="G53" s="90">
        <f t="shared" si="44"/>
        <v>99.999999999999957</v>
      </c>
      <c r="H53" s="90">
        <f t="shared" si="44"/>
        <v>100.00000000000003</v>
      </c>
      <c r="I53" s="90">
        <f t="shared" si="44"/>
        <v>99.999999999999972</v>
      </c>
      <c r="J53" s="91">
        <f t="shared" si="44"/>
        <v>100</v>
      </c>
      <c r="K53" s="94">
        <f t="shared" si="44"/>
        <v>100</v>
      </c>
      <c r="L53" s="95">
        <f t="shared" si="44"/>
        <v>100.00000000000003</v>
      </c>
      <c r="M53" s="95">
        <f t="shared" ref="M53:U53" si="45">SUM(M33:M52)-M34-M37-M39-M43-M49-M50</f>
        <v>100</v>
      </c>
      <c r="N53" s="95">
        <f t="shared" si="45"/>
        <v>100</v>
      </c>
      <c r="O53" s="95">
        <f t="shared" si="45"/>
        <v>100</v>
      </c>
      <c r="P53" s="95">
        <f t="shared" si="45"/>
        <v>99.999999999999972</v>
      </c>
      <c r="Q53" s="95">
        <f t="shared" si="45"/>
        <v>100.00000000000006</v>
      </c>
      <c r="R53" s="95">
        <f t="shared" si="45"/>
        <v>100.00000000000001</v>
      </c>
      <c r="S53" s="35">
        <f t="shared" si="45"/>
        <v>100</v>
      </c>
      <c r="T53" s="35">
        <f t="shared" si="45"/>
        <v>100.00000000000001</v>
      </c>
      <c r="U53" s="35">
        <f t="shared" si="45"/>
        <v>100.00000000000001</v>
      </c>
      <c r="V53" s="35">
        <f>SUM(V33:V52)-V34-V37-V39-V43-V49-V50</f>
        <v>100</v>
      </c>
      <c r="W53" s="35">
        <f>SUM(W33:W52)-W34-W37-W39-W43-W49-W50</f>
        <v>99.999999999999957</v>
      </c>
      <c r="X53" s="35">
        <f>SUM(X33:X52)-X34-X37-X39-X43-X49-X50</f>
        <v>100</v>
      </c>
      <c r="Y53" s="35">
        <f>SUM(Y33:Y52)-Y34-Y37-Y38-Y39-Y43-Y49-Y50</f>
        <v>99.999999999999986</v>
      </c>
      <c r="Z53" s="24">
        <f t="shared" ref="Z53:AB53" si="46">SUM(Z33:Z52)-Z34-Z37-Z38-Z39-Z43-Z49-Z50</f>
        <v>99.999999999999986</v>
      </c>
      <c r="AA53" s="24">
        <f t="shared" si="46"/>
        <v>100</v>
      </c>
      <c r="AB53" s="24">
        <f t="shared" si="46"/>
        <v>100</v>
      </c>
      <c r="AC53" s="24">
        <f t="shared" ref="AC53:AD53" si="47">SUM(AC33:AC52)-AC34-AC37-AC38-AC39-AC43-AC49-AC50</f>
        <v>99.999999999999986</v>
      </c>
      <c r="AD53" s="24">
        <f t="shared" si="47"/>
        <v>99.999999999999986</v>
      </c>
      <c r="AE53" s="24">
        <f t="shared" ref="AE53:AF53" si="48">SUM(AE33:AE52)-AE34-AE37-AE38-AE39-AE43-AE49-AE50</f>
        <v>100.00000000000001</v>
      </c>
      <c r="AF53" s="24">
        <f t="shared" si="48"/>
        <v>99.999999999999957</v>
      </c>
    </row>
    <row r="54" spans="1:32" ht="18" customHeight="1" x14ac:dyDescent="0.15">
      <c r="A54" s="19" t="s">
        <v>78</v>
      </c>
      <c r="B54" s="33"/>
      <c r="C54" s="24"/>
      <c r="D54" s="90">
        <f>SUM(D33:D36)-D34</f>
        <v>19.539399050527365</v>
      </c>
      <c r="E54" s="90">
        <f>SUM(E33:E36)-E34</f>
        <v>34.474200942818484</v>
      </c>
      <c r="F54" s="90">
        <f>SUM(F33:F36)-F34</f>
        <v>33.745323618767927</v>
      </c>
      <c r="G54" s="90">
        <f>SUM(G33:G36)-G34</f>
        <v>34.674368584864283</v>
      </c>
      <c r="H54" s="90">
        <f t="shared" ref="H54:M54" si="49">SUM(H33:H36)-H34</f>
        <v>34.681886703504063</v>
      </c>
      <c r="I54" s="90">
        <f t="shared" si="49"/>
        <v>36.337793065535166</v>
      </c>
      <c r="J54" s="91">
        <f t="shared" si="49"/>
        <v>39.946312556539553</v>
      </c>
      <c r="K54" s="94">
        <f t="shared" si="49"/>
        <v>38.420492296036791</v>
      </c>
      <c r="L54" s="95">
        <f t="shared" si="49"/>
        <v>36.135158019435437</v>
      </c>
      <c r="M54" s="95">
        <f t="shared" si="49"/>
        <v>38.262704925896777</v>
      </c>
      <c r="N54" s="95">
        <f t="shared" ref="N54:S54" si="50">SUM(N33:N36)-N34</f>
        <v>40.060921620662036</v>
      </c>
      <c r="O54" s="95">
        <f t="shared" si="50"/>
        <v>40.252687908157569</v>
      </c>
      <c r="P54" s="95">
        <f t="shared" si="50"/>
        <v>41.065578294256625</v>
      </c>
      <c r="Q54" s="95">
        <f t="shared" si="50"/>
        <v>44.799445355451844</v>
      </c>
      <c r="R54" s="95">
        <f t="shared" si="50"/>
        <v>46.235086109254638</v>
      </c>
      <c r="S54" s="35">
        <f t="shared" si="50"/>
        <v>46.439422504289894</v>
      </c>
      <c r="T54" s="35">
        <f t="shared" ref="T54:Y54" si="51">SUM(T33:T36)-T34</f>
        <v>46.796327257449377</v>
      </c>
      <c r="U54" s="35">
        <f t="shared" si="51"/>
        <v>48.075483572791306</v>
      </c>
      <c r="V54" s="35">
        <f t="shared" si="51"/>
        <v>44.334730818417754</v>
      </c>
      <c r="W54" s="35">
        <f t="shared" si="51"/>
        <v>46.665082666129635</v>
      </c>
      <c r="X54" s="35">
        <f t="shared" si="51"/>
        <v>48.450112627666485</v>
      </c>
      <c r="Y54" s="35">
        <f t="shared" si="51"/>
        <v>49.846987539562051</v>
      </c>
      <c r="Z54" s="24">
        <f t="shared" ref="Z54:AB54" si="52">SUM(Z33:Z36)-Z34</f>
        <v>48.908243134419685</v>
      </c>
      <c r="AA54" s="24">
        <f t="shared" si="52"/>
        <v>48.057959962042816</v>
      </c>
      <c r="AB54" s="24">
        <f t="shared" si="52"/>
        <v>48.166381272086824</v>
      </c>
      <c r="AC54" s="24">
        <f t="shared" ref="AC54:AD54" si="53">SUM(AC33:AC36)-AC34</f>
        <v>49.200842389246127</v>
      </c>
      <c r="AD54" s="24">
        <f t="shared" si="53"/>
        <v>51.179493020626467</v>
      </c>
      <c r="AE54" s="24">
        <f t="shared" ref="AE54:AF54" si="54">SUM(AE33:AE36)-AE34</f>
        <v>47.326526344197561</v>
      </c>
      <c r="AF54" s="24">
        <f t="shared" si="54"/>
        <v>46.665441916895595</v>
      </c>
    </row>
    <row r="55" spans="1:32" ht="18" customHeight="1" x14ac:dyDescent="0.15">
      <c r="A55" s="19" t="s">
        <v>79</v>
      </c>
      <c r="B55" s="33"/>
      <c r="C55" s="24"/>
      <c r="D55" s="90">
        <f t="shared" ref="D55:L55" si="55">+D48+D51+D52</f>
        <v>44.46234687365655</v>
      </c>
      <c r="E55" s="90">
        <f t="shared" si="55"/>
        <v>35.069712705655142</v>
      </c>
      <c r="F55" s="90">
        <f t="shared" si="55"/>
        <v>36.066438323468297</v>
      </c>
      <c r="G55" s="90">
        <f t="shared" si="55"/>
        <v>34.867859517760763</v>
      </c>
      <c r="H55" s="90">
        <f t="shared" si="55"/>
        <v>35.718709606904731</v>
      </c>
      <c r="I55" s="90">
        <f t="shared" si="55"/>
        <v>32.50836436833162</v>
      </c>
      <c r="J55" s="91">
        <f t="shared" si="55"/>
        <v>28.941989607997595</v>
      </c>
      <c r="K55" s="94">
        <f t="shared" si="55"/>
        <v>30.030512716192067</v>
      </c>
      <c r="L55" s="95">
        <f t="shared" si="55"/>
        <v>30.574129808788296</v>
      </c>
      <c r="M55" s="95">
        <f t="shared" ref="M55:R55" si="56">+M48+M51+M52</f>
        <v>28.843630739877916</v>
      </c>
      <c r="N55" s="95">
        <f t="shared" si="56"/>
        <v>24.547479051653262</v>
      </c>
      <c r="O55" s="95">
        <f t="shared" si="56"/>
        <v>24.513513172370317</v>
      </c>
      <c r="P55" s="95">
        <f t="shared" si="56"/>
        <v>23.465926357812272</v>
      </c>
      <c r="Q55" s="95">
        <f t="shared" si="56"/>
        <v>18.304351848200152</v>
      </c>
      <c r="R55" s="95">
        <f t="shared" si="56"/>
        <v>18.794496759664082</v>
      </c>
      <c r="S55" s="35">
        <f t="shared" ref="S55:X55" si="57">+S48+S51+S52</f>
        <v>18.353764353814665</v>
      </c>
      <c r="T55" s="35">
        <f t="shared" si="57"/>
        <v>17.261316997876815</v>
      </c>
      <c r="U55" s="35">
        <f t="shared" si="57"/>
        <v>15.962665219215442</v>
      </c>
      <c r="V55" s="35">
        <f t="shared" si="57"/>
        <v>16.48137222684398</v>
      </c>
      <c r="W55" s="35">
        <f t="shared" si="57"/>
        <v>17.326094026965869</v>
      </c>
      <c r="X55" s="35">
        <f t="shared" si="57"/>
        <v>12.823732988768549</v>
      </c>
      <c r="Y55" s="35">
        <f>+Y48+Y51+Y52</f>
        <v>12.410700951870215</v>
      </c>
      <c r="Z55" s="24">
        <f t="shared" ref="Z55:AB55" si="58">+Z48+Z51+Z52</f>
        <v>13.423415856989434</v>
      </c>
      <c r="AA55" s="24">
        <f t="shared" si="58"/>
        <v>12.68485123386535</v>
      </c>
      <c r="AB55" s="24">
        <f t="shared" si="58"/>
        <v>14.253243448680688</v>
      </c>
      <c r="AC55" s="24">
        <f t="shared" ref="AC55:AD55" si="59">+AC48+AC51+AC52</f>
        <v>16.178314121024705</v>
      </c>
      <c r="AD55" s="24">
        <f t="shared" si="59"/>
        <v>14.873383607671327</v>
      </c>
      <c r="AE55" s="24">
        <f t="shared" ref="AE55:AF55" si="60">+AE48+AE51+AE52</f>
        <v>17.416931226585103</v>
      </c>
      <c r="AF55" s="24">
        <f t="shared" si="60"/>
        <v>22.148761281160791</v>
      </c>
    </row>
    <row r="56" spans="1:32" ht="18" customHeight="1" x14ac:dyDescent="0.15">
      <c r="AB56" s="24"/>
      <c r="AC56" s="24"/>
      <c r="AD56" s="24"/>
      <c r="AE56" s="24"/>
      <c r="AF56" s="24"/>
    </row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2" manualBreakCount="2">
    <brk id="12" max="54" man="1"/>
    <brk id="22" max="5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74"/>
  <sheetViews>
    <sheetView workbookViewId="0">
      <selection sqref="A1:IV65536"/>
    </sheetView>
  </sheetViews>
  <sheetFormatPr defaultColWidth="9" defaultRowHeight="12" x14ac:dyDescent="0.15"/>
  <cols>
    <col min="1" max="1" width="27.44140625" style="18" customWidth="1"/>
    <col min="2" max="2" width="8.6640625" style="21" customWidth="1"/>
    <col min="3" max="9" width="8.6640625" style="18" customWidth="1"/>
    <col min="10" max="11" width="8.6640625" style="20" customWidth="1"/>
    <col min="12" max="13" width="8.44140625" style="18" customWidth="1"/>
    <col min="14" max="19" width="8.6640625" style="18" customWidth="1"/>
    <col min="20" max="16384" width="9" style="18"/>
  </cols>
  <sheetData>
    <row r="1" spans="1:18" ht="18" customHeight="1" x14ac:dyDescent="0.2">
      <c r="A1" s="31" t="s">
        <v>98</v>
      </c>
      <c r="L1" s="32" t="str">
        <f>[1]財政指標!$M$1</f>
        <v>宇都宮市</v>
      </c>
      <c r="Q1" s="32" t="str">
        <f>[1]財政指標!$M$1</f>
        <v>宇都宮市</v>
      </c>
    </row>
    <row r="2" spans="1:18" ht="18" customHeight="1" x14ac:dyDescent="0.15">
      <c r="M2" s="21" t="s">
        <v>170</v>
      </c>
      <c r="R2" s="21" t="s">
        <v>170</v>
      </c>
    </row>
    <row r="3" spans="1:18" ht="18" customHeight="1" x14ac:dyDescent="0.15">
      <c r="A3" s="15"/>
      <c r="B3" s="19" t="s">
        <v>10</v>
      </c>
      <c r="C3" s="15" t="s">
        <v>277</v>
      </c>
      <c r="D3" s="15" t="s">
        <v>278</v>
      </c>
      <c r="E3" s="15" t="s">
        <v>279</v>
      </c>
      <c r="F3" s="15" t="s">
        <v>280</v>
      </c>
      <c r="G3" s="15" t="s">
        <v>281</v>
      </c>
      <c r="H3" s="15" t="s">
        <v>282</v>
      </c>
      <c r="I3" s="15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15" t="s">
        <v>325</v>
      </c>
      <c r="P3" s="15" t="s">
        <v>326</v>
      </c>
      <c r="Q3" s="15" t="s">
        <v>327</v>
      </c>
      <c r="R3" s="15" t="s">
        <v>328</v>
      </c>
    </row>
    <row r="4" spans="1:18" ht="18" customHeight="1" x14ac:dyDescent="0.15">
      <c r="A4" s="19" t="s">
        <v>332</v>
      </c>
      <c r="B4" s="19">
        <v>22179179</v>
      </c>
      <c r="C4" s="15">
        <v>23934382</v>
      </c>
      <c r="D4" s="15">
        <f>性質・旧上河内!D4+性質・旧河内!D4</f>
        <v>1982781</v>
      </c>
      <c r="E4" s="15">
        <v>27606129</v>
      </c>
      <c r="F4" s="15">
        <v>27797855</v>
      </c>
      <c r="G4" s="15">
        <v>29605852</v>
      </c>
      <c r="H4" s="15">
        <v>29960512</v>
      </c>
      <c r="I4" s="15">
        <v>30475814</v>
      </c>
      <c r="J4" s="17">
        <v>31353998</v>
      </c>
      <c r="K4" s="16">
        <v>30640490</v>
      </c>
      <c r="L4" s="19">
        <v>31450616</v>
      </c>
      <c r="M4" s="19">
        <v>31229118</v>
      </c>
      <c r="N4" s="19">
        <v>31683485</v>
      </c>
      <c r="O4" s="19">
        <v>31319774</v>
      </c>
      <c r="P4" s="19">
        <v>31143417</v>
      </c>
      <c r="Q4" s="19">
        <v>29804821</v>
      </c>
      <c r="R4" s="19">
        <v>30429075</v>
      </c>
    </row>
    <row r="5" spans="1:18" ht="18" customHeight="1" x14ac:dyDescent="0.15">
      <c r="A5" s="19" t="s">
        <v>61</v>
      </c>
      <c r="B5" s="19">
        <v>16504454</v>
      </c>
      <c r="C5" s="15">
        <v>17839921</v>
      </c>
      <c r="D5" s="15">
        <v>19051396</v>
      </c>
      <c r="E5" s="15">
        <v>20377951</v>
      </c>
      <c r="F5" s="15">
        <v>21074637</v>
      </c>
      <c r="G5" s="15">
        <v>21732108</v>
      </c>
      <c r="H5" s="15">
        <v>22342790</v>
      </c>
      <c r="I5" s="15">
        <v>22920653</v>
      </c>
      <c r="J5" s="17">
        <v>22829013</v>
      </c>
      <c r="K5" s="16">
        <v>23084520</v>
      </c>
      <c r="L5" s="19">
        <v>23320694</v>
      </c>
      <c r="M5" s="19">
        <v>22926442</v>
      </c>
      <c r="N5" s="19">
        <v>23124510</v>
      </c>
      <c r="O5" s="19">
        <v>21927781</v>
      </c>
      <c r="P5" s="19">
        <v>21259834</v>
      </c>
      <c r="Q5" s="19">
        <v>20805603</v>
      </c>
      <c r="R5" s="19">
        <v>20487705</v>
      </c>
    </row>
    <row r="6" spans="1:18" ht="18" customHeight="1" x14ac:dyDescent="0.15">
      <c r="A6" s="19" t="s">
        <v>333</v>
      </c>
      <c r="B6" s="19">
        <v>7416237</v>
      </c>
      <c r="C6" s="15">
        <v>7543131</v>
      </c>
      <c r="D6" s="15">
        <v>8026337</v>
      </c>
      <c r="E6" s="15">
        <v>8509633</v>
      </c>
      <c r="F6" s="15">
        <v>9055691</v>
      </c>
      <c r="G6" s="15">
        <v>9479097</v>
      </c>
      <c r="H6" s="15">
        <v>10424777</v>
      </c>
      <c r="I6" s="15">
        <v>11456984</v>
      </c>
      <c r="J6" s="17">
        <v>12457370</v>
      </c>
      <c r="K6" s="20">
        <v>14041218</v>
      </c>
      <c r="L6" s="19">
        <v>15619746</v>
      </c>
      <c r="M6" s="19">
        <v>14123301</v>
      </c>
      <c r="N6" s="19">
        <v>15563903</v>
      </c>
      <c r="O6" s="19">
        <v>16763587</v>
      </c>
      <c r="P6" s="19">
        <v>18766467</v>
      </c>
      <c r="Q6" s="19">
        <v>20836043</v>
      </c>
      <c r="R6" s="19">
        <v>21816521</v>
      </c>
    </row>
    <row r="7" spans="1:18" ht="18" customHeight="1" x14ac:dyDescent="0.15">
      <c r="A7" s="19" t="s">
        <v>334</v>
      </c>
      <c r="B7" s="19">
        <v>7867623</v>
      </c>
      <c r="C7" s="15">
        <v>7756496</v>
      </c>
      <c r="D7" s="15">
        <v>8254463</v>
      </c>
      <c r="E7" s="15">
        <v>8683840</v>
      </c>
      <c r="F7" s="15">
        <v>8874840</v>
      </c>
      <c r="G7" s="15">
        <v>9324521</v>
      </c>
      <c r="H7" s="15">
        <v>10598630</v>
      </c>
      <c r="I7" s="15">
        <v>10740319</v>
      </c>
      <c r="J7" s="17">
        <v>12723237</v>
      </c>
      <c r="K7" s="16">
        <v>13217656</v>
      </c>
      <c r="L7" s="19">
        <v>13123138</v>
      </c>
      <c r="M7" s="19">
        <v>13562807</v>
      </c>
      <c r="N7" s="19">
        <v>13671773</v>
      </c>
      <c r="O7" s="19">
        <v>13937859</v>
      </c>
      <c r="P7" s="19">
        <v>14900730</v>
      </c>
      <c r="Q7" s="19">
        <v>15466992</v>
      </c>
      <c r="R7" s="19">
        <v>16105579</v>
      </c>
    </row>
    <row r="8" spans="1:18" ht="18" customHeight="1" x14ac:dyDescent="0.15">
      <c r="A8" s="19" t="s">
        <v>64</v>
      </c>
      <c r="B8" s="19">
        <v>7867623</v>
      </c>
      <c r="C8" s="15">
        <v>7756496</v>
      </c>
      <c r="D8" s="15">
        <v>8254463</v>
      </c>
      <c r="E8" s="15">
        <v>8683758</v>
      </c>
      <c r="F8" s="15">
        <v>8854165</v>
      </c>
      <c r="G8" s="15">
        <v>9246817</v>
      </c>
      <c r="H8" s="15">
        <v>10576071</v>
      </c>
      <c r="I8" s="15">
        <v>10718423</v>
      </c>
      <c r="J8" s="17">
        <v>12694954</v>
      </c>
      <c r="K8" s="16">
        <v>13165221</v>
      </c>
      <c r="L8" s="19">
        <v>13110956</v>
      </c>
      <c r="M8" s="19">
        <v>13559079</v>
      </c>
      <c r="N8" s="19">
        <v>13671644</v>
      </c>
      <c r="O8" s="19">
        <v>13936495</v>
      </c>
      <c r="P8" s="19">
        <v>14899366</v>
      </c>
      <c r="Q8" s="19">
        <v>15466121</v>
      </c>
      <c r="R8" s="19">
        <v>16105155</v>
      </c>
    </row>
    <row r="9" spans="1:18" ht="18" customHeight="1" x14ac:dyDescent="0.15">
      <c r="A9" s="19" t="s">
        <v>65</v>
      </c>
      <c r="B9" s="19">
        <v>0</v>
      </c>
      <c r="C9" s="15">
        <v>0</v>
      </c>
      <c r="D9" s="15">
        <v>0</v>
      </c>
      <c r="E9" s="15">
        <v>82</v>
      </c>
      <c r="F9" s="15">
        <v>20675</v>
      </c>
      <c r="G9" s="15">
        <v>77704</v>
      </c>
      <c r="H9" s="15">
        <v>22559</v>
      </c>
      <c r="I9" s="15">
        <v>21896</v>
      </c>
      <c r="J9" s="17">
        <v>28283</v>
      </c>
      <c r="K9" s="16">
        <v>52435</v>
      </c>
      <c r="L9" s="19">
        <v>12182</v>
      </c>
      <c r="M9" s="19">
        <v>3728</v>
      </c>
      <c r="N9" s="19">
        <v>129</v>
      </c>
      <c r="O9" s="19">
        <v>1364</v>
      </c>
      <c r="P9" s="19">
        <v>1364</v>
      </c>
      <c r="Q9" s="19">
        <v>871</v>
      </c>
      <c r="R9" s="19">
        <v>424</v>
      </c>
    </row>
    <row r="10" spans="1:18" ht="18" customHeight="1" x14ac:dyDescent="0.15">
      <c r="A10" s="19" t="s">
        <v>335</v>
      </c>
      <c r="B10" s="19">
        <v>9801448</v>
      </c>
      <c r="C10" s="15">
        <v>10230476</v>
      </c>
      <c r="D10" s="15">
        <v>11527224</v>
      </c>
      <c r="E10" s="15">
        <v>12446809</v>
      </c>
      <c r="F10" s="15">
        <v>12250161</v>
      </c>
      <c r="G10" s="15">
        <v>12506919</v>
      </c>
      <c r="H10" s="15">
        <v>13158843</v>
      </c>
      <c r="I10" s="15">
        <v>14107554</v>
      </c>
      <c r="J10" s="17">
        <v>15199683</v>
      </c>
      <c r="K10" s="16">
        <v>16015002</v>
      </c>
      <c r="L10" s="19">
        <v>17119742</v>
      </c>
      <c r="M10" s="19">
        <v>16319042</v>
      </c>
      <c r="N10" s="19">
        <v>18140003</v>
      </c>
      <c r="O10" s="19">
        <v>19011569</v>
      </c>
      <c r="P10" s="19">
        <v>19110451</v>
      </c>
      <c r="Q10" s="19">
        <v>18950039</v>
      </c>
      <c r="R10" s="19">
        <v>19200022</v>
      </c>
    </row>
    <row r="11" spans="1:18" ht="18" customHeight="1" x14ac:dyDescent="0.15">
      <c r="A11" s="19" t="s">
        <v>336</v>
      </c>
      <c r="B11" s="19">
        <v>2447074</v>
      </c>
      <c r="C11" s="15">
        <v>2895936</v>
      </c>
      <c r="D11" s="15">
        <v>2553459</v>
      </c>
      <c r="E11" s="15">
        <v>2824908</v>
      </c>
      <c r="F11" s="15">
        <v>2698368</v>
      </c>
      <c r="G11" s="15">
        <v>2353804</v>
      </c>
      <c r="H11" s="15">
        <v>2638232</v>
      </c>
      <c r="I11" s="15">
        <v>2704416</v>
      </c>
      <c r="J11" s="17">
        <v>2631339</v>
      </c>
      <c r="K11" s="17">
        <v>2618518</v>
      </c>
      <c r="L11" s="19">
        <v>2498294</v>
      </c>
      <c r="M11" s="19">
        <v>2369095</v>
      </c>
      <c r="N11" s="19">
        <v>2553583</v>
      </c>
      <c r="O11" s="19">
        <v>2494997</v>
      </c>
      <c r="P11" s="19">
        <v>2584679</v>
      </c>
      <c r="Q11" s="19">
        <v>2289626</v>
      </c>
      <c r="R11" s="19">
        <v>2414563</v>
      </c>
    </row>
    <row r="12" spans="1:18" ht="18" customHeight="1" x14ac:dyDescent="0.15">
      <c r="A12" s="19" t="s">
        <v>337</v>
      </c>
      <c r="B12" s="19">
        <v>2955016</v>
      </c>
      <c r="C12" s="15">
        <v>3884274</v>
      </c>
      <c r="D12" s="15">
        <v>3788152</v>
      </c>
      <c r="E12" s="15">
        <v>4320504</v>
      </c>
      <c r="F12" s="15">
        <v>4853154</v>
      </c>
      <c r="G12" s="15">
        <v>4118578</v>
      </c>
      <c r="H12" s="15">
        <v>4479579</v>
      </c>
      <c r="I12" s="15">
        <v>5243237</v>
      </c>
      <c r="J12" s="17">
        <v>4755243</v>
      </c>
      <c r="K12" s="17">
        <v>4989847</v>
      </c>
      <c r="L12" s="19">
        <v>12318057</v>
      </c>
      <c r="M12" s="19">
        <v>10400940</v>
      </c>
      <c r="N12" s="19">
        <v>10192431</v>
      </c>
      <c r="O12" s="19">
        <v>11004073</v>
      </c>
      <c r="P12" s="19">
        <v>10383157</v>
      </c>
      <c r="Q12" s="19">
        <v>10330970</v>
      </c>
      <c r="R12" s="19">
        <v>10011344</v>
      </c>
    </row>
    <row r="13" spans="1:18" ht="18" customHeight="1" x14ac:dyDescent="0.15">
      <c r="A13" s="19" t="s">
        <v>69</v>
      </c>
      <c r="B13" s="19">
        <v>27441</v>
      </c>
      <c r="C13" s="15">
        <v>27441</v>
      </c>
      <c r="D13" s="15">
        <v>27519</v>
      </c>
      <c r="E13" s="15">
        <v>29344</v>
      </c>
      <c r="F13" s="15">
        <v>29344</v>
      </c>
      <c r="G13" s="15">
        <v>29344</v>
      </c>
      <c r="H13" s="15">
        <v>29558</v>
      </c>
      <c r="I13" s="15">
        <v>29558</v>
      </c>
      <c r="J13" s="17">
        <v>29593</v>
      </c>
      <c r="K13" s="17">
        <v>29593</v>
      </c>
      <c r="L13" s="19">
        <v>29593</v>
      </c>
      <c r="M13" s="19">
        <v>29593</v>
      </c>
      <c r="N13" s="19">
        <v>31968</v>
      </c>
      <c r="O13" s="19">
        <v>31968</v>
      </c>
      <c r="P13" s="19">
        <v>33544</v>
      </c>
      <c r="Q13" s="19">
        <v>35187</v>
      </c>
      <c r="R13" s="19">
        <v>35187</v>
      </c>
    </row>
    <row r="14" spans="1:18" ht="18" customHeight="1" x14ac:dyDescent="0.15">
      <c r="A14" s="19" t="s">
        <v>338</v>
      </c>
      <c r="B14" s="19">
        <v>7227471</v>
      </c>
      <c r="C14" s="15">
        <v>8074288</v>
      </c>
      <c r="D14" s="15">
        <v>10249077</v>
      </c>
      <c r="E14" s="15">
        <v>8940798</v>
      </c>
      <c r="F14" s="15">
        <v>8456889</v>
      </c>
      <c r="G14" s="15">
        <v>8918246</v>
      </c>
      <c r="H14" s="15">
        <v>9044579</v>
      </c>
      <c r="I14" s="15">
        <v>9080062</v>
      </c>
      <c r="J14" s="17">
        <v>8637690</v>
      </c>
      <c r="K14" s="17">
        <v>9550410</v>
      </c>
      <c r="L14" s="19">
        <v>3698013</v>
      </c>
      <c r="M14" s="19">
        <v>4787500</v>
      </c>
      <c r="N14" s="19">
        <v>5346910</v>
      </c>
      <c r="O14" s="19">
        <v>5318419</v>
      </c>
      <c r="P14" s="19">
        <v>6122963</v>
      </c>
      <c r="Q14" s="19">
        <v>6368640</v>
      </c>
      <c r="R14" s="19">
        <v>7118705</v>
      </c>
    </row>
    <row r="15" spans="1:18" ht="18" customHeight="1" x14ac:dyDescent="0.15">
      <c r="A15" s="19" t="s">
        <v>339</v>
      </c>
      <c r="B15" s="19">
        <v>2921120</v>
      </c>
      <c r="C15" s="15">
        <v>3042182</v>
      </c>
      <c r="D15" s="15">
        <v>2158802</v>
      </c>
      <c r="E15" s="15">
        <v>2902649</v>
      </c>
      <c r="F15" s="15">
        <v>1948890</v>
      </c>
      <c r="G15" s="15">
        <v>836332</v>
      </c>
      <c r="H15" s="15">
        <v>1965597</v>
      </c>
      <c r="I15" s="15">
        <v>2269866</v>
      </c>
      <c r="J15" s="17">
        <v>1379256</v>
      </c>
      <c r="K15" s="16">
        <v>385473</v>
      </c>
      <c r="L15" s="19">
        <v>4125532</v>
      </c>
      <c r="M15" s="19">
        <v>308583</v>
      </c>
      <c r="N15" s="19">
        <v>824443</v>
      </c>
      <c r="O15" s="19">
        <v>923878</v>
      </c>
      <c r="P15" s="19">
        <v>1941433</v>
      </c>
      <c r="Q15" s="19">
        <v>978918</v>
      </c>
      <c r="R15" s="19">
        <v>372480</v>
      </c>
    </row>
    <row r="16" spans="1:18" ht="18" customHeight="1" x14ac:dyDescent="0.15">
      <c r="A16" s="19" t="s">
        <v>72</v>
      </c>
      <c r="B16" s="19">
        <v>4954337</v>
      </c>
      <c r="C16" s="15">
        <v>4476561</v>
      </c>
      <c r="D16" s="15">
        <v>5688727</v>
      </c>
      <c r="E16" s="15">
        <v>7515211</v>
      </c>
      <c r="F16" s="15">
        <v>10071891</v>
      </c>
      <c r="G16" s="15">
        <v>13373369</v>
      </c>
      <c r="H16" s="15">
        <v>11548038</v>
      </c>
      <c r="I16" s="15">
        <v>11004276</v>
      </c>
      <c r="J16" s="17">
        <v>10999714</v>
      </c>
      <c r="K16" s="16">
        <v>13894679</v>
      </c>
      <c r="L16" s="19">
        <v>15357959</v>
      </c>
      <c r="M16" s="19">
        <v>16011299</v>
      </c>
      <c r="N16" s="19">
        <v>16261636</v>
      </c>
      <c r="O16" s="19">
        <v>15006340</v>
      </c>
      <c r="P16" s="19">
        <v>15752649</v>
      </c>
      <c r="Q16" s="19">
        <v>15158896</v>
      </c>
      <c r="R16" s="19">
        <v>12003235</v>
      </c>
    </row>
    <row r="17" spans="1:18" ht="18" customHeight="1" x14ac:dyDescent="0.15">
      <c r="A17" s="19" t="s">
        <v>80</v>
      </c>
      <c r="B17" s="19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</row>
    <row r="18" spans="1:18" ht="18" customHeight="1" x14ac:dyDescent="0.15">
      <c r="A18" s="19" t="s">
        <v>340</v>
      </c>
      <c r="B18" s="19">
        <v>33242985</v>
      </c>
      <c r="C18" s="15">
        <v>41898509</v>
      </c>
      <c r="D18" s="15">
        <v>43975230</v>
      </c>
      <c r="E18" s="15">
        <v>43671489</v>
      </c>
      <c r="F18" s="15">
        <v>46971910</v>
      </c>
      <c r="G18" s="15">
        <v>47192351</v>
      </c>
      <c r="H18" s="15">
        <v>52990314</v>
      </c>
      <c r="I18" s="15">
        <v>45787457</v>
      </c>
      <c r="J18" s="17">
        <v>39413998</v>
      </c>
      <c r="K18" s="16">
        <v>43904262</v>
      </c>
      <c r="L18" s="19">
        <v>51559554</v>
      </c>
      <c r="M18" s="19">
        <v>42342105</v>
      </c>
      <c r="N18" s="19">
        <v>35387020</v>
      </c>
      <c r="O18" s="19">
        <v>36959773</v>
      </c>
      <c r="P18" s="19">
        <v>36918383</v>
      </c>
      <c r="Q18" s="19">
        <v>26431968</v>
      </c>
      <c r="R18" s="19">
        <v>28267670</v>
      </c>
    </row>
    <row r="19" spans="1:18" ht="18" customHeight="1" x14ac:dyDescent="0.15">
      <c r="A19" s="19" t="s">
        <v>341</v>
      </c>
      <c r="B19" s="19">
        <v>7016259</v>
      </c>
      <c r="C19" s="15">
        <v>7016099</v>
      </c>
      <c r="D19" s="15">
        <v>7765810</v>
      </c>
      <c r="E19" s="15">
        <v>7442385</v>
      </c>
      <c r="F19" s="15">
        <v>10058337</v>
      </c>
      <c r="G19" s="15">
        <v>11739545</v>
      </c>
      <c r="H19" s="15">
        <v>13523718</v>
      </c>
      <c r="I19" s="15">
        <v>11487633</v>
      </c>
      <c r="J19" s="17">
        <v>9884742</v>
      </c>
      <c r="K19" s="16">
        <v>13815271</v>
      </c>
      <c r="L19" s="19">
        <v>15027379</v>
      </c>
      <c r="M19" s="19">
        <v>9406498</v>
      </c>
      <c r="N19" s="19">
        <v>7706062</v>
      </c>
      <c r="O19" s="19">
        <v>7179369</v>
      </c>
      <c r="P19" s="19">
        <v>13036673</v>
      </c>
      <c r="Q19" s="19">
        <v>8645987</v>
      </c>
      <c r="R19" s="19">
        <v>9817089</v>
      </c>
    </row>
    <row r="20" spans="1:18" ht="18" customHeight="1" x14ac:dyDescent="0.15">
      <c r="A20" s="19" t="s">
        <v>342</v>
      </c>
      <c r="B20" s="19">
        <v>26119889</v>
      </c>
      <c r="C20" s="15">
        <v>34859990</v>
      </c>
      <c r="D20" s="15">
        <v>35989701</v>
      </c>
      <c r="E20" s="15">
        <v>35721884</v>
      </c>
      <c r="F20" s="15">
        <v>35292158</v>
      </c>
      <c r="G20" s="15">
        <v>34980949</v>
      </c>
      <c r="H20" s="15">
        <v>38833926</v>
      </c>
      <c r="I20" s="15">
        <v>33385474</v>
      </c>
      <c r="J20" s="17">
        <v>28524480</v>
      </c>
      <c r="K20" s="16">
        <v>28523427</v>
      </c>
      <c r="L20" s="19">
        <v>35263121</v>
      </c>
      <c r="M20" s="19">
        <v>31909164</v>
      </c>
      <c r="N20" s="19">
        <v>26654556</v>
      </c>
      <c r="O20" s="19">
        <v>28534130</v>
      </c>
      <c r="P20" s="19">
        <v>22865601</v>
      </c>
      <c r="Q20" s="19">
        <v>17200312</v>
      </c>
      <c r="R20" s="19">
        <v>17865422</v>
      </c>
    </row>
    <row r="21" spans="1:18" ht="18" customHeight="1" x14ac:dyDescent="0.15">
      <c r="A21" s="19" t="s">
        <v>343</v>
      </c>
      <c r="B21" s="19">
        <v>123489</v>
      </c>
      <c r="C21" s="15">
        <v>77138</v>
      </c>
      <c r="D21" s="15">
        <v>106083</v>
      </c>
      <c r="E21" s="15">
        <v>0</v>
      </c>
      <c r="F21" s="15">
        <v>65589</v>
      </c>
      <c r="G21" s="15">
        <v>114814</v>
      </c>
      <c r="H21" s="15">
        <v>65639</v>
      </c>
      <c r="I21" s="15">
        <v>33256</v>
      </c>
      <c r="J21" s="17">
        <v>0</v>
      </c>
      <c r="K21" s="16">
        <v>166493</v>
      </c>
      <c r="L21" s="19">
        <v>36225</v>
      </c>
      <c r="M21" s="19">
        <v>0</v>
      </c>
      <c r="N21" s="19">
        <v>0</v>
      </c>
      <c r="O21" s="19">
        <v>17682</v>
      </c>
      <c r="P21" s="19">
        <v>0</v>
      </c>
      <c r="Q21" s="19">
        <v>11109</v>
      </c>
      <c r="R21" s="19">
        <v>5496</v>
      </c>
    </row>
    <row r="22" spans="1:18" ht="18" customHeight="1" x14ac:dyDescent="0.15">
      <c r="A22" s="19" t="s">
        <v>344</v>
      </c>
      <c r="B22" s="19">
        <v>70793</v>
      </c>
      <c r="C22" s="15">
        <v>54893</v>
      </c>
      <c r="D22" s="15">
        <v>68824</v>
      </c>
      <c r="E22" s="15">
        <v>11410</v>
      </c>
      <c r="F22" s="15">
        <v>11789</v>
      </c>
      <c r="G22" s="15">
        <v>3085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</row>
    <row r="23" spans="1:18" ht="18" customHeight="1" x14ac:dyDescent="0.15">
      <c r="A23" s="19" t="s">
        <v>59</v>
      </c>
      <c r="B23" s="19">
        <f t="shared" ref="B23:R23" si="0">SUM(B4:B22)-B5-B8-B9-B13-B19-B20</f>
        <v>101206772</v>
      </c>
      <c r="C23" s="15">
        <f t="shared" si="0"/>
        <v>113868266</v>
      </c>
      <c r="D23" s="15">
        <f t="shared" si="0"/>
        <v>98379159</v>
      </c>
      <c r="E23" s="15">
        <f t="shared" si="0"/>
        <v>127433380</v>
      </c>
      <c r="F23" s="15">
        <f t="shared" si="0"/>
        <v>133057027</v>
      </c>
      <c r="G23" s="15">
        <f t="shared" si="0"/>
        <v>137826968</v>
      </c>
      <c r="H23" s="15">
        <f t="shared" si="0"/>
        <v>146874740</v>
      </c>
      <c r="I23" s="15">
        <f t="shared" si="0"/>
        <v>142903241</v>
      </c>
      <c r="J23" s="17">
        <f t="shared" si="0"/>
        <v>139551528</v>
      </c>
      <c r="K23" s="16">
        <f t="shared" si="0"/>
        <v>149424048</v>
      </c>
      <c r="L23" s="19">
        <f t="shared" si="0"/>
        <v>166906876</v>
      </c>
      <c r="M23" s="19">
        <f t="shared" si="0"/>
        <v>151453790</v>
      </c>
      <c r="N23" s="19">
        <f t="shared" si="0"/>
        <v>149625187</v>
      </c>
      <c r="O23" s="19">
        <f t="shared" si="0"/>
        <v>152757951</v>
      </c>
      <c r="P23" s="19">
        <f t="shared" si="0"/>
        <v>157624329</v>
      </c>
      <c r="Q23" s="19">
        <f t="shared" si="0"/>
        <v>146628024</v>
      </c>
      <c r="R23" s="19">
        <f t="shared" si="0"/>
        <v>147744692</v>
      </c>
    </row>
    <row r="24" spans="1:18" ht="18" customHeight="1" x14ac:dyDescent="0.15">
      <c r="A24" s="19" t="s">
        <v>345</v>
      </c>
      <c r="B24" s="19">
        <f t="shared" ref="B24:M24" si="1">SUM(B4:B7)-B5</f>
        <v>37463039</v>
      </c>
      <c r="C24" s="15">
        <f t="shared" si="1"/>
        <v>39234009</v>
      </c>
      <c r="D24" s="15">
        <f t="shared" si="1"/>
        <v>18263581</v>
      </c>
      <c r="E24" s="15">
        <f t="shared" si="1"/>
        <v>44799602</v>
      </c>
      <c r="F24" s="15">
        <f t="shared" si="1"/>
        <v>45728386</v>
      </c>
      <c r="G24" s="15">
        <f t="shared" si="1"/>
        <v>48409470</v>
      </c>
      <c r="H24" s="15">
        <f t="shared" si="1"/>
        <v>50983919</v>
      </c>
      <c r="I24" s="15">
        <f t="shared" si="1"/>
        <v>52673117</v>
      </c>
      <c r="J24" s="17">
        <f t="shared" si="1"/>
        <v>56534605</v>
      </c>
      <c r="K24" s="16">
        <f t="shared" si="1"/>
        <v>57899364</v>
      </c>
      <c r="L24" s="19">
        <f t="shared" si="1"/>
        <v>60193500</v>
      </c>
      <c r="M24" s="19">
        <f t="shared" si="1"/>
        <v>58915226</v>
      </c>
      <c r="N24" s="19">
        <f>SUM(N4:N7)-N5</f>
        <v>60919161</v>
      </c>
      <c r="O24" s="19">
        <f>SUM(O4:O7)-O5</f>
        <v>62021220</v>
      </c>
      <c r="P24" s="19">
        <f>SUM(P4:P7)-P5</f>
        <v>64810614</v>
      </c>
      <c r="Q24" s="19">
        <f>SUM(Q4:Q7)-Q5</f>
        <v>66107856</v>
      </c>
      <c r="R24" s="19">
        <f>SUM(R4:R7)-R5</f>
        <v>68351175</v>
      </c>
    </row>
    <row r="25" spans="1:18" ht="18" customHeight="1" x14ac:dyDescent="0.15">
      <c r="A25" s="19" t="s">
        <v>346</v>
      </c>
      <c r="B25" s="19">
        <f t="shared" ref="B25:M25" si="2">+B18+B21+B22</f>
        <v>33437267</v>
      </c>
      <c r="C25" s="15">
        <f t="shared" si="2"/>
        <v>42030540</v>
      </c>
      <c r="D25" s="15">
        <f t="shared" si="2"/>
        <v>44150137</v>
      </c>
      <c r="E25" s="15">
        <f t="shared" si="2"/>
        <v>43682899</v>
      </c>
      <c r="F25" s="15">
        <f t="shared" si="2"/>
        <v>47049288</v>
      </c>
      <c r="G25" s="15">
        <f t="shared" si="2"/>
        <v>47310250</v>
      </c>
      <c r="H25" s="15">
        <f t="shared" si="2"/>
        <v>53055953</v>
      </c>
      <c r="I25" s="15">
        <f t="shared" si="2"/>
        <v>45820713</v>
      </c>
      <c r="J25" s="17">
        <f t="shared" si="2"/>
        <v>39413998</v>
      </c>
      <c r="K25" s="16">
        <f t="shared" si="2"/>
        <v>44070755</v>
      </c>
      <c r="L25" s="19">
        <f t="shared" si="2"/>
        <v>51595779</v>
      </c>
      <c r="M25" s="19">
        <f t="shared" si="2"/>
        <v>42342105</v>
      </c>
      <c r="N25" s="19">
        <f>+N18+N21+N22</f>
        <v>35387020</v>
      </c>
      <c r="O25" s="19">
        <f>+O18+O21+O22</f>
        <v>36977455</v>
      </c>
      <c r="P25" s="19">
        <f>+P18+P21+P22</f>
        <v>36918383</v>
      </c>
      <c r="Q25" s="19">
        <f>+Q18+Q21+Q22</f>
        <v>26443078</v>
      </c>
      <c r="R25" s="19">
        <f>+R18+R21+R22</f>
        <v>28273167</v>
      </c>
    </row>
    <row r="26" spans="1:18" ht="18" customHeight="1" x14ac:dyDescent="0.15"/>
    <row r="27" spans="1:18" ht="18" customHeight="1" x14ac:dyDescent="0.15"/>
    <row r="28" spans="1:18" ht="18" customHeight="1" x14ac:dyDescent="0.15"/>
    <row r="29" spans="1:18" ht="27" customHeight="1" x14ac:dyDescent="0.15"/>
    <row r="30" spans="1:18" ht="18" customHeight="1" x14ac:dyDescent="0.2">
      <c r="A30" s="31" t="s">
        <v>99</v>
      </c>
      <c r="L30" s="32"/>
      <c r="M30" s="32" t="str">
        <f>[1]財政指標!$M$1</f>
        <v>宇都宮市</v>
      </c>
      <c r="N30" s="32"/>
      <c r="O30" s="32"/>
      <c r="P30" s="32"/>
      <c r="Q30" s="32" t="str">
        <f>[1]財政指標!$M$1</f>
        <v>宇都宮市</v>
      </c>
      <c r="R30" s="32" t="str">
        <f>[1]財政指標!$M$1</f>
        <v>宇都宮市</v>
      </c>
    </row>
    <row r="31" spans="1:18" ht="18" customHeight="1" x14ac:dyDescent="0.15"/>
    <row r="32" spans="1:18" ht="18" customHeight="1" x14ac:dyDescent="0.15">
      <c r="A32" s="15"/>
      <c r="B32" s="19" t="s">
        <v>10</v>
      </c>
      <c r="C32" s="15" t="s">
        <v>277</v>
      </c>
      <c r="D32" s="15" t="s">
        <v>278</v>
      </c>
      <c r="E32" s="15" t="s">
        <v>279</v>
      </c>
      <c r="F32" s="15" t="s">
        <v>280</v>
      </c>
      <c r="G32" s="15" t="s">
        <v>281</v>
      </c>
      <c r="H32" s="15" t="s">
        <v>282</v>
      </c>
      <c r="I32" s="15" t="s">
        <v>283</v>
      </c>
      <c r="J32" s="17" t="s">
        <v>284</v>
      </c>
      <c r="K32" s="17" t="s">
        <v>285</v>
      </c>
      <c r="L32" s="15" t="s">
        <v>322</v>
      </c>
      <c r="M32" s="15" t="s">
        <v>323</v>
      </c>
      <c r="N32" s="15" t="s">
        <v>324</v>
      </c>
      <c r="O32" s="15" t="s">
        <v>325</v>
      </c>
      <c r="P32" s="15" t="s">
        <v>326</v>
      </c>
      <c r="Q32" s="15" t="s">
        <v>327</v>
      </c>
      <c r="R32" s="15" t="s">
        <v>328</v>
      </c>
    </row>
    <row r="33" spans="1:18" ht="18" customHeight="1" x14ac:dyDescent="0.15">
      <c r="A33" s="19" t="s">
        <v>332</v>
      </c>
      <c r="B33" s="33">
        <f t="shared" ref="B33:R33" si="3">B4/B$23*100</f>
        <v>21.914718315489797</v>
      </c>
      <c r="C33" s="33">
        <f t="shared" si="3"/>
        <v>21.019361092229154</v>
      </c>
      <c r="D33" s="33">
        <f t="shared" si="3"/>
        <v>2.0154482109366274</v>
      </c>
      <c r="E33" s="33">
        <f t="shared" si="3"/>
        <v>21.66318510895654</v>
      </c>
      <c r="F33" s="33">
        <f t="shared" si="3"/>
        <v>20.891685036672282</v>
      </c>
      <c r="G33" s="33">
        <f t="shared" si="3"/>
        <v>21.480449312358086</v>
      </c>
      <c r="H33" s="33">
        <f t="shared" si="3"/>
        <v>20.398682578093418</v>
      </c>
      <c r="I33" s="33">
        <f t="shared" si="3"/>
        <v>21.326188116335302</v>
      </c>
      <c r="J33" s="33">
        <f t="shared" si="3"/>
        <v>22.46768519797218</v>
      </c>
      <c r="K33" s="33">
        <f t="shared" si="3"/>
        <v>20.505728769976837</v>
      </c>
      <c r="L33" s="33">
        <f t="shared" si="3"/>
        <v>18.84321170806648</v>
      </c>
      <c r="M33" s="33">
        <f t="shared" si="3"/>
        <v>20.619568516575253</v>
      </c>
      <c r="N33" s="33">
        <f t="shared" si="3"/>
        <v>21.175235022429746</v>
      </c>
      <c r="O33" s="33">
        <f t="shared" si="3"/>
        <v>20.502876475477208</v>
      </c>
      <c r="P33" s="33">
        <f t="shared" si="3"/>
        <v>19.758001317169764</v>
      </c>
      <c r="Q33" s="33">
        <f t="shared" si="3"/>
        <v>20.326824427505073</v>
      </c>
      <c r="R33" s="33">
        <f t="shared" si="3"/>
        <v>20.595714531659791</v>
      </c>
    </row>
    <row r="34" spans="1:18" ht="18" customHeight="1" x14ac:dyDescent="0.15">
      <c r="A34" s="19" t="s">
        <v>61</v>
      </c>
      <c r="B34" s="33">
        <f t="shared" ref="B34:Q49" si="4">B5/B$23*100</f>
        <v>16.307657752388348</v>
      </c>
      <c r="C34" s="33">
        <f t="shared" si="4"/>
        <v>15.667157871711158</v>
      </c>
      <c r="D34" s="33">
        <f t="shared" si="4"/>
        <v>19.365276338660305</v>
      </c>
      <c r="E34" s="33">
        <f t="shared" si="4"/>
        <v>15.991062153416946</v>
      </c>
      <c r="F34" s="33">
        <f t="shared" si="4"/>
        <v>15.838800456589189</v>
      </c>
      <c r="G34" s="33">
        <f t="shared" si="4"/>
        <v>15.767674726763198</v>
      </c>
      <c r="H34" s="33">
        <f t="shared" si="4"/>
        <v>15.212139269148665</v>
      </c>
      <c r="I34" s="33">
        <f t="shared" si="4"/>
        <v>16.039281432392425</v>
      </c>
      <c r="J34" s="33">
        <f t="shared" si="4"/>
        <v>16.358841301974138</v>
      </c>
      <c r="K34" s="33">
        <f t="shared" si="4"/>
        <v>15.448999213299322</v>
      </c>
      <c r="L34" s="33">
        <f t="shared" si="4"/>
        <v>13.972278769389945</v>
      </c>
      <c r="M34" s="33">
        <f t="shared" ref="M34:R48" si="5">M5/M$23*100</f>
        <v>15.137582228876544</v>
      </c>
      <c r="N34" s="33">
        <f t="shared" si="5"/>
        <v>15.454958128139214</v>
      </c>
      <c r="O34" s="33">
        <f t="shared" si="5"/>
        <v>14.354592252942696</v>
      </c>
      <c r="P34" s="33">
        <f t="shared" si="5"/>
        <v>13.487660271023264</v>
      </c>
      <c r="Q34" s="33">
        <f t="shared" si="5"/>
        <v>14.189376922927094</v>
      </c>
      <c r="R34" s="33">
        <f t="shared" si="5"/>
        <v>13.866965183426014</v>
      </c>
    </row>
    <row r="35" spans="1:18" ht="18" customHeight="1" x14ac:dyDescent="0.15">
      <c r="A35" s="19" t="s">
        <v>333</v>
      </c>
      <c r="B35" s="33">
        <f t="shared" si="4"/>
        <v>7.3278070759928999</v>
      </c>
      <c r="C35" s="33">
        <f t="shared" si="4"/>
        <v>6.6244365221123145</v>
      </c>
      <c r="D35" s="33">
        <f t="shared" si="4"/>
        <v>8.1585745208494824</v>
      </c>
      <c r="E35" s="33">
        <f t="shared" si="4"/>
        <v>6.6777111303176611</v>
      </c>
      <c r="F35" s="33">
        <f t="shared" si="4"/>
        <v>6.805872041617163</v>
      </c>
      <c r="G35" s="33">
        <f t="shared" si="4"/>
        <v>6.8775343008343617</v>
      </c>
      <c r="H35" s="33">
        <f t="shared" si="4"/>
        <v>7.0977330751359968</v>
      </c>
      <c r="I35" s="33">
        <f t="shared" si="4"/>
        <v>8.0173017209595692</v>
      </c>
      <c r="J35" s="33">
        <f t="shared" si="4"/>
        <v>8.9267170188204599</v>
      </c>
      <c r="K35" s="33">
        <f t="shared" si="4"/>
        <v>9.3968930623536568</v>
      </c>
      <c r="L35" s="33">
        <f t="shared" si="4"/>
        <v>9.3583598077768819</v>
      </c>
      <c r="M35" s="33">
        <f t="shared" si="5"/>
        <v>9.3251552173108383</v>
      </c>
      <c r="N35" s="33">
        <f t="shared" si="5"/>
        <v>10.401927183556335</v>
      </c>
      <c r="O35" s="33">
        <f t="shared" si="5"/>
        <v>10.973953820577234</v>
      </c>
      <c r="P35" s="33">
        <f t="shared" si="5"/>
        <v>11.905818802882898</v>
      </c>
      <c r="Q35" s="33">
        <f t="shared" si="5"/>
        <v>14.210136938079449</v>
      </c>
      <c r="R35" s="33">
        <f t="shared" si="5"/>
        <v>14.766365345971277</v>
      </c>
    </row>
    <row r="36" spans="1:18" ht="18" customHeight="1" x14ac:dyDescent="0.15">
      <c r="A36" s="19" t="s">
        <v>334</v>
      </c>
      <c r="B36" s="33">
        <f t="shared" si="4"/>
        <v>7.7738108275995605</v>
      </c>
      <c r="C36" s="33">
        <f t="shared" si="4"/>
        <v>6.8118153305329168</v>
      </c>
      <c r="D36" s="33">
        <f t="shared" si="4"/>
        <v>8.3904589995529442</v>
      </c>
      <c r="E36" s="33">
        <f t="shared" si="4"/>
        <v>6.814415500867983</v>
      </c>
      <c r="F36" s="33">
        <f t="shared" si="4"/>
        <v>6.6699521251139942</v>
      </c>
      <c r="G36" s="33">
        <f t="shared" si="4"/>
        <v>6.7653820840055046</v>
      </c>
      <c r="H36" s="33">
        <f t="shared" si="4"/>
        <v>7.2161012846729129</v>
      </c>
      <c r="I36" s="33">
        <f t="shared" si="4"/>
        <v>7.5157980496747445</v>
      </c>
      <c r="J36" s="33">
        <f t="shared" si="4"/>
        <v>9.1172323100611266</v>
      </c>
      <c r="K36" s="33">
        <f t="shared" si="4"/>
        <v>8.8457354601984814</v>
      </c>
      <c r="L36" s="33">
        <f t="shared" si="4"/>
        <v>7.8625508514100995</v>
      </c>
      <c r="M36" s="33">
        <f t="shared" si="5"/>
        <v>8.9550793017460961</v>
      </c>
      <c r="N36" s="33">
        <f t="shared" si="5"/>
        <v>9.1373473103829781</v>
      </c>
      <c r="O36" s="33">
        <f t="shared" si="5"/>
        <v>9.1241463431255365</v>
      </c>
      <c r="P36" s="33">
        <f t="shared" si="5"/>
        <v>9.4533185927154673</v>
      </c>
      <c r="Q36" s="33">
        <f t="shared" si="5"/>
        <v>10.548455594000231</v>
      </c>
      <c r="R36" s="33">
        <f t="shared" si="5"/>
        <v>10.900952705630873</v>
      </c>
    </row>
    <row r="37" spans="1:18" ht="18" customHeight="1" x14ac:dyDescent="0.15">
      <c r="A37" s="19" t="s">
        <v>64</v>
      </c>
      <c r="B37" s="33">
        <f t="shared" si="4"/>
        <v>7.7738108275995605</v>
      </c>
      <c r="C37" s="33">
        <f t="shared" si="4"/>
        <v>6.8118153305329168</v>
      </c>
      <c r="D37" s="33">
        <f t="shared" si="4"/>
        <v>8.3904589995529442</v>
      </c>
      <c r="E37" s="33">
        <f t="shared" si="4"/>
        <v>6.8143511535203736</v>
      </c>
      <c r="F37" s="33">
        <f t="shared" si="4"/>
        <v>6.6544136748223002</v>
      </c>
      <c r="G37" s="33">
        <f t="shared" si="4"/>
        <v>6.7090041478674909</v>
      </c>
      <c r="H37" s="33">
        <f t="shared" si="4"/>
        <v>7.2007419383346649</v>
      </c>
      <c r="I37" s="33">
        <f t="shared" si="4"/>
        <v>7.500475793967472</v>
      </c>
      <c r="J37" s="33">
        <f t="shared" si="4"/>
        <v>9.0969652442644691</v>
      </c>
      <c r="K37" s="33">
        <f t="shared" si="4"/>
        <v>8.8106440537603437</v>
      </c>
      <c r="L37" s="33">
        <f t="shared" si="4"/>
        <v>7.8552521706774989</v>
      </c>
      <c r="M37" s="33">
        <f t="shared" si="5"/>
        <v>8.9526178248824273</v>
      </c>
      <c r="N37" s="33">
        <f t="shared" si="5"/>
        <v>9.1372610949518815</v>
      </c>
      <c r="O37" s="33">
        <f t="shared" si="5"/>
        <v>9.1232534272471355</v>
      </c>
      <c r="P37" s="33">
        <f t="shared" si="5"/>
        <v>9.4524532440674189</v>
      </c>
      <c r="Q37" s="33">
        <f t="shared" si="5"/>
        <v>10.547861573855759</v>
      </c>
      <c r="R37" s="33">
        <f t="shared" si="5"/>
        <v>10.900665724085709</v>
      </c>
    </row>
    <row r="38" spans="1:18" ht="18" customHeight="1" x14ac:dyDescent="0.15">
      <c r="A38" s="19" t="s">
        <v>65</v>
      </c>
      <c r="B38" s="33">
        <f t="shared" si="4"/>
        <v>0</v>
      </c>
      <c r="C38" s="33">
        <f t="shared" si="4"/>
        <v>0</v>
      </c>
      <c r="D38" s="33">
        <f t="shared" si="4"/>
        <v>0</v>
      </c>
      <c r="E38" s="33">
        <f t="shared" si="4"/>
        <v>6.4347347610178745E-5</v>
      </c>
      <c r="F38" s="33">
        <f t="shared" si="4"/>
        <v>1.5538450291693349E-2</v>
      </c>
      <c r="G38" s="33">
        <f t="shared" si="4"/>
        <v>5.6377936138013278E-2</v>
      </c>
      <c r="H38" s="33">
        <f t="shared" si="4"/>
        <v>1.5359346338247136E-2</v>
      </c>
      <c r="I38" s="33">
        <f t="shared" si="4"/>
        <v>1.5322255707272588E-2</v>
      </c>
      <c r="J38" s="33">
        <f t="shared" si="4"/>
        <v>2.0267065796656845E-2</v>
      </c>
      <c r="K38" s="33">
        <f t="shared" si="4"/>
        <v>3.5091406438139058E-2</v>
      </c>
      <c r="L38" s="33">
        <f t="shared" si="4"/>
        <v>7.298680732602052E-3</v>
      </c>
      <c r="M38" s="33">
        <f t="shared" si="5"/>
        <v>2.46147686366911E-3</v>
      </c>
      <c r="N38" s="33">
        <f t="shared" si="5"/>
        <v>8.6215431095835489E-5</v>
      </c>
      <c r="O38" s="33">
        <f t="shared" si="5"/>
        <v>8.929158784016421E-4</v>
      </c>
      <c r="P38" s="33">
        <f t="shared" si="5"/>
        <v>8.6534864805039074E-4</v>
      </c>
      <c r="Q38" s="33">
        <f t="shared" si="5"/>
        <v>5.940201444711551E-4</v>
      </c>
      <c r="R38" s="33">
        <f t="shared" si="5"/>
        <v>2.8698154516441102E-4</v>
      </c>
    </row>
    <row r="39" spans="1:18" ht="18" customHeight="1" x14ac:dyDescent="0.15">
      <c r="A39" s="19" t="s">
        <v>335</v>
      </c>
      <c r="B39" s="33">
        <f t="shared" si="4"/>
        <v>9.6845772336262232</v>
      </c>
      <c r="C39" s="33">
        <f t="shared" si="4"/>
        <v>8.9844838771848874</v>
      </c>
      <c r="D39" s="33">
        <f t="shared" si="4"/>
        <v>11.717140212593199</v>
      </c>
      <c r="E39" s="33">
        <f t="shared" si="4"/>
        <v>9.7673066507378206</v>
      </c>
      <c r="F39" s="33">
        <f t="shared" si="4"/>
        <v>9.2066997709185259</v>
      </c>
      <c r="G39" s="33">
        <f t="shared" si="4"/>
        <v>9.0743627183324538</v>
      </c>
      <c r="H39" s="33">
        <f t="shared" si="4"/>
        <v>8.9592281150591315</v>
      </c>
      <c r="I39" s="33">
        <f t="shared" si="4"/>
        <v>9.8721022009570802</v>
      </c>
      <c r="J39" s="33">
        <f t="shared" si="4"/>
        <v>10.891806931701959</v>
      </c>
      <c r="K39" s="33">
        <f t="shared" si="4"/>
        <v>10.717821002948602</v>
      </c>
      <c r="L39" s="33">
        <f t="shared" si="4"/>
        <v>10.257062147637344</v>
      </c>
      <c r="M39" s="33">
        <f t="shared" si="5"/>
        <v>10.774931416374592</v>
      </c>
      <c r="N39" s="33">
        <f t="shared" si="5"/>
        <v>12.123629292439915</v>
      </c>
      <c r="O39" s="33">
        <f t="shared" si="5"/>
        <v>12.445551197528173</v>
      </c>
      <c r="P39" s="33">
        <f t="shared" si="5"/>
        <v>12.124049073668063</v>
      </c>
      <c r="Q39" s="33">
        <f t="shared" si="5"/>
        <v>12.923886227915068</v>
      </c>
      <c r="R39" s="33">
        <f t="shared" si="5"/>
        <v>12.995405614978031</v>
      </c>
    </row>
    <row r="40" spans="1:18" ht="18" customHeight="1" x14ac:dyDescent="0.15">
      <c r="A40" s="19" t="s">
        <v>336</v>
      </c>
      <c r="B40" s="33">
        <f t="shared" si="4"/>
        <v>2.4178955139484146</v>
      </c>
      <c r="C40" s="33">
        <f t="shared" si="4"/>
        <v>2.5432335994297128</v>
      </c>
      <c r="D40" s="33">
        <f t="shared" si="4"/>
        <v>2.5955283882839453</v>
      </c>
      <c r="E40" s="33">
        <f t="shared" si="4"/>
        <v>2.2167724029606686</v>
      </c>
      <c r="F40" s="33">
        <f t="shared" si="4"/>
        <v>2.027978574930883</v>
      </c>
      <c r="G40" s="33">
        <f t="shared" si="4"/>
        <v>1.7077964016447056</v>
      </c>
      <c r="H40" s="33">
        <f t="shared" si="4"/>
        <v>1.7962462435678184</v>
      </c>
      <c r="I40" s="33">
        <f t="shared" si="4"/>
        <v>1.8924805211380755</v>
      </c>
      <c r="J40" s="33">
        <f t="shared" si="4"/>
        <v>1.8855680319028825</v>
      </c>
      <c r="K40" s="33">
        <f t="shared" si="4"/>
        <v>1.7524073501207784</v>
      </c>
      <c r="L40" s="33">
        <f t="shared" si="4"/>
        <v>1.4968191004905036</v>
      </c>
      <c r="M40" s="33">
        <f t="shared" si="5"/>
        <v>1.5642361937591658</v>
      </c>
      <c r="N40" s="33">
        <f t="shared" si="5"/>
        <v>1.7066531719689679</v>
      </c>
      <c r="O40" s="33">
        <f t="shared" si="5"/>
        <v>1.6333009075252654</v>
      </c>
      <c r="P40" s="33">
        <f t="shared" si="5"/>
        <v>1.6397716116526655</v>
      </c>
      <c r="Q40" s="33">
        <f t="shared" si="5"/>
        <v>1.5615200543110366</v>
      </c>
      <c r="R40" s="33">
        <f t="shared" si="5"/>
        <v>1.6342807090490938</v>
      </c>
    </row>
    <row r="41" spans="1:18" ht="18" customHeight="1" x14ac:dyDescent="0.15">
      <c r="A41" s="19" t="s">
        <v>337</v>
      </c>
      <c r="B41" s="33">
        <f t="shared" si="4"/>
        <v>2.9197809016179272</v>
      </c>
      <c r="C41" s="33">
        <f t="shared" si="4"/>
        <v>3.4111997455024037</v>
      </c>
      <c r="D41" s="33">
        <f t="shared" si="4"/>
        <v>3.8505635121357358</v>
      </c>
      <c r="E41" s="33">
        <f t="shared" si="4"/>
        <v>3.3904021065752161</v>
      </c>
      <c r="F41" s="33">
        <f t="shared" si="4"/>
        <v>3.6474240477355626</v>
      </c>
      <c r="G41" s="33">
        <f t="shared" si="4"/>
        <v>2.9882236109264193</v>
      </c>
      <c r="H41" s="33">
        <f t="shared" si="4"/>
        <v>3.0499315266872986</v>
      </c>
      <c r="I41" s="33">
        <f t="shared" si="4"/>
        <v>3.6690819349576542</v>
      </c>
      <c r="J41" s="33">
        <f t="shared" si="4"/>
        <v>3.4075176876601452</v>
      </c>
      <c r="K41" s="33">
        <f t="shared" si="4"/>
        <v>3.3393868435420782</v>
      </c>
      <c r="L41" s="33">
        <f t="shared" si="4"/>
        <v>7.3801974461495528</v>
      </c>
      <c r="M41" s="33">
        <f t="shared" si="5"/>
        <v>6.8674016015049872</v>
      </c>
      <c r="N41" s="33">
        <f t="shared" si="5"/>
        <v>6.8119754463531592</v>
      </c>
      <c r="O41" s="33">
        <f t="shared" si="5"/>
        <v>7.2036008128964752</v>
      </c>
      <c r="P41" s="33">
        <f t="shared" si="5"/>
        <v>6.5872806982734247</v>
      </c>
      <c r="Q41" s="33">
        <f t="shared" si="5"/>
        <v>7.0456995314892872</v>
      </c>
      <c r="R41" s="33">
        <f t="shared" si="5"/>
        <v>6.776110778991641</v>
      </c>
    </row>
    <row r="42" spans="1:18" ht="18" customHeight="1" x14ac:dyDescent="0.15">
      <c r="A42" s="19" t="s">
        <v>69</v>
      </c>
      <c r="B42" s="33">
        <f t="shared" si="4"/>
        <v>2.7113798274289391E-2</v>
      </c>
      <c r="C42" s="33">
        <f t="shared" si="4"/>
        <v>2.4098900390737484E-2</v>
      </c>
      <c r="D42" s="33">
        <f t="shared" si="4"/>
        <v>2.7972387932285535E-2</v>
      </c>
      <c r="E42" s="33">
        <f t="shared" si="4"/>
        <v>2.3026933759427867E-2</v>
      </c>
      <c r="F42" s="33">
        <f t="shared" si="4"/>
        <v>2.2053701831170482E-2</v>
      </c>
      <c r="G42" s="33">
        <f t="shared" si="4"/>
        <v>2.1290463271309863E-2</v>
      </c>
      <c r="H42" s="33">
        <f t="shared" si="4"/>
        <v>2.0124631369560209E-2</v>
      </c>
      <c r="I42" s="33">
        <f t="shared" si="4"/>
        <v>2.0683925566110848E-2</v>
      </c>
      <c r="J42" s="33">
        <f t="shared" si="4"/>
        <v>2.1205787155551607E-2</v>
      </c>
      <c r="K42" s="33">
        <f t="shared" si="4"/>
        <v>1.9804710417161232E-2</v>
      </c>
      <c r="L42" s="33">
        <f t="shared" si="4"/>
        <v>1.7730246176316907E-2</v>
      </c>
      <c r="M42" s="33">
        <f t="shared" si="5"/>
        <v>1.9539293140171665E-2</v>
      </c>
      <c r="N42" s="33">
        <f t="shared" si="5"/>
        <v>2.1365386831563325E-2</v>
      </c>
      <c r="O42" s="33">
        <f t="shared" si="5"/>
        <v>2.0927224927231446E-2</v>
      </c>
      <c r="P42" s="33">
        <f t="shared" si="5"/>
        <v>2.1280978775808142E-2</v>
      </c>
      <c r="Q42" s="33">
        <f t="shared" si="5"/>
        <v>2.3997459039617145E-2</v>
      </c>
      <c r="R42" s="33">
        <f t="shared" si="5"/>
        <v>2.381608403231163E-2</v>
      </c>
    </row>
    <row r="43" spans="1:18" ht="18" customHeight="1" x14ac:dyDescent="0.15">
      <c r="A43" s="19" t="s">
        <v>338</v>
      </c>
      <c r="B43" s="33">
        <f t="shared" si="4"/>
        <v>7.1412918890447372</v>
      </c>
      <c r="C43" s="33">
        <f t="shared" si="4"/>
        <v>7.0909027454585107</v>
      </c>
      <c r="D43" s="33">
        <f t="shared" si="4"/>
        <v>10.417935164499626</v>
      </c>
      <c r="E43" s="33">
        <f t="shared" si="4"/>
        <v>7.0160565465657427</v>
      </c>
      <c r="F43" s="33">
        <f t="shared" si="4"/>
        <v>6.3558379370673892</v>
      </c>
      <c r="G43" s="33">
        <f t="shared" si="4"/>
        <v>6.4706103090071601</v>
      </c>
      <c r="H43" s="33">
        <f t="shared" si="4"/>
        <v>6.15802213505195</v>
      </c>
      <c r="I43" s="33">
        <f t="shared" si="4"/>
        <v>6.3539930490449832</v>
      </c>
      <c r="J43" s="33">
        <f t="shared" si="4"/>
        <v>6.1896061790165424</v>
      </c>
      <c r="K43" s="33">
        <f t="shared" si="4"/>
        <v>6.3914812426979619</v>
      </c>
      <c r="L43" s="33">
        <f t="shared" si="4"/>
        <v>2.2156145322616907</v>
      </c>
      <c r="M43" s="33">
        <f t="shared" si="5"/>
        <v>3.1610301729656287</v>
      </c>
      <c r="N43" s="33">
        <f t="shared" si="5"/>
        <v>3.5735360517878583</v>
      </c>
      <c r="O43" s="33">
        <f t="shared" si="5"/>
        <v>3.4815988072529196</v>
      </c>
      <c r="P43" s="33">
        <f t="shared" si="5"/>
        <v>3.8845291452438162</v>
      </c>
      <c r="Q43" s="33">
        <f t="shared" si="5"/>
        <v>4.3433989126116845</v>
      </c>
      <c r="R43" s="33">
        <f t="shared" si="5"/>
        <v>4.8182475482774025</v>
      </c>
    </row>
    <row r="44" spans="1:18" ht="18" customHeight="1" x14ac:dyDescent="0.15">
      <c r="A44" s="19" t="s">
        <v>339</v>
      </c>
      <c r="B44" s="33">
        <f t="shared" si="4"/>
        <v>2.8862890716443363</v>
      </c>
      <c r="C44" s="33">
        <f t="shared" si="4"/>
        <v>2.67166797815293</v>
      </c>
      <c r="D44" s="33">
        <f t="shared" si="4"/>
        <v>2.1943692362728981</v>
      </c>
      <c r="E44" s="33">
        <f t="shared" si="4"/>
        <v>2.2777776121138746</v>
      </c>
      <c r="F44" s="33">
        <f t="shared" si="4"/>
        <v>1.4647027999505806</v>
      </c>
      <c r="G44" s="33">
        <f t="shared" si="4"/>
        <v>0.6067985185598801</v>
      </c>
      <c r="H44" s="33">
        <f t="shared" si="4"/>
        <v>1.3382811775530632</v>
      </c>
      <c r="I44" s="33">
        <f t="shared" si="4"/>
        <v>1.5883936460195469</v>
      </c>
      <c r="J44" s="33">
        <f t="shared" si="4"/>
        <v>0.98834890578912182</v>
      </c>
      <c r="K44" s="33">
        <f t="shared" si="4"/>
        <v>0.25797253197156056</v>
      </c>
      <c r="L44" s="33">
        <f t="shared" si="4"/>
        <v>2.4717567657308499</v>
      </c>
      <c r="M44" s="33">
        <f t="shared" si="5"/>
        <v>0.20374729480193265</v>
      </c>
      <c r="N44" s="33">
        <f t="shared" si="5"/>
        <v>0.55100549348018524</v>
      </c>
      <c r="O44" s="33">
        <f t="shared" si="5"/>
        <v>0.60479863336213513</v>
      </c>
      <c r="P44" s="33">
        <f t="shared" si="5"/>
        <v>1.2316835937173125</v>
      </c>
      <c r="Q44" s="33">
        <f t="shared" si="5"/>
        <v>0.66761999056878785</v>
      </c>
      <c r="R44" s="33">
        <f t="shared" si="5"/>
        <v>0.25211058005386755</v>
      </c>
    </row>
    <row r="45" spans="1:18" ht="18" customHeight="1" x14ac:dyDescent="0.15">
      <c r="A45" s="19" t="s">
        <v>72</v>
      </c>
      <c r="B45" s="33">
        <f t="shared" si="4"/>
        <v>4.8952623446976453</v>
      </c>
      <c r="C45" s="33">
        <f t="shared" si="4"/>
        <v>3.9313508119988407</v>
      </c>
      <c r="D45" s="33">
        <f t="shared" si="4"/>
        <v>5.7824513421587591</v>
      </c>
      <c r="E45" s="33">
        <f t="shared" si="4"/>
        <v>5.8973645680590128</v>
      </c>
      <c r="F45" s="33">
        <f t="shared" si="4"/>
        <v>7.5696047229433434</v>
      </c>
      <c r="G45" s="33">
        <f t="shared" si="4"/>
        <v>9.7030132738608881</v>
      </c>
      <c r="H45" s="33">
        <f t="shared" si="4"/>
        <v>7.8625078757586229</v>
      </c>
      <c r="I45" s="33">
        <f t="shared" si="4"/>
        <v>7.7005083460633337</v>
      </c>
      <c r="J45" s="33">
        <f t="shared" si="4"/>
        <v>7.8821881477356524</v>
      </c>
      <c r="K45" s="33">
        <f t="shared" si="4"/>
        <v>9.2988238412601429</v>
      </c>
      <c r="L45" s="33">
        <f t="shared" si="4"/>
        <v>9.2015136632237962</v>
      </c>
      <c r="M45" s="33">
        <f t="shared" si="5"/>
        <v>10.571738746187865</v>
      </c>
      <c r="N45" s="33">
        <f t="shared" si="5"/>
        <v>10.868247736926804</v>
      </c>
      <c r="O45" s="33">
        <f t="shared" si="5"/>
        <v>9.8236064975760247</v>
      </c>
      <c r="P45" s="33">
        <f t="shared" si="5"/>
        <v>9.9937928998257632</v>
      </c>
      <c r="Q45" s="33">
        <f t="shared" si="5"/>
        <v>10.338334778350418</v>
      </c>
      <c r="R45" s="33">
        <f t="shared" si="5"/>
        <v>8.124308790734764</v>
      </c>
    </row>
    <row r="46" spans="1:18" ht="18" customHeight="1" x14ac:dyDescent="0.15">
      <c r="A46" s="19" t="s">
        <v>185</v>
      </c>
      <c r="B46" s="33">
        <f t="shared" si="4"/>
        <v>0</v>
      </c>
      <c r="C46" s="33">
        <f t="shared" si="4"/>
        <v>0</v>
      </c>
      <c r="D46" s="33">
        <f t="shared" si="4"/>
        <v>0</v>
      </c>
      <c r="E46" s="33">
        <f t="shared" si="4"/>
        <v>0</v>
      </c>
      <c r="F46" s="33">
        <f t="shared" si="4"/>
        <v>0</v>
      </c>
      <c r="G46" s="33">
        <f t="shared" si="4"/>
        <v>0</v>
      </c>
      <c r="H46" s="33">
        <f t="shared" si="4"/>
        <v>0</v>
      </c>
      <c r="I46" s="33">
        <f t="shared" si="4"/>
        <v>0</v>
      </c>
      <c r="J46" s="33">
        <f t="shared" si="4"/>
        <v>0</v>
      </c>
      <c r="K46" s="33">
        <f t="shared" si="4"/>
        <v>0</v>
      </c>
      <c r="L46" s="33">
        <f t="shared" si="4"/>
        <v>0</v>
      </c>
      <c r="M46" s="33">
        <f t="shared" si="5"/>
        <v>0</v>
      </c>
      <c r="N46" s="33">
        <f t="shared" si="5"/>
        <v>0</v>
      </c>
      <c r="O46" s="33">
        <f t="shared" si="5"/>
        <v>0</v>
      </c>
      <c r="P46" s="33">
        <f t="shared" si="5"/>
        <v>0</v>
      </c>
      <c r="Q46" s="33">
        <f t="shared" si="5"/>
        <v>6.8199786965689448E-7</v>
      </c>
      <c r="R46" s="33">
        <f t="shared" si="5"/>
        <v>6.7684326689719589E-7</v>
      </c>
    </row>
    <row r="47" spans="1:18" ht="18" customHeight="1" x14ac:dyDescent="0.15">
      <c r="A47" s="19" t="s">
        <v>347</v>
      </c>
      <c r="B47" s="33">
        <f t="shared" si="4"/>
        <v>32.846601411217819</v>
      </c>
      <c r="C47" s="33">
        <f t="shared" si="4"/>
        <v>36.795597642630298</v>
      </c>
      <c r="D47" s="33">
        <f t="shared" si="4"/>
        <v>44.699741741032774</v>
      </c>
      <c r="E47" s="33">
        <f t="shared" si="4"/>
        <v>34.270054674842655</v>
      </c>
      <c r="F47" s="33">
        <f t="shared" si="4"/>
        <v>35.302088930635733</v>
      </c>
      <c r="G47" s="33">
        <f t="shared" si="4"/>
        <v>34.240288156088582</v>
      </c>
      <c r="H47" s="33">
        <f t="shared" si="4"/>
        <v>36.078575526329445</v>
      </c>
      <c r="I47" s="33">
        <f t="shared" si="4"/>
        <v>32.04088072432171</v>
      </c>
      <c r="J47" s="33">
        <f t="shared" si="4"/>
        <v>28.243329589339933</v>
      </c>
      <c r="K47" s="33">
        <f t="shared" si="4"/>
        <v>29.382326732307508</v>
      </c>
      <c r="L47" s="33">
        <f t="shared" si="4"/>
        <v>30.891210257868586</v>
      </c>
      <c r="M47" s="33">
        <f t="shared" si="5"/>
        <v>27.957111538773642</v>
      </c>
      <c r="N47" s="33">
        <f t="shared" si="5"/>
        <v>23.650443290674051</v>
      </c>
      <c r="O47" s="33">
        <f t="shared" si="5"/>
        <v>24.194991329780276</v>
      </c>
      <c r="P47" s="33">
        <f t="shared" si="5"/>
        <v>23.421754264850829</v>
      </c>
      <c r="Q47" s="33">
        <f t="shared" si="5"/>
        <v>18.026545866839207</v>
      </c>
      <c r="R47" s="33">
        <f t="shared" si="5"/>
        <v>19.132782110371856</v>
      </c>
    </row>
    <row r="48" spans="1:18" ht="18" customHeight="1" x14ac:dyDescent="0.15">
      <c r="A48" s="19" t="s">
        <v>341</v>
      </c>
      <c r="B48" s="33">
        <f t="shared" si="4"/>
        <v>6.9325983443084231</v>
      </c>
      <c r="C48" s="33">
        <f t="shared" si="4"/>
        <v>6.1615929059638095</v>
      </c>
      <c r="D48" s="33">
        <f t="shared" si="4"/>
        <v>7.893755221062623</v>
      </c>
      <c r="E48" s="33">
        <f t="shared" si="4"/>
        <v>5.8402162761436598</v>
      </c>
      <c r="F48" s="33">
        <f t="shared" si="4"/>
        <v>7.5594181132575589</v>
      </c>
      <c r="G48" s="33">
        <f t="shared" si="4"/>
        <v>8.5175964982411863</v>
      </c>
      <c r="H48" s="33">
        <f t="shared" si="4"/>
        <v>9.2076540867408525</v>
      </c>
      <c r="I48" s="33">
        <f t="shared" si="4"/>
        <v>8.0387491001691131</v>
      </c>
      <c r="J48" s="33">
        <f t="shared" si="4"/>
        <v>7.0832201851634329</v>
      </c>
      <c r="K48" s="33">
        <f t="shared" si="4"/>
        <v>9.2456811235631911</v>
      </c>
      <c r="L48" s="33">
        <f t="shared" si="4"/>
        <v>9.0034511220496398</v>
      </c>
      <c r="M48" s="33">
        <f t="shared" si="5"/>
        <v>6.2108039686560499</v>
      </c>
      <c r="N48" s="33">
        <f t="shared" si="5"/>
        <v>5.1502438556684984</v>
      </c>
      <c r="O48" s="33">
        <f t="shared" si="5"/>
        <v>4.6998332675986205</v>
      </c>
      <c r="P48" s="33">
        <f t="shared" si="5"/>
        <v>8.270723867760287</v>
      </c>
      <c r="Q48" s="33">
        <f t="shared" si="5"/>
        <v>5.8965447150812045</v>
      </c>
      <c r="R48" s="33">
        <f t="shared" si="5"/>
        <v>6.6446305901805252</v>
      </c>
    </row>
    <row r="49" spans="1:18" ht="18" customHeight="1" x14ac:dyDescent="0.15">
      <c r="A49" s="19" t="s">
        <v>342</v>
      </c>
      <c r="B49" s="33">
        <f t="shared" si="4"/>
        <v>25.808439972771787</v>
      </c>
      <c r="C49" s="33">
        <f t="shared" si="4"/>
        <v>30.614315317667174</v>
      </c>
      <c r="D49" s="33">
        <f t="shared" si="4"/>
        <v>36.582647550382084</v>
      </c>
      <c r="E49" s="33">
        <f t="shared" si="4"/>
        <v>28.031810817542468</v>
      </c>
      <c r="F49" s="33">
        <f t="shared" si="4"/>
        <v>26.524084293571359</v>
      </c>
      <c r="G49" s="33">
        <f t="shared" si="4"/>
        <v>25.38033703244491</v>
      </c>
      <c r="H49" s="33">
        <f t="shared" si="4"/>
        <v>26.440166634507744</v>
      </c>
      <c r="I49" s="33">
        <f t="shared" si="4"/>
        <v>23.362293091729107</v>
      </c>
      <c r="J49" s="33">
        <f t="shared" si="4"/>
        <v>20.440105822417078</v>
      </c>
      <c r="K49" s="33">
        <f t="shared" si="4"/>
        <v>19.088913318691514</v>
      </c>
      <c r="L49" s="33">
        <f t="shared" si="4"/>
        <v>21.127422575448598</v>
      </c>
      <c r="M49" s="33">
        <f t="shared" si="4"/>
        <v>21.068580720231562</v>
      </c>
      <c r="N49" s="33">
        <f t="shared" si="4"/>
        <v>17.814217334946424</v>
      </c>
      <c r="O49" s="33">
        <f t="shared" si="4"/>
        <v>18.679309203355313</v>
      </c>
      <c r="P49" s="33">
        <f t="shared" si="4"/>
        <v>14.506390698100926</v>
      </c>
      <c r="Q49" s="33">
        <f t="shared" si="4"/>
        <v>11.730576141433918</v>
      </c>
      <c r="R49" s="33">
        <f t="shared" ref="Q49:R51" si="6">R20/R$23*100</f>
        <v>12.092090590977035</v>
      </c>
    </row>
    <row r="50" spans="1:18" ht="18" customHeight="1" x14ac:dyDescent="0.15">
      <c r="A50" s="19" t="s">
        <v>348</v>
      </c>
      <c r="B50" s="33">
        <f t="shared" ref="B50:P51" si="7">B21/B$23*100</f>
        <v>0.12201653857708257</v>
      </c>
      <c r="C50" s="33">
        <f t="shared" si="7"/>
        <v>6.7743193700692692E-2</v>
      </c>
      <c r="D50" s="33">
        <f t="shared" si="7"/>
        <v>0.10783076525384813</v>
      </c>
      <c r="E50" s="33">
        <f t="shared" si="7"/>
        <v>0</v>
      </c>
      <c r="F50" s="33">
        <f t="shared" si="7"/>
        <v>4.929390162911125E-2</v>
      </c>
      <c r="G50" s="33">
        <f t="shared" si="7"/>
        <v>8.330300061450964E-2</v>
      </c>
      <c r="H50" s="33">
        <f t="shared" si="7"/>
        <v>4.4690462090349908E-2</v>
      </c>
      <c r="I50" s="33">
        <f t="shared" si="7"/>
        <v>2.3271690527998594E-2</v>
      </c>
      <c r="J50" s="33">
        <f t="shared" si="7"/>
        <v>0</v>
      </c>
      <c r="K50" s="33">
        <f t="shared" si="7"/>
        <v>0.11142316262239128</v>
      </c>
      <c r="L50" s="33">
        <f t="shared" si="7"/>
        <v>2.1703719384215184E-2</v>
      </c>
      <c r="M50" s="33">
        <f t="shared" si="7"/>
        <v>0</v>
      </c>
      <c r="N50" s="33">
        <f t="shared" si="7"/>
        <v>0</v>
      </c>
      <c r="O50" s="33">
        <f t="shared" si="7"/>
        <v>1.1575174898752079E-2</v>
      </c>
      <c r="P50" s="33">
        <f t="shared" si="7"/>
        <v>0</v>
      </c>
      <c r="Q50" s="33">
        <f t="shared" si="6"/>
        <v>7.5763143340184403E-3</v>
      </c>
      <c r="R50" s="33">
        <f t="shared" si="6"/>
        <v>3.7199305948669883E-3</v>
      </c>
    </row>
    <row r="51" spans="1:18" ht="18" customHeight="1" x14ac:dyDescent="0.15">
      <c r="A51" s="19" t="s">
        <v>349</v>
      </c>
      <c r="B51" s="33">
        <f t="shared" si="7"/>
        <v>6.9948876543557775E-2</v>
      </c>
      <c r="C51" s="33">
        <f t="shared" si="7"/>
        <v>4.8207461067335478E-2</v>
      </c>
      <c r="D51" s="33">
        <f t="shared" si="7"/>
        <v>6.9957906430161698E-2</v>
      </c>
      <c r="E51" s="33">
        <f t="shared" si="7"/>
        <v>8.9536980028309694E-3</v>
      </c>
      <c r="F51" s="33">
        <f t="shared" si="7"/>
        <v>8.8601107854303709E-3</v>
      </c>
      <c r="G51" s="33">
        <f t="shared" si="7"/>
        <v>2.2383137674478917E-3</v>
      </c>
      <c r="H51" s="33">
        <f t="shared" si="7"/>
        <v>0</v>
      </c>
      <c r="I51" s="33">
        <f t="shared" si="7"/>
        <v>0</v>
      </c>
      <c r="J51" s="33">
        <f t="shared" si="7"/>
        <v>0</v>
      </c>
      <c r="K51" s="33">
        <f t="shared" si="7"/>
        <v>0</v>
      </c>
      <c r="L51" s="33">
        <f t="shared" si="7"/>
        <v>0</v>
      </c>
      <c r="M51" s="33">
        <f t="shared" si="7"/>
        <v>0</v>
      </c>
      <c r="N51" s="33">
        <f t="shared" si="7"/>
        <v>0</v>
      </c>
      <c r="O51" s="33">
        <f t="shared" si="7"/>
        <v>0</v>
      </c>
      <c r="P51" s="33">
        <f t="shared" si="7"/>
        <v>0</v>
      </c>
      <c r="Q51" s="33">
        <f t="shared" si="6"/>
        <v>6.8199786965689448E-7</v>
      </c>
      <c r="R51" s="33">
        <f t="shared" si="6"/>
        <v>6.7684326689719589E-7</v>
      </c>
    </row>
    <row r="52" spans="1:18" ht="18" customHeight="1" x14ac:dyDescent="0.15">
      <c r="A52" s="19" t="s">
        <v>59</v>
      </c>
      <c r="B52" s="33">
        <f t="shared" ref="B52:R52" si="8">SUM(B33:B51)-B34-B37-B38-B42-B48-B49</f>
        <v>100</v>
      </c>
      <c r="C52" s="24">
        <f t="shared" si="8"/>
        <v>100</v>
      </c>
      <c r="D52" s="24">
        <f t="shared" si="8"/>
        <v>100.00000000000003</v>
      </c>
      <c r="E52" s="24">
        <f t="shared" si="8"/>
        <v>100.00000000000003</v>
      </c>
      <c r="F52" s="24">
        <f t="shared" si="8"/>
        <v>99.999999999999972</v>
      </c>
      <c r="G52" s="24">
        <f t="shared" si="8"/>
        <v>99.999999999999986</v>
      </c>
      <c r="H52" s="24">
        <f t="shared" si="8"/>
        <v>100.00000000000001</v>
      </c>
      <c r="I52" s="24">
        <f t="shared" si="8"/>
        <v>99.999999999999972</v>
      </c>
      <c r="J52" s="25">
        <f t="shared" si="8"/>
        <v>100</v>
      </c>
      <c r="K52" s="34">
        <f t="shared" si="8"/>
        <v>100.00000000000001</v>
      </c>
      <c r="L52" s="35">
        <f t="shared" si="8"/>
        <v>100.00000000000006</v>
      </c>
      <c r="M52" s="35">
        <f t="shared" si="8"/>
        <v>99.999999999999957</v>
      </c>
      <c r="N52" s="35">
        <f t="shared" si="8"/>
        <v>99.999999999999986</v>
      </c>
      <c r="O52" s="35">
        <f t="shared" si="8"/>
        <v>99.999999999999986</v>
      </c>
      <c r="P52" s="35">
        <f t="shared" si="8"/>
        <v>100</v>
      </c>
      <c r="Q52" s="35">
        <f t="shared" si="8"/>
        <v>100</v>
      </c>
      <c r="R52" s="35">
        <f t="shared" si="8"/>
        <v>99.999999999999957</v>
      </c>
    </row>
    <row r="53" spans="1:18" ht="18" customHeight="1" x14ac:dyDescent="0.15">
      <c r="A53" s="19" t="s">
        <v>345</v>
      </c>
      <c r="B53" s="33">
        <f t="shared" ref="B53:M53" si="9">SUM(B33:B36)-B34</f>
        <v>37.016336219082262</v>
      </c>
      <c r="C53" s="24">
        <f t="shared" si="9"/>
        <v>34.455612944874389</v>
      </c>
      <c r="D53" s="24">
        <f t="shared" si="9"/>
        <v>18.564481731339061</v>
      </c>
      <c r="E53" s="24">
        <f t="shared" si="9"/>
        <v>35.155311740142182</v>
      </c>
      <c r="F53" s="24">
        <f t="shared" si="9"/>
        <v>34.367509203403436</v>
      </c>
      <c r="G53" s="24">
        <f t="shared" si="9"/>
        <v>35.123365697197954</v>
      </c>
      <c r="H53" s="24">
        <f t="shared" si="9"/>
        <v>34.712516937902322</v>
      </c>
      <c r="I53" s="24">
        <f t="shared" si="9"/>
        <v>36.859287886969611</v>
      </c>
      <c r="J53" s="25">
        <f t="shared" si="9"/>
        <v>40.511634526853769</v>
      </c>
      <c r="K53" s="34">
        <f t="shared" si="9"/>
        <v>38.748357292528972</v>
      </c>
      <c r="L53" s="35">
        <f t="shared" si="9"/>
        <v>36.064122367253454</v>
      </c>
      <c r="M53" s="35">
        <f t="shared" si="9"/>
        <v>38.899803035632182</v>
      </c>
      <c r="N53" s="35">
        <f>SUM(N33:N36)-N34</f>
        <v>40.714509516369063</v>
      </c>
      <c r="O53" s="35">
        <f>SUM(O33:O36)-O34</f>
        <v>40.600976639179983</v>
      </c>
      <c r="P53" s="35">
        <f>SUM(P33:P36)-P34</f>
        <v>41.117138712768131</v>
      </c>
      <c r="Q53" s="35">
        <f>SUM(Q33:Q36)-Q34</f>
        <v>45.085416959584755</v>
      </c>
      <c r="R53" s="35">
        <f>SUM(R33:R36)-R34</f>
        <v>46.263032583261932</v>
      </c>
    </row>
    <row r="54" spans="1:18" ht="18" customHeight="1" x14ac:dyDescent="0.15">
      <c r="A54" s="19" t="s">
        <v>350</v>
      </c>
      <c r="B54" s="33">
        <f t="shared" ref="B54:R54" si="10">+B47+B50+B51</f>
        <v>33.03856682633846</v>
      </c>
      <c r="C54" s="24">
        <f t="shared" si="10"/>
        <v>36.911548297398326</v>
      </c>
      <c r="D54" s="24">
        <f t="shared" si="10"/>
        <v>44.877530412716787</v>
      </c>
      <c r="E54" s="24">
        <f t="shared" si="10"/>
        <v>34.279008372845489</v>
      </c>
      <c r="F54" s="24">
        <f t="shared" si="10"/>
        <v>35.360242943050274</v>
      </c>
      <c r="G54" s="24">
        <f t="shared" si="10"/>
        <v>34.325829470470538</v>
      </c>
      <c r="H54" s="24">
        <f t="shared" si="10"/>
        <v>36.123265988419796</v>
      </c>
      <c r="I54" s="24">
        <f t="shared" si="10"/>
        <v>32.064152414849708</v>
      </c>
      <c r="J54" s="25">
        <f t="shared" si="10"/>
        <v>28.243329589339933</v>
      </c>
      <c r="K54" s="34">
        <f t="shared" si="10"/>
        <v>29.493749894929898</v>
      </c>
      <c r="L54" s="35">
        <f t="shared" si="10"/>
        <v>30.912913977252803</v>
      </c>
      <c r="M54" s="35">
        <f t="shared" si="10"/>
        <v>27.957111538773642</v>
      </c>
      <c r="N54" s="35">
        <f t="shared" si="10"/>
        <v>23.650443290674051</v>
      </c>
      <c r="O54" s="35">
        <f t="shared" si="10"/>
        <v>24.206566504679028</v>
      </c>
      <c r="P54" s="35">
        <f t="shared" si="10"/>
        <v>23.421754264850829</v>
      </c>
      <c r="Q54" s="35">
        <f t="shared" si="10"/>
        <v>18.034122863171092</v>
      </c>
      <c r="R54" s="35">
        <f t="shared" si="10"/>
        <v>19.136502717809989</v>
      </c>
    </row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74"/>
  <sheetViews>
    <sheetView workbookViewId="0">
      <selection sqref="A1:IV65536"/>
    </sheetView>
  </sheetViews>
  <sheetFormatPr defaultColWidth="9" defaultRowHeight="12" x14ac:dyDescent="0.15"/>
  <cols>
    <col min="1" max="1" width="25.21875" style="18" customWidth="1"/>
    <col min="2" max="2" width="8.6640625" style="21" customWidth="1"/>
    <col min="3" max="9" width="8.6640625" style="18" customWidth="1"/>
    <col min="10" max="11" width="8.6640625" style="20" customWidth="1"/>
    <col min="12" max="19" width="8.6640625" style="18" customWidth="1"/>
    <col min="20" max="16384" width="9" style="18"/>
  </cols>
  <sheetData>
    <row r="1" spans="1:18" ht="18" customHeight="1" x14ac:dyDescent="0.2">
      <c r="A1" s="31" t="s">
        <v>98</v>
      </c>
      <c r="L1" s="32" t="str">
        <f>[2]財政指標!$M$1</f>
        <v>上河内町</v>
      </c>
      <c r="Q1" s="32" t="str">
        <f>[2]財政指標!$M$1</f>
        <v>上河内町</v>
      </c>
    </row>
    <row r="2" spans="1:18" ht="18" customHeight="1" x14ac:dyDescent="0.15">
      <c r="M2" s="21" t="s">
        <v>170</v>
      </c>
      <c r="R2" s="21" t="s">
        <v>170</v>
      </c>
    </row>
    <row r="3" spans="1:18" ht="18" customHeight="1" x14ac:dyDescent="0.15">
      <c r="A3" s="15"/>
      <c r="B3" s="19" t="s">
        <v>10</v>
      </c>
      <c r="C3" s="15" t="s">
        <v>277</v>
      </c>
      <c r="D3" s="15" t="s">
        <v>278</v>
      </c>
      <c r="E3" s="15" t="s">
        <v>279</v>
      </c>
      <c r="F3" s="15" t="s">
        <v>280</v>
      </c>
      <c r="G3" s="15" t="s">
        <v>281</v>
      </c>
      <c r="H3" s="15" t="s">
        <v>282</v>
      </c>
      <c r="I3" s="15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2" t="s">
        <v>325</v>
      </c>
      <c r="P3" s="2" t="s">
        <v>326</v>
      </c>
      <c r="Q3" s="2" t="s">
        <v>327</v>
      </c>
      <c r="R3" s="2" t="s">
        <v>328</v>
      </c>
    </row>
    <row r="4" spans="1:18" ht="18" customHeight="1" x14ac:dyDescent="0.15">
      <c r="A4" s="19" t="s">
        <v>332</v>
      </c>
      <c r="B4" s="19"/>
      <c r="C4" s="15"/>
      <c r="D4" s="15">
        <v>747459</v>
      </c>
      <c r="E4" s="15">
        <v>780358</v>
      </c>
      <c r="F4" s="15">
        <v>831435</v>
      </c>
      <c r="G4" s="15">
        <v>861980</v>
      </c>
      <c r="H4" s="15">
        <v>882007</v>
      </c>
      <c r="I4" s="15">
        <v>916426</v>
      </c>
      <c r="J4" s="17">
        <v>934650</v>
      </c>
      <c r="K4" s="16">
        <v>922972</v>
      </c>
      <c r="L4" s="19">
        <v>946995</v>
      </c>
      <c r="M4" s="19">
        <v>881321</v>
      </c>
      <c r="N4" s="19">
        <v>907247</v>
      </c>
      <c r="O4" s="19">
        <v>892787</v>
      </c>
      <c r="P4" s="19">
        <v>939574</v>
      </c>
      <c r="Q4" s="19">
        <v>917639</v>
      </c>
      <c r="R4" s="19">
        <v>902448</v>
      </c>
    </row>
    <row r="5" spans="1:18" ht="18" customHeight="1" x14ac:dyDescent="0.15">
      <c r="A5" s="19" t="s">
        <v>61</v>
      </c>
      <c r="B5" s="19"/>
      <c r="C5" s="15"/>
      <c r="D5" s="15">
        <v>489228</v>
      </c>
      <c r="E5" s="15">
        <v>510132</v>
      </c>
      <c r="F5" s="15">
        <v>552290</v>
      </c>
      <c r="G5" s="15">
        <v>575267</v>
      </c>
      <c r="H5" s="15">
        <v>588191</v>
      </c>
      <c r="I5" s="15">
        <v>608580</v>
      </c>
      <c r="J5" s="17">
        <v>614252</v>
      </c>
      <c r="K5" s="16">
        <v>607263</v>
      </c>
      <c r="L5" s="19">
        <v>627332</v>
      </c>
      <c r="M5" s="19">
        <v>587789</v>
      </c>
      <c r="N5" s="19">
        <v>592773</v>
      </c>
      <c r="O5" s="19">
        <v>575242</v>
      </c>
      <c r="P5" s="19">
        <v>608084</v>
      </c>
      <c r="Q5" s="19">
        <v>573829</v>
      </c>
      <c r="R5" s="19">
        <v>570098</v>
      </c>
    </row>
    <row r="6" spans="1:18" ht="18" customHeight="1" x14ac:dyDescent="0.15">
      <c r="A6" s="19" t="s">
        <v>333</v>
      </c>
      <c r="B6" s="19"/>
      <c r="C6" s="15"/>
      <c r="D6" s="15">
        <v>18216</v>
      </c>
      <c r="E6" s="15">
        <v>25176</v>
      </c>
      <c r="F6" s="15">
        <v>87168</v>
      </c>
      <c r="G6" s="15">
        <v>106121</v>
      </c>
      <c r="H6" s="15">
        <v>110565</v>
      </c>
      <c r="I6" s="15">
        <v>120785</v>
      </c>
      <c r="J6" s="17">
        <v>130731</v>
      </c>
      <c r="K6" s="20">
        <v>142709</v>
      </c>
      <c r="L6" s="19">
        <v>150390</v>
      </c>
      <c r="M6" s="19">
        <v>97291</v>
      </c>
      <c r="N6" s="19">
        <v>113316</v>
      </c>
      <c r="O6" s="19">
        <v>142254</v>
      </c>
      <c r="P6" s="19">
        <v>196498</v>
      </c>
      <c r="Q6" s="19">
        <v>200513</v>
      </c>
      <c r="R6" s="19">
        <v>257316</v>
      </c>
    </row>
    <row r="7" spans="1:18" ht="18" customHeight="1" x14ac:dyDescent="0.15">
      <c r="A7" s="19" t="s">
        <v>334</v>
      </c>
      <c r="B7" s="19"/>
      <c r="C7" s="15"/>
      <c r="D7" s="15">
        <v>137632</v>
      </c>
      <c r="E7" s="15">
        <v>146910</v>
      </c>
      <c r="F7" s="15">
        <v>154456</v>
      </c>
      <c r="G7" s="15">
        <v>170680</v>
      </c>
      <c r="H7" s="15">
        <v>201372</v>
      </c>
      <c r="I7" s="15">
        <v>216371</v>
      </c>
      <c r="J7" s="17">
        <v>237148</v>
      </c>
      <c r="K7" s="16">
        <v>263280</v>
      </c>
      <c r="L7" s="19">
        <v>334664</v>
      </c>
      <c r="M7" s="19">
        <v>252396</v>
      </c>
      <c r="N7" s="19">
        <v>266200</v>
      </c>
      <c r="O7" s="19">
        <v>283228</v>
      </c>
      <c r="P7" s="19">
        <v>294545</v>
      </c>
      <c r="Q7" s="19">
        <v>329990</v>
      </c>
      <c r="R7" s="19">
        <v>427490</v>
      </c>
    </row>
    <row r="8" spans="1:18" ht="18" customHeight="1" x14ac:dyDescent="0.15">
      <c r="A8" s="19" t="s">
        <v>64</v>
      </c>
      <c r="B8" s="19"/>
      <c r="C8" s="15"/>
      <c r="D8" s="15">
        <v>137632</v>
      </c>
      <c r="E8" s="15">
        <v>146910</v>
      </c>
      <c r="F8" s="15">
        <v>154456</v>
      </c>
      <c r="G8" s="15">
        <v>170680</v>
      </c>
      <c r="H8" s="15">
        <v>201372</v>
      </c>
      <c r="I8" s="15">
        <v>216371</v>
      </c>
      <c r="J8" s="17">
        <v>237148</v>
      </c>
      <c r="K8" s="16">
        <v>263280</v>
      </c>
      <c r="L8" s="19">
        <v>334664</v>
      </c>
      <c r="M8" s="19">
        <v>252396</v>
      </c>
      <c r="N8" s="19">
        <v>266200</v>
      </c>
      <c r="O8" s="19">
        <v>283228</v>
      </c>
      <c r="P8" s="19">
        <v>294545</v>
      </c>
      <c r="Q8" s="19">
        <v>329990</v>
      </c>
      <c r="R8" s="19">
        <v>427490</v>
      </c>
    </row>
    <row r="9" spans="1:18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</row>
    <row r="10" spans="1:18" ht="18" customHeight="1" x14ac:dyDescent="0.15">
      <c r="A10" s="19" t="s">
        <v>335</v>
      </c>
      <c r="B10" s="19"/>
      <c r="C10" s="15"/>
      <c r="D10" s="15">
        <v>320994</v>
      </c>
      <c r="E10" s="15">
        <v>360248</v>
      </c>
      <c r="F10" s="15">
        <v>365488</v>
      </c>
      <c r="G10" s="15">
        <v>357045</v>
      </c>
      <c r="H10" s="15">
        <v>362285</v>
      </c>
      <c r="I10" s="15">
        <v>354696</v>
      </c>
      <c r="J10" s="17">
        <v>361563</v>
      </c>
      <c r="K10" s="16">
        <v>408528</v>
      </c>
      <c r="L10" s="19">
        <v>421832</v>
      </c>
      <c r="M10" s="19">
        <v>372434</v>
      </c>
      <c r="N10" s="19">
        <v>410298</v>
      </c>
      <c r="O10" s="19">
        <v>449956</v>
      </c>
      <c r="P10" s="19">
        <v>519090</v>
      </c>
      <c r="Q10" s="19">
        <v>546897</v>
      </c>
      <c r="R10" s="19">
        <v>498557</v>
      </c>
    </row>
    <row r="11" spans="1:18" ht="18" customHeight="1" x14ac:dyDescent="0.15">
      <c r="A11" s="19" t="s">
        <v>336</v>
      </c>
      <c r="B11" s="19"/>
      <c r="C11" s="15"/>
      <c r="D11" s="15">
        <v>22517</v>
      </c>
      <c r="E11" s="15">
        <v>22797</v>
      </c>
      <c r="F11" s="15">
        <v>26713</v>
      </c>
      <c r="G11" s="15">
        <v>21980</v>
      </c>
      <c r="H11" s="15">
        <v>20689</v>
      </c>
      <c r="I11" s="15">
        <v>14895</v>
      </c>
      <c r="J11" s="17">
        <v>22117</v>
      </c>
      <c r="K11" s="17">
        <v>17701</v>
      </c>
      <c r="L11" s="19">
        <v>16563</v>
      </c>
      <c r="M11" s="19">
        <v>42876</v>
      </c>
      <c r="N11" s="19">
        <v>16920</v>
      </c>
      <c r="O11" s="19">
        <v>29680</v>
      </c>
      <c r="P11" s="19">
        <v>36918</v>
      </c>
      <c r="Q11" s="19">
        <v>40497</v>
      </c>
      <c r="R11" s="19">
        <v>30451</v>
      </c>
    </row>
    <row r="12" spans="1:18" ht="18" customHeight="1" x14ac:dyDescent="0.15">
      <c r="A12" s="19" t="s">
        <v>337</v>
      </c>
      <c r="B12" s="19"/>
      <c r="C12" s="15"/>
      <c r="D12" s="15">
        <v>345072</v>
      </c>
      <c r="E12" s="15">
        <v>379422</v>
      </c>
      <c r="F12" s="15">
        <v>390062</v>
      </c>
      <c r="G12" s="15">
        <v>348312</v>
      </c>
      <c r="H12" s="15">
        <v>336766</v>
      </c>
      <c r="I12" s="15">
        <v>444649</v>
      </c>
      <c r="J12" s="17">
        <v>449657</v>
      </c>
      <c r="K12" s="17">
        <v>436826</v>
      </c>
      <c r="L12" s="19">
        <v>469456</v>
      </c>
      <c r="M12" s="19">
        <v>407831</v>
      </c>
      <c r="N12" s="19">
        <v>417810</v>
      </c>
      <c r="O12" s="19">
        <v>423707</v>
      </c>
      <c r="P12" s="19">
        <v>403835</v>
      </c>
      <c r="Q12" s="19">
        <v>373143</v>
      </c>
      <c r="R12" s="19">
        <v>363778</v>
      </c>
    </row>
    <row r="13" spans="1:18" ht="18" customHeight="1" x14ac:dyDescent="0.15">
      <c r="A13" s="19" t="s">
        <v>69</v>
      </c>
      <c r="B13" s="19"/>
      <c r="C13" s="15"/>
      <c r="D13" s="15">
        <v>3736</v>
      </c>
      <c r="E13" s="15">
        <v>3856</v>
      </c>
      <c r="F13" s="15">
        <v>3855</v>
      </c>
      <c r="G13" s="15">
        <v>3856</v>
      </c>
      <c r="H13" s="15">
        <v>3860</v>
      </c>
      <c r="I13" s="15">
        <v>3864</v>
      </c>
      <c r="J13" s="17">
        <v>3864</v>
      </c>
      <c r="K13" s="17">
        <v>3864</v>
      </c>
      <c r="L13" s="19">
        <v>3864</v>
      </c>
      <c r="M13" s="19">
        <v>3864</v>
      </c>
      <c r="N13" s="19">
        <v>3864</v>
      </c>
      <c r="O13" s="19">
        <v>4182</v>
      </c>
      <c r="P13" s="19">
        <v>4291</v>
      </c>
      <c r="Q13" s="19">
        <v>4507</v>
      </c>
      <c r="R13" s="19">
        <v>4021</v>
      </c>
    </row>
    <row r="14" spans="1:18" ht="18" customHeight="1" x14ac:dyDescent="0.15">
      <c r="A14" s="19" t="s">
        <v>338</v>
      </c>
      <c r="B14" s="19"/>
      <c r="C14" s="15"/>
      <c r="D14" s="15">
        <v>153738</v>
      </c>
      <c r="E14" s="15">
        <v>209365</v>
      </c>
      <c r="F14" s="15">
        <v>216513</v>
      </c>
      <c r="G14" s="15">
        <v>223382</v>
      </c>
      <c r="H14" s="15">
        <v>210745</v>
      </c>
      <c r="I14" s="15">
        <v>230825</v>
      </c>
      <c r="J14" s="17">
        <v>176151</v>
      </c>
      <c r="K14" s="17">
        <v>192577</v>
      </c>
      <c r="L14" s="19">
        <v>221561</v>
      </c>
      <c r="M14" s="19">
        <v>342315</v>
      </c>
      <c r="N14" s="19">
        <v>349562</v>
      </c>
      <c r="O14" s="19">
        <v>341472</v>
      </c>
      <c r="P14" s="19">
        <v>330982</v>
      </c>
      <c r="Q14" s="19">
        <v>424489</v>
      </c>
      <c r="R14" s="19">
        <v>438546</v>
      </c>
    </row>
    <row r="15" spans="1:18" ht="18" customHeight="1" x14ac:dyDescent="0.15">
      <c r="A15" s="19" t="s">
        <v>339</v>
      </c>
      <c r="B15" s="19"/>
      <c r="C15" s="15"/>
      <c r="D15" s="15">
        <v>88270</v>
      </c>
      <c r="E15" s="15">
        <v>118338</v>
      </c>
      <c r="F15" s="15">
        <v>144294</v>
      </c>
      <c r="G15" s="15">
        <v>186151</v>
      </c>
      <c r="H15" s="15">
        <v>226594</v>
      </c>
      <c r="I15" s="15">
        <v>346922</v>
      </c>
      <c r="J15" s="17">
        <v>72202</v>
      </c>
      <c r="K15" s="16">
        <v>97998</v>
      </c>
      <c r="L15" s="19">
        <v>108428</v>
      </c>
      <c r="M15" s="19">
        <v>55460</v>
      </c>
      <c r="N15" s="19">
        <v>98677</v>
      </c>
      <c r="O15" s="19">
        <v>13678</v>
      </c>
      <c r="P15" s="19">
        <v>794</v>
      </c>
      <c r="Q15" s="19">
        <v>70704</v>
      </c>
      <c r="R15" s="19">
        <v>20197</v>
      </c>
    </row>
    <row r="16" spans="1:18" ht="18" customHeight="1" x14ac:dyDescent="0.15">
      <c r="A16" s="19" t="s">
        <v>72</v>
      </c>
      <c r="B16" s="19"/>
      <c r="C16" s="15"/>
      <c r="D16" s="15">
        <v>20493</v>
      </c>
      <c r="E16" s="15">
        <v>20204</v>
      </c>
      <c r="F16" s="15">
        <v>20204</v>
      </c>
      <c r="G16" s="15">
        <v>35204</v>
      </c>
      <c r="H16" s="15">
        <v>25241</v>
      </c>
      <c r="I16" s="15">
        <v>25207</v>
      </c>
      <c r="J16" s="17">
        <v>25000</v>
      </c>
      <c r="K16" s="16">
        <v>25180</v>
      </c>
      <c r="L16" s="19">
        <v>25180</v>
      </c>
      <c r="M16" s="19">
        <v>25180</v>
      </c>
      <c r="N16" s="19">
        <v>25000</v>
      </c>
      <c r="O16" s="19">
        <v>20000</v>
      </c>
      <c r="P16" s="19">
        <v>20000</v>
      </c>
      <c r="Q16" s="19">
        <v>25000</v>
      </c>
      <c r="R16" s="19">
        <v>20000</v>
      </c>
    </row>
    <row r="17" spans="1:18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</row>
    <row r="18" spans="1:18" ht="18" customHeight="1" x14ac:dyDescent="0.15">
      <c r="A18" s="19" t="s">
        <v>340</v>
      </c>
      <c r="B18" s="19"/>
      <c r="C18" s="15"/>
      <c r="D18" s="15">
        <v>1155936</v>
      </c>
      <c r="E18" s="15">
        <v>930070</v>
      </c>
      <c r="F18" s="15">
        <v>1482822</v>
      </c>
      <c r="G18" s="15">
        <v>1030273</v>
      </c>
      <c r="H18" s="15">
        <v>672505</v>
      </c>
      <c r="I18" s="15">
        <v>1194144</v>
      </c>
      <c r="J18" s="17">
        <v>1743671</v>
      </c>
      <c r="K18" s="16">
        <v>1628173</v>
      </c>
      <c r="L18" s="19">
        <v>578352</v>
      </c>
      <c r="M18" s="19">
        <v>1023294</v>
      </c>
      <c r="N18" s="19">
        <v>1369254</v>
      </c>
      <c r="O18" s="19">
        <v>1567988</v>
      </c>
      <c r="P18" s="19">
        <v>699151</v>
      </c>
      <c r="Q18" s="19">
        <v>1005465</v>
      </c>
      <c r="R18" s="19">
        <v>618721</v>
      </c>
    </row>
    <row r="19" spans="1:18" ht="18" customHeight="1" x14ac:dyDescent="0.15">
      <c r="A19" s="19" t="s">
        <v>341</v>
      </c>
      <c r="B19" s="19"/>
      <c r="C19" s="15"/>
      <c r="D19" s="15">
        <v>567999</v>
      </c>
      <c r="E19" s="15">
        <v>166140</v>
      </c>
      <c r="F19" s="15">
        <v>854736</v>
      </c>
      <c r="G19" s="15">
        <v>679992</v>
      </c>
      <c r="H19" s="15">
        <v>136266</v>
      </c>
      <c r="I19" s="15">
        <v>541498</v>
      </c>
      <c r="J19" s="17">
        <v>791710</v>
      </c>
      <c r="K19" s="16">
        <v>501445</v>
      </c>
      <c r="L19" s="19">
        <v>55479</v>
      </c>
      <c r="M19" s="19">
        <v>334707</v>
      </c>
      <c r="N19" s="19">
        <v>399970</v>
      </c>
      <c r="O19" s="19">
        <v>562709</v>
      </c>
      <c r="P19" s="19">
        <v>11046</v>
      </c>
      <c r="Q19" s="19">
        <v>194945</v>
      </c>
      <c r="R19" s="19">
        <v>243435</v>
      </c>
    </row>
    <row r="20" spans="1:18" ht="18" customHeight="1" x14ac:dyDescent="0.15">
      <c r="A20" s="19" t="s">
        <v>342</v>
      </c>
      <c r="B20" s="19"/>
      <c r="C20" s="15"/>
      <c r="D20" s="15">
        <v>508560</v>
      </c>
      <c r="E20" s="15">
        <v>682959</v>
      </c>
      <c r="F20" s="15">
        <v>550736</v>
      </c>
      <c r="G20" s="15">
        <v>277749</v>
      </c>
      <c r="H20" s="15">
        <v>470176</v>
      </c>
      <c r="I20" s="15">
        <v>580108</v>
      </c>
      <c r="J20" s="17">
        <v>809106</v>
      </c>
      <c r="K20" s="16">
        <v>1002063</v>
      </c>
      <c r="L20" s="19">
        <v>356215</v>
      </c>
      <c r="M20" s="19">
        <v>553870</v>
      </c>
      <c r="N20" s="19">
        <v>872194</v>
      </c>
      <c r="O20" s="19">
        <v>948593</v>
      </c>
      <c r="P20" s="19">
        <v>651051</v>
      </c>
      <c r="Q20" s="19">
        <v>794925</v>
      </c>
      <c r="R20" s="19">
        <v>365644</v>
      </c>
    </row>
    <row r="21" spans="1:18" ht="18" customHeight="1" x14ac:dyDescent="0.15">
      <c r="A21" s="19" t="s">
        <v>343</v>
      </c>
      <c r="B21" s="19"/>
      <c r="C21" s="15"/>
      <c r="D21" s="15">
        <v>1753</v>
      </c>
      <c r="E21" s="15">
        <v>0</v>
      </c>
      <c r="F21" s="15">
        <v>5118</v>
      </c>
      <c r="G21" s="15">
        <v>0</v>
      </c>
      <c r="H21" s="15">
        <v>1108</v>
      </c>
      <c r="I21" s="15">
        <v>0</v>
      </c>
      <c r="J21" s="17">
        <v>0</v>
      </c>
      <c r="K21" s="16">
        <v>11691</v>
      </c>
      <c r="L21" s="19">
        <v>0</v>
      </c>
      <c r="M21" s="19">
        <v>0</v>
      </c>
      <c r="N21" s="19">
        <v>776</v>
      </c>
      <c r="O21" s="19">
        <v>22773</v>
      </c>
      <c r="P21" s="19">
        <v>0</v>
      </c>
      <c r="Q21" s="19">
        <v>1</v>
      </c>
      <c r="R21" s="19">
        <v>1</v>
      </c>
    </row>
    <row r="22" spans="1:18" ht="18" customHeight="1" x14ac:dyDescent="0.15">
      <c r="A22" s="19" t="s">
        <v>344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</row>
    <row r="23" spans="1:18" ht="18" customHeight="1" x14ac:dyDescent="0.15">
      <c r="A23" s="19" t="s">
        <v>59</v>
      </c>
      <c r="B23" s="19">
        <f t="shared" ref="B23:R23" si="0">SUM(B4:B22)-B5-B8-B9-B13-B19-B20</f>
        <v>0</v>
      </c>
      <c r="C23" s="15">
        <f t="shared" si="0"/>
        <v>0</v>
      </c>
      <c r="D23" s="15">
        <f t="shared" si="0"/>
        <v>3012080</v>
      </c>
      <c r="E23" s="15">
        <f t="shared" si="0"/>
        <v>2992888</v>
      </c>
      <c r="F23" s="15">
        <f t="shared" si="0"/>
        <v>3724273</v>
      </c>
      <c r="G23" s="15">
        <f t="shared" si="0"/>
        <v>3341128</v>
      </c>
      <c r="H23" s="15">
        <f t="shared" si="0"/>
        <v>3049877</v>
      </c>
      <c r="I23" s="15">
        <f t="shared" si="0"/>
        <v>3864920</v>
      </c>
      <c r="J23" s="17">
        <f t="shared" si="0"/>
        <v>4152890</v>
      </c>
      <c r="K23" s="16">
        <f t="shared" si="0"/>
        <v>4147635</v>
      </c>
      <c r="L23" s="19">
        <f t="shared" si="0"/>
        <v>3273421</v>
      </c>
      <c r="M23" s="19">
        <f t="shared" si="0"/>
        <v>3500398</v>
      </c>
      <c r="N23" s="19">
        <f t="shared" si="0"/>
        <v>3975060</v>
      </c>
      <c r="O23" s="19">
        <v>4187523</v>
      </c>
      <c r="P23" s="19">
        <f t="shared" si="0"/>
        <v>3441387</v>
      </c>
      <c r="Q23" s="19">
        <f t="shared" si="0"/>
        <v>3934340</v>
      </c>
      <c r="R23" s="19">
        <f t="shared" si="0"/>
        <v>3577507</v>
      </c>
    </row>
    <row r="24" spans="1:18" ht="18" customHeight="1" x14ac:dyDescent="0.15">
      <c r="A24" s="19" t="s">
        <v>345</v>
      </c>
      <c r="B24" s="19">
        <f t="shared" ref="B24:M24" si="1">SUM(B4:B7)-B5</f>
        <v>0</v>
      </c>
      <c r="C24" s="15">
        <f t="shared" si="1"/>
        <v>0</v>
      </c>
      <c r="D24" s="15">
        <f t="shared" si="1"/>
        <v>903307</v>
      </c>
      <c r="E24" s="15">
        <f t="shared" si="1"/>
        <v>952444</v>
      </c>
      <c r="F24" s="15">
        <f t="shared" si="1"/>
        <v>1073059</v>
      </c>
      <c r="G24" s="15">
        <f t="shared" si="1"/>
        <v>1138781</v>
      </c>
      <c r="H24" s="15">
        <f t="shared" si="1"/>
        <v>1193944</v>
      </c>
      <c r="I24" s="15">
        <f t="shared" si="1"/>
        <v>1253582</v>
      </c>
      <c r="J24" s="17">
        <f t="shared" si="1"/>
        <v>1302529</v>
      </c>
      <c r="K24" s="16">
        <f t="shared" si="1"/>
        <v>1328961</v>
      </c>
      <c r="L24" s="19">
        <f t="shared" si="1"/>
        <v>1432049</v>
      </c>
      <c r="M24" s="19">
        <f t="shared" si="1"/>
        <v>1231008</v>
      </c>
      <c r="N24" s="19">
        <f>SUM(N4:N7)-N5</f>
        <v>1286763</v>
      </c>
      <c r="O24" s="19">
        <f>SUM(O4:O7)-O5</f>
        <v>1318269</v>
      </c>
      <c r="P24" s="19">
        <f>SUM(P4:P7)-P5</f>
        <v>1430617</v>
      </c>
      <c r="Q24" s="19">
        <f>SUM(Q4:Q7)-Q5</f>
        <v>1448142</v>
      </c>
      <c r="R24" s="19">
        <f>SUM(R4:R7)-R5</f>
        <v>1587254</v>
      </c>
    </row>
    <row r="25" spans="1:18" ht="18" customHeight="1" x14ac:dyDescent="0.15">
      <c r="A25" s="19" t="s">
        <v>346</v>
      </c>
      <c r="B25" s="19">
        <f t="shared" ref="B25:M25" si="2">+B18+B21+B22</f>
        <v>0</v>
      </c>
      <c r="C25" s="15">
        <f t="shared" si="2"/>
        <v>0</v>
      </c>
      <c r="D25" s="15">
        <f t="shared" si="2"/>
        <v>1157689</v>
      </c>
      <c r="E25" s="15">
        <f t="shared" si="2"/>
        <v>930070</v>
      </c>
      <c r="F25" s="15">
        <f t="shared" si="2"/>
        <v>1487940</v>
      </c>
      <c r="G25" s="15">
        <f t="shared" si="2"/>
        <v>1030273</v>
      </c>
      <c r="H25" s="15">
        <f t="shared" si="2"/>
        <v>673613</v>
      </c>
      <c r="I25" s="15">
        <f t="shared" si="2"/>
        <v>1194144</v>
      </c>
      <c r="J25" s="17">
        <f t="shared" si="2"/>
        <v>1743671</v>
      </c>
      <c r="K25" s="16">
        <f t="shared" si="2"/>
        <v>1639864</v>
      </c>
      <c r="L25" s="19">
        <f t="shared" si="2"/>
        <v>578352</v>
      </c>
      <c r="M25" s="19">
        <f t="shared" si="2"/>
        <v>1023294</v>
      </c>
      <c r="N25" s="19">
        <f>+N18+N21+N22</f>
        <v>1370030</v>
      </c>
      <c r="O25" s="19">
        <f>+O18+O21+O22</f>
        <v>1590761</v>
      </c>
      <c r="P25" s="19">
        <f>+P18+P21+P22</f>
        <v>699151</v>
      </c>
      <c r="Q25" s="19">
        <f>+Q18+Q21+Q22</f>
        <v>1005467</v>
      </c>
      <c r="R25" s="19">
        <f>+R18+R21+R22</f>
        <v>618723</v>
      </c>
    </row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31" t="s">
        <v>99</v>
      </c>
      <c r="L30" s="32"/>
      <c r="M30" s="32" t="str">
        <f>[2]財政指標!$M$1</f>
        <v>上河内町</v>
      </c>
      <c r="O30" s="32"/>
      <c r="P30" s="32"/>
      <c r="Q30" s="32"/>
      <c r="R30" s="32" t="str">
        <f>[2]財政指標!$M$1</f>
        <v>上河内町</v>
      </c>
    </row>
    <row r="31" spans="1:18" ht="18" customHeight="1" x14ac:dyDescent="0.15"/>
    <row r="32" spans="1:18" ht="18" customHeight="1" x14ac:dyDescent="0.15">
      <c r="A32" s="15"/>
      <c r="B32" s="19" t="s">
        <v>10</v>
      </c>
      <c r="C32" s="15" t="s">
        <v>277</v>
      </c>
      <c r="D32" s="15" t="s">
        <v>278</v>
      </c>
      <c r="E32" s="15" t="s">
        <v>279</v>
      </c>
      <c r="F32" s="15" t="s">
        <v>280</v>
      </c>
      <c r="G32" s="15" t="s">
        <v>281</v>
      </c>
      <c r="H32" s="15" t="s">
        <v>282</v>
      </c>
      <c r="I32" s="15" t="s">
        <v>283</v>
      </c>
      <c r="J32" s="17" t="s">
        <v>284</v>
      </c>
      <c r="K32" s="17" t="s">
        <v>285</v>
      </c>
      <c r="L32" s="15" t="s">
        <v>322</v>
      </c>
      <c r="M32" s="7" t="s">
        <v>323</v>
      </c>
      <c r="N32" s="7" t="s">
        <v>324</v>
      </c>
      <c r="O32" s="2" t="s">
        <v>325</v>
      </c>
      <c r="P32" s="2" t="s">
        <v>326</v>
      </c>
      <c r="Q32" s="2" t="s">
        <v>327</v>
      </c>
      <c r="R32" s="2" t="s">
        <v>328</v>
      </c>
    </row>
    <row r="33" spans="1:18" ht="18" customHeight="1" x14ac:dyDescent="0.15">
      <c r="A33" s="19" t="s">
        <v>332</v>
      </c>
      <c r="B33" s="33" t="e">
        <f t="shared" ref="B33:R33" si="3">B4/B$23*100</f>
        <v>#DIV/0!</v>
      </c>
      <c r="C33" s="33" t="e">
        <f t="shared" si="3"/>
        <v>#DIV/0!</v>
      </c>
      <c r="D33" s="33">
        <f t="shared" si="3"/>
        <v>24.815376749621525</v>
      </c>
      <c r="E33" s="33">
        <f t="shared" si="3"/>
        <v>26.073745492647905</v>
      </c>
      <c r="F33" s="33">
        <f t="shared" si="3"/>
        <v>22.324759758481722</v>
      </c>
      <c r="G33" s="33">
        <f t="shared" si="3"/>
        <v>25.799071451318241</v>
      </c>
      <c r="H33" s="33">
        <f t="shared" si="3"/>
        <v>28.919428554003979</v>
      </c>
      <c r="I33" s="33">
        <f t="shared" si="3"/>
        <v>23.711383418026763</v>
      </c>
      <c r="J33" s="33">
        <f t="shared" si="3"/>
        <v>22.506013884307073</v>
      </c>
      <c r="K33" s="33">
        <f t="shared" si="3"/>
        <v>22.252970668826936</v>
      </c>
      <c r="L33" s="33">
        <f t="shared" si="3"/>
        <v>28.929826013824684</v>
      </c>
      <c r="M33" s="33">
        <f t="shared" si="3"/>
        <v>25.177736931628917</v>
      </c>
      <c r="N33" s="33">
        <f t="shared" si="3"/>
        <v>22.823479394021724</v>
      </c>
      <c r="O33" s="33">
        <f t="shared" si="3"/>
        <v>21.320169465337862</v>
      </c>
      <c r="P33" s="33">
        <f t="shared" si="3"/>
        <v>27.302189495107644</v>
      </c>
      <c r="Q33" s="33">
        <f t="shared" si="3"/>
        <v>23.323835764067162</v>
      </c>
      <c r="R33" s="33">
        <f t="shared" si="3"/>
        <v>25.225611019069984</v>
      </c>
    </row>
    <row r="34" spans="1:18" ht="18" customHeight="1" x14ac:dyDescent="0.15">
      <c r="A34" s="19" t="s">
        <v>61</v>
      </c>
      <c r="B34" s="33" t="e">
        <f t="shared" ref="B34:Q49" si="4">B5/B$23*100</f>
        <v>#DIV/0!</v>
      </c>
      <c r="C34" s="33" t="e">
        <f t="shared" si="4"/>
        <v>#DIV/0!</v>
      </c>
      <c r="D34" s="33">
        <f t="shared" si="4"/>
        <v>16.242198082388253</v>
      </c>
      <c r="E34" s="33">
        <f t="shared" si="4"/>
        <v>17.044807557115401</v>
      </c>
      <c r="F34" s="33">
        <f t="shared" si="4"/>
        <v>14.829471416300578</v>
      </c>
      <c r="G34" s="33">
        <f t="shared" si="4"/>
        <v>17.21774801803463</v>
      </c>
      <c r="H34" s="33">
        <f t="shared" si="4"/>
        <v>19.285728572004707</v>
      </c>
      <c r="I34" s="33">
        <f t="shared" si="4"/>
        <v>15.746250892644609</v>
      </c>
      <c r="J34" s="33">
        <f t="shared" si="4"/>
        <v>14.790952806358945</v>
      </c>
      <c r="K34" s="33">
        <f t="shared" si="4"/>
        <v>14.641187086134627</v>
      </c>
      <c r="L34" s="33">
        <f t="shared" si="4"/>
        <v>19.164415454046395</v>
      </c>
      <c r="M34" s="33">
        <f t="shared" ref="M34:R48" si="5">M5/M$23*100</f>
        <v>16.792061931243246</v>
      </c>
      <c r="N34" s="33">
        <f t="shared" si="5"/>
        <v>14.912303210517578</v>
      </c>
      <c r="O34" s="33">
        <f t="shared" si="5"/>
        <v>13.737046936816824</v>
      </c>
      <c r="P34" s="33">
        <f t="shared" si="5"/>
        <v>17.66973606862582</v>
      </c>
      <c r="Q34" s="33">
        <f t="shared" si="5"/>
        <v>14.585140074319963</v>
      </c>
      <c r="R34" s="33">
        <f t="shared" si="5"/>
        <v>15.935622208426148</v>
      </c>
    </row>
    <row r="35" spans="1:18" ht="18" customHeight="1" x14ac:dyDescent="0.15">
      <c r="A35" s="19" t="s">
        <v>333</v>
      </c>
      <c r="B35" s="33" t="e">
        <f t="shared" si="4"/>
        <v>#DIV/0!</v>
      </c>
      <c r="C35" s="33" t="e">
        <f t="shared" si="4"/>
        <v>#DIV/0!</v>
      </c>
      <c r="D35" s="33">
        <f t="shared" si="4"/>
        <v>0.60476481368356749</v>
      </c>
      <c r="E35" s="33">
        <f t="shared" si="4"/>
        <v>0.84119419102886583</v>
      </c>
      <c r="F35" s="33">
        <f t="shared" si="4"/>
        <v>2.3405373344005662</v>
      </c>
      <c r="G35" s="33">
        <f t="shared" si="4"/>
        <v>3.176202767448598</v>
      </c>
      <c r="H35" s="33">
        <f t="shared" si="4"/>
        <v>3.6252281649391107</v>
      </c>
      <c r="I35" s="33">
        <f t="shared" si="4"/>
        <v>3.1251617109797873</v>
      </c>
      <c r="J35" s="33">
        <f t="shared" si="4"/>
        <v>3.1479523897815742</v>
      </c>
      <c r="K35" s="33">
        <f t="shared" si="4"/>
        <v>3.4407318869669101</v>
      </c>
      <c r="L35" s="33">
        <f t="shared" si="4"/>
        <v>4.5942761410768735</v>
      </c>
      <c r="M35" s="33">
        <f t="shared" si="5"/>
        <v>2.7794267966099855</v>
      </c>
      <c r="N35" s="33">
        <f t="shared" si="5"/>
        <v>2.8506739520912894</v>
      </c>
      <c r="O35" s="33">
        <f t="shared" si="5"/>
        <v>3.3970917891077854</v>
      </c>
      <c r="P35" s="33">
        <f t="shared" si="5"/>
        <v>5.7098489649667421</v>
      </c>
      <c r="Q35" s="33">
        <f t="shared" si="5"/>
        <v>5.0964837812695398</v>
      </c>
      <c r="R35" s="33">
        <f t="shared" si="5"/>
        <v>7.1926064714897837</v>
      </c>
    </row>
    <row r="36" spans="1:18" ht="18" customHeight="1" x14ac:dyDescent="0.15">
      <c r="A36" s="19" t="s">
        <v>334</v>
      </c>
      <c r="B36" s="33" t="e">
        <f t="shared" si="4"/>
        <v>#DIV/0!</v>
      </c>
      <c r="C36" s="33" t="e">
        <f t="shared" si="4"/>
        <v>#DIV/0!</v>
      </c>
      <c r="D36" s="33">
        <f t="shared" si="4"/>
        <v>4.5693341478313991</v>
      </c>
      <c r="E36" s="33">
        <f t="shared" si="4"/>
        <v>4.9086367415018541</v>
      </c>
      <c r="F36" s="33">
        <f t="shared" si="4"/>
        <v>4.147279213956657</v>
      </c>
      <c r="G36" s="33">
        <f t="shared" si="4"/>
        <v>5.1084543902538302</v>
      </c>
      <c r="H36" s="33">
        <f t="shared" si="4"/>
        <v>6.6026269256104424</v>
      </c>
      <c r="I36" s="33">
        <f t="shared" si="4"/>
        <v>5.5983306252134586</v>
      </c>
      <c r="J36" s="33">
        <f t="shared" si="4"/>
        <v>5.7104329755904928</v>
      </c>
      <c r="K36" s="33">
        <f t="shared" si="4"/>
        <v>6.3477138176334229</v>
      </c>
      <c r="L36" s="33">
        <f t="shared" si="4"/>
        <v>10.223677308846005</v>
      </c>
      <c r="M36" s="33">
        <f t="shared" si="5"/>
        <v>7.2104943494996849</v>
      </c>
      <c r="N36" s="33">
        <f t="shared" si="5"/>
        <v>6.6967542628287369</v>
      </c>
      <c r="O36" s="33">
        <f t="shared" si="5"/>
        <v>6.7636165819268328</v>
      </c>
      <c r="P36" s="33">
        <f t="shared" si="5"/>
        <v>8.5589037210868764</v>
      </c>
      <c r="Q36" s="33">
        <f t="shared" si="5"/>
        <v>8.3874296578333336</v>
      </c>
      <c r="R36" s="33">
        <f t="shared" si="5"/>
        <v>11.949382628741189</v>
      </c>
    </row>
    <row r="37" spans="1:18" ht="18" customHeight="1" x14ac:dyDescent="0.15">
      <c r="A37" s="19" t="s">
        <v>64</v>
      </c>
      <c r="B37" s="33" t="e">
        <f t="shared" si="4"/>
        <v>#DIV/0!</v>
      </c>
      <c r="C37" s="33" t="e">
        <f t="shared" si="4"/>
        <v>#DIV/0!</v>
      </c>
      <c r="D37" s="33">
        <f t="shared" si="4"/>
        <v>4.5693341478313991</v>
      </c>
      <c r="E37" s="33">
        <f t="shared" si="4"/>
        <v>4.9086367415018541</v>
      </c>
      <c r="F37" s="33">
        <f t="shared" si="4"/>
        <v>4.147279213956657</v>
      </c>
      <c r="G37" s="33">
        <f t="shared" si="4"/>
        <v>5.1084543902538302</v>
      </c>
      <c r="H37" s="33">
        <f t="shared" si="4"/>
        <v>6.6026269256104424</v>
      </c>
      <c r="I37" s="33">
        <f t="shared" si="4"/>
        <v>5.5983306252134586</v>
      </c>
      <c r="J37" s="33">
        <f t="shared" si="4"/>
        <v>5.7104329755904928</v>
      </c>
      <c r="K37" s="33">
        <f t="shared" si="4"/>
        <v>6.3477138176334229</v>
      </c>
      <c r="L37" s="33">
        <f t="shared" si="4"/>
        <v>10.223677308846005</v>
      </c>
      <c r="M37" s="33">
        <f t="shared" si="5"/>
        <v>7.2104943494996849</v>
      </c>
      <c r="N37" s="33">
        <f t="shared" si="5"/>
        <v>6.6967542628287369</v>
      </c>
      <c r="O37" s="33">
        <f t="shared" si="5"/>
        <v>6.7636165819268328</v>
      </c>
      <c r="P37" s="33">
        <f t="shared" si="5"/>
        <v>8.5589037210868764</v>
      </c>
      <c r="Q37" s="33">
        <f t="shared" si="5"/>
        <v>8.3874296578333336</v>
      </c>
      <c r="R37" s="33">
        <f t="shared" si="5"/>
        <v>11.949382628741189</v>
      </c>
    </row>
    <row r="38" spans="1:18" ht="18" customHeight="1" x14ac:dyDescent="0.15">
      <c r="A38" s="19" t="s">
        <v>65</v>
      </c>
      <c r="B38" s="33" t="e">
        <f t="shared" si="4"/>
        <v>#DIV/0!</v>
      </c>
      <c r="C38" s="33" t="e">
        <f t="shared" si="4"/>
        <v>#DIV/0!</v>
      </c>
      <c r="D38" s="33">
        <f t="shared" si="4"/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5"/>
        <v>0</v>
      </c>
      <c r="N38" s="33">
        <f t="shared" si="5"/>
        <v>0</v>
      </c>
      <c r="O38" s="33">
        <f t="shared" si="5"/>
        <v>0</v>
      </c>
      <c r="P38" s="33">
        <f t="shared" si="5"/>
        <v>0</v>
      </c>
      <c r="Q38" s="33">
        <f t="shared" si="5"/>
        <v>0</v>
      </c>
      <c r="R38" s="33">
        <f t="shared" si="5"/>
        <v>0</v>
      </c>
    </row>
    <row r="39" spans="1:18" ht="18" customHeight="1" x14ac:dyDescent="0.15">
      <c r="A39" s="19" t="s">
        <v>335</v>
      </c>
      <c r="B39" s="33" t="e">
        <f t="shared" si="4"/>
        <v>#DIV/0!</v>
      </c>
      <c r="C39" s="33" t="e">
        <f t="shared" si="4"/>
        <v>#DIV/0!</v>
      </c>
      <c r="D39" s="33">
        <f t="shared" si="4"/>
        <v>10.656888263259939</v>
      </c>
      <c r="E39" s="33">
        <f t="shared" si="4"/>
        <v>12.036801911732081</v>
      </c>
      <c r="F39" s="33">
        <f t="shared" si="4"/>
        <v>9.8136737022232268</v>
      </c>
      <c r="G39" s="33">
        <f t="shared" si="4"/>
        <v>10.68636101340625</v>
      </c>
      <c r="H39" s="33">
        <f t="shared" si="4"/>
        <v>11.878675762989786</v>
      </c>
      <c r="I39" s="33">
        <f t="shared" si="4"/>
        <v>9.1773180298686654</v>
      </c>
      <c r="J39" s="33">
        <f t="shared" si="4"/>
        <v>8.7062985053781823</v>
      </c>
      <c r="K39" s="33">
        <f t="shared" si="4"/>
        <v>9.8496613130133195</v>
      </c>
      <c r="L39" s="33">
        <f t="shared" si="4"/>
        <v>12.886579514214638</v>
      </c>
      <c r="M39" s="33">
        <f t="shared" si="5"/>
        <v>10.639761535688228</v>
      </c>
      <c r="N39" s="33">
        <f t="shared" si="5"/>
        <v>10.321806463298667</v>
      </c>
      <c r="O39" s="33">
        <f t="shared" si="5"/>
        <v>10.745158892261607</v>
      </c>
      <c r="P39" s="33">
        <f t="shared" si="5"/>
        <v>15.083743850953118</v>
      </c>
      <c r="Q39" s="33">
        <f t="shared" si="5"/>
        <v>13.900603404891291</v>
      </c>
      <c r="R39" s="33">
        <f t="shared" si="5"/>
        <v>13.935877693600599</v>
      </c>
    </row>
    <row r="40" spans="1:18" ht="18" customHeight="1" x14ac:dyDescent="0.15">
      <c r="A40" s="19" t="s">
        <v>336</v>
      </c>
      <c r="B40" s="33" t="e">
        <f t="shared" si="4"/>
        <v>#DIV/0!</v>
      </c>
      <c r="C40" s="33" t="e">
        <f t="shared" si="4"/>
        <v>#DIV/0!</v>
      </c>
      <c r="D40" s="33">
        <f t="shared" si="4"/>
        <v>0.74755650580329869</v>
      </c>
      <c r="E40" s="33">
        <f t="shared" si="4"/>
        <v>0.76170575043235833</v>
      </c>
      <c r="F40" s="33">
        <f t="shared" si="4"/>
        <v>0.71726750428875652</v>
      </c>
      <c r="G40" s="33">
        <f t="shared" si="4"/>
        <v>0.65786165630290128</v>
      </c>
      <c r="H40" s="33">
        <f t="shared" si="4"/>
        <v>0.67835522547302729</v>
      </c>
      <c r="I40" s="33">
        <f t="shared" si="4"/>
        <v>0.38538960702938224</v>
      </c>
      <c r="J40" s="33">
        <f t="shared" si="4"/>
        <v>0.53256888576388972</v>
      </c>
      <c r="K40" s="33">
        <f t="shared" si="4"/>
        <v>0.42677332986147526</v>
      </c>
      <c r="L40" s="33">
        <f t="shared" si="4"/>
        <v>0.50598441202643962</v>
      </c>
      <c r="M40" s="33">
        <f t="shared" si="5"/>
        <v>1.2248892840185603</v>
      </c>
      <c r="N40" s="33">
        <f t="shared" si="5"/>
        <v>0.42565395239317139</v>
      </c>
      <c r="O40" s="33">
        <f t="shared" si="5"/>
        <v>0.70877222644508464</v>
      </c>
      <c r="P40" s="33">
        <f t="shared" si="5"/>
        <v>1.0727651380097618</v>
      </c>
      <c r="Q40" s="33">
        <f t="shared" si="5"/>
        <v>1.0293213092920286</v>
      </c>
      <c r="R40" s="33">
        <f t="shared" si="5"/>
        <v>0.85117932683290343</v>
      </c>
    </row>
    <row r="41" spans="1:18" ht="18" customHeight="1" x14ac:dyDescent="0.15">
      <c r="A41" s="19" t="s">
        <v>337</v>
      </c>
      <c r="B41" s="33" t="e">
        <f t="shared" si="4"/>
        <v>#DIV/0!</v>
      </c>
      <c r="C41" s="33" t="e">
        <f t="shared" si="4"/>
        <v>#DIV/0!</v>
      </c>
      <c r="D41" s="33">
        <f t="shared" si="4"/>
        <v>11.456269421794905</v>
      </c>
      <c r="E41" s="33">
        <f t="shared" si="4"/>
        <v>12.67745401765786</v>
      </c>
      <c r="F41" s="33">
        <f t="shared" si="4"/>
        <v>10.473507178447981</v>
      </c>
      <c r="G41" s="33">
        <f t="shared" si="4"/>
        <v>10.424982221573073</v>
      </c>
      <c r="H41" s="33">
        <f t="shared" si="4"/>
        <v>11.04195349517374</v>
      </c>
      <c r="I41" s="33">
        <f t="shared" si="4"/>
        <v>11.50474007223953</v>
      </c>
      <c r="J41" s="33">
        <f t="shared" si="4"/>
        <v>10.827568271733661</v>
      </c>
      <c r="K41" s="33">
        <f t="shared" si="4"/>
        <v>10.531929641832031</v>
      </c>
      <c r="L41" s="33">
        <f t="shared" si="4"/>
        <v>14.341448900095649</v>
      </c>
      <c r="M41" s="33">
        <f t="shared" si="5"/>
        <v>11.650989401776599</v>
      </c>
      <c r="N41" s="33">
        <f t="shared" si="5"/>
        <v>10.510784742871806</v>
      </c>
      <c r="O41" s="33">
        <f t="shared" si="5"/>
        <v>10.118320544149848</v>
      </c>
      <c r="P41" s="33">
        <f t="shared" si="5"/>
        <v>11.734658148008347</v>
      </c>
      <c r="Q41" s="33">
        <f t="shared" si="5"/>
        <v>9.4842591133455674</v>
      </c>
      <c r="R41" s="33">
        <f t="shared" si="5"/>
        <v>10.168477657765589</v>
      </c>
    </row>
    <row r="42" spans="1:18" ht="18" customHeight="1" x14ac:dyDescent="0.15">
      <c r="A42" s="19" t="s">
        <v>69</v>
      </c>
      <c r="B42" s="33" t="e">
        <f t="shared" si="4"/>
        <v>#DIV/0!</v>
      </c>
      <c r="C42" s="33" t="e">
        <f t="shared" si="4"/>
        <v>#DIV/0!</v>
      </c>
      <c r="D42" s="33">
        <f t="shared" si="4"/>
        <v>0.12403389020211947</v>
      </c>
      <c r="E42" s="33">
        <f t="shared" si="4"/>
        <v>0.12883876710388092</v>
      </c>
      <c r="F42" s="33">
        <f t="shared" si="4"/>
        <v>0.10351013472965059</v>
      </c>
      <c r="G42" s="33">
        <f t="shared" si="4"/>
        <v>0.11541012496378469</v>
      </c>
      <c r="H42" s="33">
        <f t="shared" si="4"/>
        <v>0.12656248104431753</v>
      </c>
      <c r="I42" s="33">
        <f t="shared" si="4"/>
        <v>9.9976196143775287E-2</v>
      </c>
      <c r="J42" s="33">
        <f t="shared" si="4"/>
        <v>9.3043639489608448E-2</v>
      </c>
      <c r="K42" s="33">
        <f t="shared" si="4"/>
        <v>9.3161524579670099E-2</v>
      </c>
      <c r="L42" s="33">
        <f t="shared" si="4"/>
        <v>0.11804164511683649</v>
      </c>
      <c r="M42" s="33">
        <f t="shared" si="5"/>
        <v>0.11038744737027045</v>
      </c>
      <c r="N42" s="33">
        <f t="shared" si="5"/>
        <v>9.7206079908227799E-2</v>
      </c>
      <c r="O42" s="33">
        <f t="shared" si="5"/>
        <v>9.9868108187107285E-2</v>
      </c>
      <c r="P42" s="33">
        <f t="shared" si="5"/>
        <v>0.1246880981418248</v>
      </c>
      <c r="Q42" s="33">
        <f t="shared" si="5"/>
        <v>0.11455542733978252</v>
      </c>
      <c r="R42" s="33">
        <f t="shared" si="5"/>
        <v>0.11239670530344176</v>
      </c>
    </row>
    <row r="43" spans="1:18" ht="18" customHeight="1" x14ac:dyDescent="0.15">
      <c r="A43" s="19" t="s">
        <v>338</v>
      </c>
      <c r="B43" s="33" t="e">
        <f t="shared" si="4"/>
        <v>#DIV/0!</v>
      </c>
      <c r="C43" s="33" t="e">
        <f t="shared" si="4"/>
        <v>#DIV/0!</v>
      </c>
      <c r="D43" s="33">
        <f t="shared" si="4"/>
        <v>5.1040477012562748</v>
      </c>
      <c r="E43" s="33">
        <f t="shared" si="4"/>
        <v>6.995417135556024</v>
      </c>
      <c r="F43" s="33">
        <f t="shared" si="4"/>
        <v>5.8135641506409437</v>
      </c>
      <c r="G43" s="33">
        <f t="shared" si="4"/>
        <v>6.6858258647977564</v>
      </c>
      <c r="H43" s="33">
        <f t="shared" si="4"/>
        <v>6.9099507947369689</v>
      </c>
      <c r="I43" s="33">
        <f t="shared" si="4"/>
        <v>5.9723099055090403</v>
      </c>
      <c r="J43" s="33">
        <f t="shared" si="4"/>
        <v>4.2416485868876856</v>
      </c>
      <c r="K43" s="33">
        <f t="shared" si="4"/>
        <v>4.6430556208538123</v>
      </c>
      <c r="L43" s="33">
        <f t="shared" si="4"/>
        <v>6.7684847136986042</v>
      </c>
      <c r="M43" s="33">
        <f t="shared" si="5"/>
        <v>9.7793165234353356</v>
      </c>
      <c r="N43" s="33">
        <f t="shared" si="5"/>
        <v>8.793879840807433</v>
      </c>
      <c r="O43" s="33">
        <f t="shared" si="5"/>
        <v>8.1545104349277597</v>
      </c>
      <c r="P43" s="33">
        <f t="shared" si="5"/>
        <v>9.6176919364198206</v>
      </c>
      <c r="Q43" s="33">
        <f t="shared" si="5"/>
        <v>10.789331882857098</v>
      </c>
      <c r="R43" s="33">
        <f t="shared" si="5"/>
        <v>12.258424651579997</v>
      </c>
    </row>
    <row r="44" spans="1:18" ht="18" customHeight="1" x14ac:dyDescent="0.15">
      <c r="A44" s="19" t="s">
        <v>339</v>
      </c>
      <c r="B44" s="33" t="e">
        <f t="shared" si="4"/>
        <v>#DIV/0!</v>
      </c>
      <c r="C44" s="33" t="e">
        <f t="shared" si="4"/>
        <v>#DIV/0!</v>
      </c>
      <c r="D44" s="33">
        <f t="shared" si="4"/>
        <v>2.9305330535709544</v>
      </c>
      <c r="E44" s="33">
        <f t="shared" si="4"/>
        <v>3.9539735533036988</v>
      </c>
      <c r="F44" s="33">
        <f t="shared" si="4"/>
        <v>3.8744205916161358</v>
      </c>
      <c r="G44" s="33">
        <f t="shared" si="4"/>
        <v>5.5715016006570233</v>
      </c>
      <c r="H44" s="33">
        <f t="shared" si="4"/>
        <v>7.4296110957917314</v>
      </c>
      <c r="I44" s="33">
        <f t="shared" si="4"/>
        <v>8.9761754447698792</v>
      </c>
      <c r="J44" s="33">
        <f t="shared" si="4"/>
        <v>1.7385964954525643</v>
      </c>
      <c r="K44" s="33">
        <f t="shared" si="4"/>
        <v>2.3627440698132789</v>
      </c>
      <c r="L44" s="33">
        <f t="shared" si="4"/>
        <v>3.3123756461512284</v>
      </c>
      <c r="M44" s="33">
        <f t="shared" si="5"/>
        <v>1.5843912606509316</v>
      </c>
      <c r="N44" s="33">
        <f t="shared" si="5"/>
        <v>2.4824027813416651</v>
      </c>
      <c r="O44" s="33">
        <f t="shared" si="5"/>
        <v>0.32663701190417344</v>
      </c>
      <c r="P44" s="33">
        <f t="shared" si="5"/>
        <v>2.3072092734702607E-2</v>
      </c>
      <c r="Q44" s="33">
        <f t="shared" si="5"/>
        <v>1.7970993864282192</v>
      </c>
      <c r="R44" s="33">
        <f t="shared" si="5"/>
        <v>0.56455514971738707</v>
      </c>
    </row>
    <row r="45" spans="1:18" ht="18" customHeight="1" x14ac:dyDescent="0.15">
      <c r="A45" s="19" t="s">
        <v>72</v>
      </c>
      <c r="B45" s="33" t="e">
        <f t="shared" si="4"/>
        <v>#DIV/0!</v>
      </c>
      <c r="C45" s="33" t="e">
        <f t="shared" si="4"/>
        <v>#DIV/0!</v>
      </c>
      <c r="D45" s="33">
        <f t="shared" si="4"/>
        <v>0.68036041539401348</v>
      </c>
      <c r="E45" s="33">
        <f t="shared" si="4"/>
        <v>0.6750670255619321</v>
      </c>
      <c r="F45" s="33">
        <f t="shared" si="4"/>
        <v>0.5424951393198082</v>
      </c>
      <c r="G45" s="33">
        <f t="shared" si="4"/>
        <v>1.0536561305044285</v>
      </c>
      <c r="H45" s="33">
        <f t="shared" si="4"/>
        <v>0.82760714612425346</v>
      </c>
      <c r="I45" s="33">
        <f t="shared" si="4"/>
        <v>0.65219978680024426</v>
      </c>
      <c r="J45" s="33">
        <f t="shared" si="4"/>
        <v>0.60199042112841905</v>
      </c>
      <c r="K45" s="33">
        <f t="shared" si="4"/>
        <v>0.60709295779401995</v>
      </c>
      <c r="L45" s="33">
        <f t="shared" si="4"/>
        <v>0.76922583437938474</v>
      </c>
      <c r="M45" s="33">
        <f t="shared" si="5"/>
        <v>0.71934677142427805</v>
      </c>
      <c r="N45" s="33">
        <f t="shared" si="5"/>
        <v>0.62892132445799565</v>
      </c>
      <c r="O45" s="33">
        <f t="shared" si="5"/>
        <v>0.47760931701151255</v>
      </c>
      <c r="P45" s="33">
        <f t="shared" si="5"/>
        <v>0.58116102606303788</v>
      </c>
      <c r="Q45" s="33">
        <f t="shared" si="5"/>
        <v>0.63543059318716733</v>
      </c>
      <c r="R45" s="33">
        <f t="shared" si="5"/>
        <v>0.5590485217778749</v>
      </c>
    </row>
    <row r="46" spans="1:18" ht="18" customHeight="1" x14ac:dyDescent="0.15">
      <c r="A46" s="19" t="s">
        <v>80</v>
      </c>
      <c r="B46" s="33" t="e">
        <f t="shared" si="4"/>
        <v>#DIV/0!</v>
      </c>
      <c r="C46" s="33" t="e">
        <f t="shared" si="4"/>
        <v>#DIV/0!</v>
      </c>
      <c r="D46" s="33">
        <f t="shared" si="4"/>
        <v>0</v>
      </c>
      <c r="E46" s="33">
        <f t="shared" si="4"/>
        <v>0</v>
      </c>
      <c r="F46" s="33">
        <f t="shared" si="4"/>
        <v>0</v>
      </c>
      <c r="G46" s="33">
        <f t="shared" si="4"/>
        <v>0</v>
      </c>
      <c r="H46" s="33">
        <f t="shared" si="4"/>
        <v>0</v>
      </c>
      <c r="I46" s="33">
        <f t="shared" si="4"/>
        <v>0</v>
      </c>
      <c r="J46" s="33">
        <f t="shared" si="4"/>
        <v>0</v>
      </c>
      <c r="K46" s="33">
        <f t="shared" si="4"/>
        <v>0</v>
      </c>
      <c r="L46" s="33">
        <f t="shared" si="4"/>
        <v>0</v>
      </c>
      <c r="M46" s="33">
        <f t="shared" si="5"/>
        <v>0</v>
      </c>
      <c r="N46" s="33">
        <f t="shared" si="5"/>
        <v>0</v>
      </c>
      <c r="O46" s="33">
        <f t="shared" si="5"/>
        <v>0</v>
      </c>
      <c r="P46" s="33">
        <f t="shared" si="5"/>
        <v>0</v>
      </c>
      <c r="Q46" s="33">
        <f t="shared" si="5"/>
        <v>2.5417223727486692E-5</v>
      </c>
      <c r="R46" s="33">
        <f t="shared" si="5"/>
        <v>2.7952426088893748E-5</v>
      </c>
    </row>
    <row r="47" spans="1:18" ht="18" customHeight="1" x14ac:dyDescent="0.15">
      <c r="A47" s="19" t="s">
        <v>347</v>
      </c>
      <c r="B47" s="33" t="e">
        <f t="shared" si="4"/>
        <v>#DIV/0!</v>
      </c>
      <c r="C47" s="33" t="e">
        <f t="shared" si="4"/>
        <v>#DIV/0!</v>
      </c>
      <c r="D47" s="33">
        <f t="shared" si="4"/>
        <v>38.37666994236541</v>
      </c>
      <c r="E47" s="33">
        <f t="shared" si="4"/>
        <v>31.076004180577421</v>
      </c>
      <c r="F47" s="33">
        <f t="shared" si="4"/>
        <v>39.815072632967563</v>
      </c>
      <c r="G47" s="33">
        <f t="shared" si="4"/>
        <v>30.8360829037379</v>
      </c>
      <c r="H47" s="33">
        <f t="shared" si="4"/>
        <v>22.050233501219886</v>
      </c>
      <c r="I47" s="33">
        <f t="shared" si="4"/>
        <v>30.896991399563252</v>
      </c>
      <c r="J47" s="33">
        <f t="shared" si="4"/>
        <v>41.986929583976462</v>
      </c>
      <c r="K47" s="33">
        <f t="shared" si="4"/>
        <v>39.255455217250315</v>
      </c>
      <c r="L47" s="33">
        <f t="shared" si="4"/>
        <v>17.668121515686494</v>
      </c>
      <c r="M47" s="33">
        <f t="shared" si="5"/>
        <v>29.233647145267483</v>
      </c>
      <c r="N47" s="33">
        <f t="shared" si="5"/>
        <v>34.446121567976334</v>
      </c>
      <c r="O47" s="33">
        <f t="shared" si="5"/>
        <v>37.444283888112381</v>
      </c>
      <c r="P47" s="33">
        <f t="shared" si="5"/>
        <v>20.315965626649952</v>
      </c>
      <c r="Q47" s="33">
        <f t="shared" si="5"/>
        <v>25.556128855157407</v>
      </c>
      <c r="R47" s="33">
        <f t="shared" si="5"/>
        <v>17.294753022146427</v>
      </c>
    </row>
    <row r="48" spans="1:18" ht="18" customHeight="1" x14ac:dyDescent="0.15">
      <c r="A48" s="19" t="s">
        <v>341</v>
      </c>
      <c r="B48" s="33" t="e">
        <f t="shared" si="4"/>
        <v>#DIV/0!</v>
      </c>
      <c r="C48" s="33" t="e">
        <f t="shared" si="4"/>
        <v>#DIV/0!</v>
      </c>
      <c r="D48" s="33">
        <f t="shared" si="4"/>
        <v>18.857367666197444</v>
      </c>
      <c r="E48" s="33">
        <f t="shared" si="4"/>
        <v>5.5511599498544548</v>
      </c>
      <c r="F48" s="33">
        <f t="shared" si="4"/>
        <v>22.950412066999384</v>
      </c>
      <c r="G48" s="33">
        <f t="shared" si="4"/>
        <v>20.352168489204843</v>
      </c>
      <c r="H48" s="33">
        <f t="shared" si="4"/>
        <v>4.4679178865246039</v>
      </c>
      <c r="I48" s="33">
        <f t="shared" si="4"/>
        <v>14.010587541268643</v>
      </c>
      <c r="J48" s="33">
        <f t="shared" si="4"/>
        <v>19.064073452463223</v>
      </c>
      <c r="K48" s="33">
        <f t="shared" si="4"/>
        <v>12.089901835624397</v>
      </c>
      <c r="L48" s="33">
        <f t="shared" si="4"/>
        <v>1.6948324092745783</v>
      </c>
      <c r="M48" s="33">
        <f t="shared" si="5"/>
        <v>9.5619698102901438</v>
      </c>
      <c r="N48" s="33">
        <f t="shared" si="5"/>
        <v>10.061986485738581</v>
      </c>
      <c r="O48" s="33">
        <f t="shared" si="5"/>
        <v>13.437753058311561</v>
      </c>
      <c r="P48" s="33">
        <f t="shared" si="5"/>
        <v>0.32097523469461586</v>
      </c>
      <c r="Q48" s="33">
        <f t="shared" si="5"/>
        <v>4.9549606795548939</v>
      </c>
      <c r="R48" s="33">
        <f t="shared" si="5"/>
        <v>6.8045988449498491</v>
      </c>
    </row>
    <row r="49" spans="1:18" ht="18" customHeight="1" x14ac:dyDescent="0.15">
      <c r="A49" s="19" t="s">
        <v>342</v>
      </c>
      <c r="B49" s="33" t="e">
        <f t="shared" si="4"/>
        <v>#DIV/0!</v>
      </c>
      <c r="C49" s="33" t="e">
        <f t="shared" si="4"/>
        <v>#DIV/0!</v>
      </c>
      <c r="D49" s="33">
        <f t="shared" si="4"/>
        <v>16.884013704815278</v>
      </c>
      <c r="E49" s="33">
        <f t="shared" si="4"/>
        <v>22.819397184258147</v>
      </c>
      <c r="F49" s="33">
        <f t="shared" si="4"/>
        <v>14.787745151872594</v>
      </c>
      <c r="G49" s="33">
        <f t="shared" si="4"/>
        <v>8.3130308087568032</v>
      </c>
      <c r="H49" s="33">
        <f t="shared" si="4"/>
        <v>15.416228261008557</v>
      </c>
      <c r="I49" s="33">
        <f t="shared" si="4"/>
        <v>15.009573290003415</v>
      </c>
      <c r="J49" s="33">
        <f t="shared" si="4"/>
        <v>19.482962467101224</v>
      </c>
      <c r="K49" s="33">
        <f t="shared" si="4"/>
        <v>24.159864597535705</v>
      </c>
      <c r="L49" s="33">
        <f t="shared" si="4"/>
        <v>10.882040531908361</v>
      </c>
      <c r="M49" s="33">
        <f t="shared" si="4"/>
        <v>15.823057835137606</v>
      </c>
      <c r="N49" s="33">
        <f t="shared" si="4"/>
        <v>21.941656226572682</v>
      </c>
      <c r="O49" s="33">
        <f t="shared" si="4"/>
        <v>22.652842742595087</v>
      </c>
      <c r="P49" s="33">
        <f t="shared" si="4"/>
        <v>18.918273358968346</v>
      </c>
      <c r="Q49" s="33">
        <f t="shared" si="4"/>
        <v>20.20478657157236</v>
      </c>
      <c r="R49" s="33">
        <f t="shared" ref="Q49:R51" si="6">R20/R$23*100</f>
        <v>10.220636884847464</v>
      </c>
    </row>
    <row r="50" spans="1:18" ht="18" customHeight="1" x14ac:dyDescent="0.15">
      <c r="A50" s="19" t="s">
        <v>348</v>
      </c>
      <c r="B50" s="33" t="e">
        <f t="shared" ref="B50:P51" si="7">B21/B$23*100</f>
        <v>#DIV/0!</v>
      </c>
      <c r="C50" s="33" t="e">
        <f t="shared" si="7"/>
        <v>#DIV/0!</v>
      </c>
      <c r="D50" s="33">
        <f t="shared" si="7"/>
        <v>5.8198985418713975E-2</v>
      </c>
      <c r="E50" s="33">
        <f t="shared" si="7"/>
        <v>0</v>
      </c>
      <c r="F50" s="33">
        <f t="shared" si="7"/>
        <v>0.13742279365664117</v>
      </c>
      <c r="G50" s="33">
        <f t="shared" si="7"/>
        <v>0</v>
      </c>
      <c r="H50" s="33">
        <f t="shared" si="7"/>
        <v>3.6329333937073528E-2</v>
      </c>
      <c r="I50" s="33">
        <f t="shared" si="7"/>
        <v>0</v>
      </c>
      <c r="J50" s="33">
        <f t="shared" si="7"/>
        <v>0</v>
      </c>
      <c r="K50" s="33">
        <f t="shared" si="7"/>
        <v>0.28187147615448321</v>
      </c>
      <c r="L50" s="33">
        <f t="shared" si="7"/>
        <v>0</v>
      </c>
      <c r="M50" s="33">
        <f t="shared" si="7"/>
        <v>0</v>
      </c>
      <c r="N50" s="33">
        <f t="shared" si="7"/>
        <v>1.9521717911176184E-2</v>
      </c>
      <c r="O50" s="33">
        <f t="shared" si="7"/>
        <v>0.54382984881515872</v>
      </c>
      <c r="P50" s="33">
        <f t="shared" si="7"/>
        <v>0</v>
      </c>
      <c r="Q50" s="33">
        <f t="shared" si="6"/>
        <v>2.5417223727486692E-5</v>
      </c>
      <c r="R50" s="33">
        <f t="shared" si="6"/>
        <v>2.7952426088893748E-5</v>
      </c>
    </row>
    <row r="51" spans="1:18" ht="18" customHeight="1" x14ac:dyDescent="0.15">
      <c r="A51" s="19" t="s">
        <v>349</v>
      </c>
      <c r="B51" s="33" t="e">
        <f t="shared" si="7"/>
        <v>#DIV/0!</v>
      </c>
      <c r="C51" s="33" t="e">
        <f t="shared" si="7"/>
        <v>#DIV/0!</v>
      </c>
      <c r="D51" s="33">
        <f t="shared" si="7"/>
        <v>0</v>
      </c>
      <c r="E51" s="33">
        <f t="shared" si="7"/>
        <v>0</v>
      </c>
      <c r="F51" s="33">
        <f t="shared" si="7"/>
        <v>0</v>
      </c>
      <c r="G51" s="33">
        <f t="shared" si="7"/>
        <v>0</v>
      </c>
      <c r="H51" s="33">
        <f t="shared" si="7"/>
        <v>0</v>
      </c>
      <c r="I51" s="33">
        <f t="shared" si="7"/>
        <v>0</v>
      </c>
      <c r="J51" s="33">
        <f t="shared" si="7"/>
        <v>0</v>
      </c>
      <c r="K51" s="33">
        <f t="shared" si="7"/>
        <v>0</v>
      </c>
      <c r="L51" s="33">
        <f t="shared" si="7"/>
        <v>0</v>
      </c>
      <c r="M51" s="33">
        <f t="shared" si="7"/>
        <v>0</v>
      </c>
      <c r="N51" s="33">
        <f t="shared" si="7"/>
        <v>0</v>
      </c>
      <c r="O51" s="33">
        <f t="shared" si="7"/>
        <v>0</v>
      </c>
      <c r="P51" s="33">
        <f t="shared" si="7"/>
        <v>0</v>
      </c>
      <c r="Q51" s="33">
        <f t="shared" si="6"/>
        <v>2.5417223727486692E-5</v>
      </c>
      <c r="R51" s="33">
        <f t="shared" si="6"/>
        <v>2.7952426088893748E-5</v>
      </c>
    </row>
    <row r="52" spans="1:18" ht="18" customHeight="1" x14ac:dyDescent="0.15">
      <c r="A52" s="19" t="s">
        <v>59</v>
      </c>
      <c r="B52" s="33" t="e">
        <f t="shared" ref="B52:R52" si="8">SUM(B33:B51)-B34-B37-B38-B42-B48-B49</f>
        <v>#DIV/0!</v>
      </c>
      <c r="C52" s="24" t="e">
        <f t="shared" si="8"/>
        <v>#DIV/0!</v>
      </c>
      <c r="D52" s="24">
        <f t="shared" si="8"/>
        <v>100</v>
      </c>
      <c r="E52" s="24">
        <f t="shared" si="8"/>
        <v>100</v>
      </c>
      <c r="F52" s="24">
        <f t="shared" si="8"/>
        <v>100</v>
      </c>
      <c r="G52" s="24">
        <f t="shared" si="8"/>
        <v>100.00000000000001</v>
      </c>
      <c r="H52" s="24">
        <f t="shared" si="8"/>
        <v>100.00000000000001</v>
      </c>
      <c r="I52" s="24">
        <f t="shared" si="8"/>
        <v>99.999999999999957</v>
      </c>
      <c r="J52" s="25">
        <f t="shared" si="8"/>
        <v>100</v>
      </c>
      <c r="K52" s="34">
        <f t="shared" si="8"/>
        <v>99.999999999999986</v>
      </c>
      <c r="L52" s="35">
        <f t="shared" si="8"/>
        <v>99.999999999999972</v>
      </c>
      <c r="M52" s="35">
        <f t="shared" si="8"/>
        <v>100.00000000000003</v>
      </c>
      <c r="N52" s="35">
        <f t="shared" si="8"/>
        <v>100</v>
      </c>
      <c r="O52" s="35">
        <f t="shared" si="8"/>
        <v>100</v>
      </c>
      <c r="P52" s="35">
        <f t="shared" si="8"/>
        <v>99.999999999999986</v>
      </c>
      <c r="Q52" s="35">
        <f t="shared" si="8"/>
        <v>100</v>
      </c>
      <c r="R52" s="35">
        <f t="shared" si="8"/>
        <v>100.00000000000001</v>
      </c>
    </row>
    <row r="53" spans="1:18" ht="18" customHeight="1" x14ac:dyDescent="0.15">
      <c r="A53" s="19" t="s">
        <v>345</v>
      </c>
      <c r="B53" s="33" t="e">
        <f t="shared" ref="B53:M53" si="9">SUM(B33:B36)-B34</f>
        <v>#DIV/0!</v>
      </c>
      <c r="C53" s="24" t="e">
        <f t="shared" si="9"/>
        <v>#DIV/0!</v>
      </c>
      <c r="D53" s="24">
        <f t="shared" si="9"/>
        <v>29.989475711136489</v>
      </c>
      <c r="E53" s="24">
        <f t="shared" si="9"/>
        <v>31.823576425178626</v>
      </c>
      <c r="F53" s="24">
        <f t="shared" si="9"/>
        <v>28.812576306838942</v>
      </c>
      <c r="G53" s="24">
        <f t="shared" si="9"/>
        <v>34.083728609020667</v>
      </c>
      <c r="H53" s="24">
        <f t="shared" si="9"/>
        <v>39.147283644553532</v>
      </c>
      <c r="I53" s="24">
        <f t="shared" si="9"/>
        <v>32.434875754220009</v>
      </c>
      <c r="J53" s="25">
        <f t="shared" si="9"/>
        <v>31.364399249679138</v>
      </c>
      <c r="K53" s="34">
        <f t="shared" si="9"/>
        <v>32.041416373427261</v>
      </c>
      <c r="L53" s="35">
        <f t="shared" si="9"/>
        <v>43.747779463747563</v>
      </c>
      <c r="M53" s="35">
        <f t="shared" si="9"/>
        <v>35.167658077738587</v>
      </c>
      <c r="N53" s="35">
        <f>SUM(N33:N36)-N34</f>
        <v>32.370907608941749</v>
      </c>
      <c r="O53" s="35">
        <f>SUM(O33:O36)-O34</f>
        <v>31.480877836372478</v>
      </c>
      <c r="P53" s="35">
        <f>SUM(P33:P36)-P34</f>
        <v>41.570942181161257</v>
      </c>
      <c r="Q53" s="35">
        <f>SUM(Q33:Q36)-Q34</f>
        <v>36.807749203170033</v>
      </c>
      <c r="R53" s="35">
        <f>SUM(R33:R36)-R34</f>
        <v>44.36760011930096</v>
      </c>
    </row>
    <row r="54" spans="1:18" ht="18" customHeight="1" x14ac:dyDescent="0.15">
      <c r="A54" s="19" t="s">
        <v>350</v>
      </c>
      <c r="B54" s="33" t="e">
        <f t="shared" ref="B54:R54" si="10">+B47+B50+B51</f>
        <v>#DIV/0!</v>
      </c>
      <c r="C54" s="24" t="e">
        <f t="shared" si="10"/>
        <v>#DIV/0!</v>
      </c>
      <c r="D54" s="24">
        <f t="shared" si="10"/>
        <v>38.434868927784123</v>
      </c>
      <c r="E54" s="24">
        <f t="shared" si="10"/>
        <v>31.076004180577421</v>
      </c>
      <c r="F54" s="24">
        <f t="shared" si="10"/>
        <v>39.952495426624203</v>
      </c>
      <c r="G54" s="24">
        <f t="shared" si="10"/>
        <v>30.8360829037379</v>
      </c>
      <c r="H54" s="24">
        <f t="shared" si="10"/>
        <v>22.086562835156958</v>
      </c>
      <c r="I54" s="24">
        <f t="shared" si="10"/>
        <v>30.896991399563252</v>
      </c>
      <c r="J54" s="25">
        <f t="shared" si="10"/>
        <v>41.986929583976462</v>
      </c>
      <c r="K54" s="34">
        <f t="shared" si="10"/>
        <v>39.5373266934048</v>
      </c>
      <c r="L54" s="35">
        <f t="shared" si="10"/>
        <v>17.668121515686494</v>
      </c>
      <c r="M54" s="35">
        <f t="shared" si="10"/>
        <v>29.233647145267483</v>
      </c>
      <c r="N54" s="35">
        <f t="shared" si="10"/>
        <v>34.465643285887509</v>
      </c>
      <c r="O54" s="35">
        <f t="shared" si="10"/>
        <v>37.988113736927538</v>
      </c>
      <c r="P54" s="35">
        <f t="shared" si="10"/>
        <v>20.315965626649952</v>
      </c>
      <c r="Q54" s="35">
        <f t="shared" si="10"/>
        <v>25.556179689604864</v>
      </c>
      <c r="R54" s="35">
        <f t="shared" si="10"/>
        <v>17.294808926998602</v>
      </c>
    </row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274"/>
  <sheetViews>
    <sheetView workbookViewId="0">
      <selection sqref="A1:IV65536"/>
    </sheetView>
  </sheetViews>
  <sheetFormatPr defaultColWidth="9" defaultRowHeight="12" x14ac:dyDescent="0.15"/>
  <cols>
    <col min="1" max="1" width="25.21875" style="18" customWidth="1"/>
    <col min="2" max="2" width="8.6640625" style="21" customWidth="1"/>
    <col min="3" max="9" width="8.6640625" style="18" customWidth="1"/>
    <col min="10" max="11" width="8.6640625" style="20" customWidth="1"/>
    <col min="12" max="19" width="8.6640625" style="18" customWidth="1"/>
    <col min="20" max="16384" width="9" style="18"/>
  </cols>
  <sheetData>
    <row r="1" spans="1:18" ht="18" customHeight="1" x14ac:dyDescent="0.2">
      <c r="A1" s="31" t="s">
        <v>98</v>
      </c>
      <c r="L1" s="32" t="str">
        <f>[3]財政指標!$M$1</f>
        <v>河内町</v>
      </c>
      <c r="Q1" s="32" t="str">
        <f>[3]財政指標!$M$1</f>
        <v>河内町</v>
      </c>
    </row>
    <row r="2" spans="1:18" ht="18" customHeight="1" x14ac:dyDescent="0.15">
      <c r="M2" s="21" t="s">
        <v>170</v>
      </c>
      <c r="R2" s="21" t="s">
        <v>170</v>
      </c>
    </row>
    <row r="3" spans="1:18" ht="18" customHeight="1" x14ac:dyDescent="0.15">
      <c r="A3" s="15"/>
      <c r="B3" s="19" t="s">
        <v>10</v>
      </c>
      <c r="C3" s="15" t="s">
        <v>277</v>
      </c>
      <c r="D3" s="15" t="s">
        <v>278</v>
      </c>
      <c r="E3" s="15" t="s">
        <v>279</v>
      </c>
      <c r="F3" s="15" t="s">
        <v>280</v>
      </c>
      <c r="G3" s="15" t="s">
        <v>281</v>
      </c>
      <c r="H3" s="15" t="s">
        <v>282</v>
      </c>
      <c r="I3" s="15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2" t="s">
        <v>289</v>
      </c>
      <c r="P3" s="2" t="s">
        <v>290</v>
      </c>
      <c r="Q3" s="2" t="s">
        <v>291</v>
      </c>
      <c r="R3" s="2" t="s">
        <v>292</v>
      </c>
    </row>
    <row r="4" spans="1:18" ht="18" customHeight="1" x14ac:dyDescent="0.15">
      <c r="A4" s="19" t="s">
        <v>332</v>
      </c>
      <c r="B4" s="19"/>
      <c r="C4" s="15"/>
      <c r="D4" s="15">
        <v>1235322</v>
      </c>
      <c r="E4" s="15">
        <v>1336031</v>
      </c>
      <c r="F4" s="15">
        <v>1406670</v>
      </c>
      <c r="G4" s="15">
        <v>1481463</v>
      </c>
      <c r="H4" s="15">
        <v>1593803</v>
      </c>
      <c r="I4" s="15">
        <v>1685693</v>
      </c>
      <c r="J4" s="17">
        <v>1711603</v>
      </c>
      <c r="K4" s="16">
        <v>1775752</v>
      </c>
      <c r="L4" s="19">
        <v>1757532</v>
      </c>
      <c r="M4" s="19">
        <v>1719763</v>
      </c>
      <c r="N4" s="19">
        <v>1757257</v>
      </c>
      <c r="O4" s="19">
        <v>1712802</v>
      </c>
      <c r="P4" s="19">
        <v>1748716</v>
      </c>
      <c r="Q4" s="19">
        <v>1762526</v>
      </c>
      <c r="R4" s="19">
        <v>1783587</v>
      </c>
    </row>
    <row r="5" spans="1:18" ht="18" customHeight="1" x14ac:dyDescent="0.15">
      <c r="A5" s="19" t="s">
        <v>61</v>
      </c>
      <c r="B5" s="19"/>
      <c r="C5" s="15"/>
      <c r="D5" s="15">
        <v>840979</v>
      </c>
      <c r="E5" s="15">
        <v>899570</v>
      </c>
      <c r="F5" s="15">
        <v>962741</v>
      </c>
      <c r="G5" s="15">
        <v>1011316</v>
      </c>
      <c r="H5" s="15">
        <v>1086886</v>
      </c>
      <c r="I5" s="15">
        <v>1138368</v>
      </c>
      <c r="J5" s="17">
        <v>1155450</v>
      </c>
      <c r="K5" s="16">
        <v>1187378</v>
      </c>
      <c r="L5" s="19">
        <v>1180717</v>
      </c>
      <c r="M5" s="19">
        <v>1144747</v>
      </c>
      <c r="N5" s="19">
        <v>1161498</v>
      </c>
      <c r="O5" s="19">
        <v>1145746</v>
      </c>
      <c r="P5" s="19">
        <v>1166346</v>
      </c>
      <c r="Q5" s="19">
        <v>1170073</v>
      </c>
      <c r="R5" s="19">
        <v>1177693</v>
      </c>
    </row>
    <row r="6" spans="1:18" ht="18" customHeight="1" x14ac:dyDescent="0.15">
      <c r="A6" s="19" t="s">
        <v>333</v>
      </c>
      <c r="B6" s="19"/>
      <c r="C6" s="15"/>
      <c r="D6" s="15">
        <v>227924</v>
      </c>
      <c r="E6" s="15">
        <v>259632</v>
      </c>
      <c r="F6" s="15">
        <v>347591</v>
      </c>
      <c r="G6" s="15">
        <v>369187</v>
      </c>
      <c r="H6" s="15">
        <v>384280</v>
      </c>
      <c r="I6" s="15">
        <v>443776</v>
      </c>
      <c r="J6" s="17">
        <v>489072</v>
      </c>
      <c r="K6" s="20">
        <v>531149</v>
      </c>
      <c r="L6" s="19">
        <v>566410</v>
      </c>
      <c r="M6" s="19">
        <v>504923</v>
      </c>
      <c r="N6" s="19">
        <v>594550</v>
      </c>
      <c r="O6" s="19">
        <v>642258</v>
      </c>
      <c r="P6" s="19">
        <v>769085</v>
      </c>
      <c r="Q6" s="19">
        <v>863886</v>
      </c>
      <c r="R6" s="19">
        <v>904914</v>
      </c>
    </row>
    <row r="7" spans="1:18" ht="18" customHeight="1" x14ac:dyDescent="0.15">
      <c r="A7" s="19" t="s">
        <v>334</v>
      </c>
      <c r="B7" s="19"/>
      <c r="C7" s="15"/>
      <c r="D7" s="15">
        <v>554807</v>
      </c>
      <c r="E7" s="15">
        <v>558790</v>
      </c>
      <c r="F7" s="15">
        <v>475658</v>
      </c>
      <c r="G7" s="15">
        <v>546454</v>
      </c>
      <c r="H7" s="15">
        <v>625473</v>
      </c>
      <c r="I7" s="15">
        <v>662874</v>
      </c>
      <c r="J7" s="17">
        <v>842556</v>
      </c>
      <c r="K7" s="16">
        <v>1040405</v>
      </c>
      <c r="L7" s="19">
        <v>899000</v>
      </c>
      <c r="M7" s="19">
        <v>941163</v>
      </c>
      <c r="N7" s="19">
        <v>835841</v>
      </c>
      <c r="O7" s="19">
        <v>987737</v>
      </c>
      <c r="P7" s="19">
        <v>1065188</v>
      </c>
      <c r="Q7" s="19">
        <v>1131674</v>
      </c>
      <c r="R7" s="19">
        <v>1139638</v>
      </c>
    </row>
    <row r="8" spans="1:18" ht="18" customHeight="1" x14ac:dyDescent="0.15">
      <c r="A8" s="19" t="s">
        <v>64</v>
      </c>
      <c r="B8" s="19"/>
      <c r="C8" s="15"/>
      <c r="D8" s="15">
        <v>554807</v>
      </c>
      <c r="E8" s="15">
        <v>558790</v>
      </c>
      <c r="F8" s="15">
        <v>475658</v>
      </c>
      <c r="G8" s="15">
        <v>546454</v>
      </c>
      <c r="H8" s="15">
        <v>625473</v>
      </c>
      <c r="I8" s="15">
        <v>662874</v>
      </c>
      <c r="J8" s="17">
        <v>842556</v>
      </c>
      <c r="K8" s="16">
        <v>1040405</v>
      </c>
      <c r="L8" s="19">
        <v>899000</v>
      </c>
      <c r="M8" s="19">
        <v>940896</v>
      </c>
      <c r="N8" s="19">
        <v>835841</v>
      </c>
      <c r="O8" s="19">
        <v>987737</v>
      </c>
      <c r="P8" s="19">
        <v>1065188</v>
      </c>
      <c r="Q8" s="19">
        <v>1131674</v>
      </c>
      <c r="R8" s="19">
        <v>1139638</v>
      </c>
    </row>
    <row r="9" spans="1:18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267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</row>
    <row r="10" spans="1:18" ht="18" customHeight="1" x14ac:dyDescent="0.15">
      <c r="A10" s="19" t="s">
        <v>335</v>
      </c>
      <c r="B10" s="19"/>
      <c r="C10" s="15"/>
      <c r="D10" s="15">
        <v>652708</v>
      </c>
      <c r="E10" s="15">
        <v>723922</v>
      </c>
      <c r="F10" s="15">
        <v>907087</v>
      </c>
      <c r="G10" s="15">
        <v>875895</v>
      </c>
      <c r="H10" s="15">
        <v>919923</v>
      </c>
      <c r="I10" s="15">
        <v>998102</v>
      </c>
      <c r="J10" s="17">
        <v>954173</v>
      </c>
      <c r="K10" s="16">
        <v>1022593</v>
      </c>
      <c r="L10" s="19">
        <v>1090711</v>
      </c>
      <c r="M10" s="19">
        <v>1105387</v>
      </c>
      <c r="N10" s="19">
        <v>1271274</v>
      </c>
      <c r="O10" s="19">
        <v>1218844</v>
      </c>
      <c r="P10" s="19">
        <v>1218368</v>
      </c>
      <c r="Q10" s="19">
        <v>1213109</v>
      </c>
      <c r="R10" s="19">
        <v>1188749</v>
      </c>
    </row>
    <row r="11" spans="1:18" ht="18" customHeight="1" x14ac:dyDescent="0.15">
      <c r="A11" s="19" t="s">
        <v>336</v>
      </c>
      <c r="B11" s="19"/>
      <c r="C11" s="15"/>
      <c r="D11" s="15">
        <v>126374</v>
      </c>
      <c r="E11" s="15">
        <v>107621</v>
      </c>
      <c r="F11" s="15">
        <v>173247</v>
      </c>
      <c r="G11" s="15">
        <v>137409</v>
      </c>
      <c r="H11" s="15">
        <v>103589</v>
      </c>
      <c r="I11" s="15">
        <v>95891</v>
      </c>
      <c r="J11" s="17">
        <v>127784</v>
      </c>
      <c r="K11" s="17">
        <v>146468</v>
      </c>
      <c r="L11" s="19">
        <v>114437</v>
      </c>
      <c r="M11" s="19">
        <v>117116</v>
      </c>
      <c r="N11" s="19">
        <v>110233</v>
      </c>
      <c r="O11" s="19">
        <v>133899</v>
      </c>
      <c r="P11" s="19">
        <v>157549</v>
      </c>
      <c r="Q11" s="19">
        <v>164791</v>
      </c>
      <c r="R11" s="19">
        <v>170442</v>
      </c>
    </row>
    <row r="12" spans="1:18" ht="18" customHeight="1" x14ac:dyDescent="0.15">
      <c r="A12" s="19" t="s">
        <v>337</v>
      </c>
      <c r="B12" s="19"/>
      <c r="C12" s="15"/>
      <c r="D12" s="15">
        <v>535383</v>
      </c>
      <c r="E12" s="15">
        <v>598903</v>
      </c>
      <c r="F12" s="15">
        <v>657602</v>
      </c>
      <c r="G12" s="15">
        <v>676671</v>
      </c>
      <c r="H12" s="15">
        <v>700479</v>
      </c>
      <c r="I12" s="15">
        <v>810408</v>
      </c>
      <c r="J12" s="17">
        <v>805711</v>
      </c>
      <c r="K12" s="17">
        <v>727813</v>
      </c>
      <c r="L12" s="19">
        <v>826179</v>
      </c>
      <c r="M12" s="19">
        <v>766289</v>
      </c>
      <c r="N12" s="19">
        <v>805662</v>
      </c>
      <c r="O12" s="19">
        <v>867292</v>
      </c>
      <c r="P12" s="19">
        <v>840924</v>
      </c>
      <c r="Q12" s="19">
        <v>806224</v>
      </c>
      <c r="R12" s="19">
        <v>783679</v>
      </c>
    </row>
    <row r="13" spans="1:18" ht="18" customHeight="1" x14ac:dyDescent="0.15">
      <c r="A13" s="19" t="s">
        <v>69</v>
      </c>
      <c r="B13" s="19"/>
      <c r="C13" s="15"/>
      <c r="D13" s="15">
        <v>4881</v>
      </c>
      <c r="E13" s="15">
        <v>5035</v>
      </c>
      <c r="F13" s="15">
        <v>5035</v>
      </c>
      <c r="G13" s="15">
        <v>5035</v>
      </c>
      <c r="H13" s="15">
        <v>5050</v>
      </c>
      <c r="I13" s="15">
        <v>5050</v>
      </c>
      <c r="J13" s="17">
        <v>5060</v>
      </c>
      <c r="K13" s="17">
        <v>5060</v>
      </c>
      <c r="L13" s="19">
        <v>5060</v>
      </c>
      <c r="M13" s="19">
        <v>5054</v>
      </c>
      <c r="N13" s="19">
        <v>5470</v>
      </c>
      <c r="O13" s="19">
        <v>5470</v>
      </c>
      <c r="P13" s="19">
        <v>5658</v>
      </c>
      <c r="Q13" s="19">
        <v>5946</v>
      </c>
      <c r="R13" s="19">
        <v>5946</v>
      </c>
    </row>
    <row r="14" spans="1:18" ht="18" customHeight="1" x14ac:dyDescent="0.15">
      <c r="A14" s="19" t="s">
        <v>338</v>
      </c>
      <c r="B14" s="19"/>
      <c r="C14" s="15"/>
      <c r="D14" s="15">
        <v>295866</v>
      </c>
      <c r="E14" s="15">
        <v>355404</v>
      </c>
      <c r="F14" s="15">
        <v>282042</v>
      </c>
      <c r="G14" s="15">
        <v>382315</v>
      </c>
      <c r="H14" s="15">
        <v>486200</v>
      </c>
      <c r="I14" s="15">
        <v>594316</v>
      </c>
      <c r="J14" s="17">
        <v>624726</v>
      </c>
      <c r="K14" s="17">
        <v>618953</v>
      </c>
      <c r="L14" s="19">
        <v>659085</v>
      </c>
      <c r="M14" s="19">
        <v>693663</v>
      </c>
      <c r="N14" s="19">
        <v>770746</v>
      </c>
      <c r="O14" s="19">
        <v>748017</v>
      </c>
      <c r="P14" s="19">
        <v>762171</v>
      </c>
      <c r="Q14" s="19">
        <v>838318</v>
      </c>
      <c r="R14" s="19">
        <v>821926</v>
      </c>
    </row>
    <row r="15" spans="1:18" ht="18" customHeight="1" x14ac:dyDescent="0.15">
      <c r="A15" s="19" t="s">
        <v>339</v>
      </c>
      <c r="B15" s="19"/>
      <c r="C15" s="15"/>
      <c r="D15" s="15">
        <v>461713</v>
      </c>
      <c r="E15" s="15">
        <v>400690</v>
      </c>
      <c r="F15" s="15">
        <v>310376</v>
      </c>
      <c r="G15" s="15">
        <v>176898</v>
      </c>
      <c r="H15" s="15">
        <v>405977</v>
      </c>
      <c r="I15" s="15">
        <v>82180</v>
      </c>
      <c r="J15" s="17">
        <v>73920</v>
      </c>
      <c r="K15" s="16">
        <v>115426</v>
      </c>
      <c r="L15" s="19">
        <v>552613</v>
      </c>
      <c r="M15" s="19">
        <v>182912</v>
      </c>
      <c r="N15" s="19">
        <v>56401</v>
      </c>
      <c r="O15" s="19">
        <v>242213</v>
      </c>
      <c r="P15" s="19">
        <v>1480</v>
      </c>
      <c r="Q15" s="19">
        <v>3028</v>
      </c>
      <c r="R15" s="19">
        <v>187480</v>
      </c>
    </row>
    <row r="16" spans="1:18" ht="18" customHeight="1" x14ac:dyDescent="0.15">
      <c r="A16" s="19" t="s">
        <v>72</v>
      </c>
      <c r="B16" s="19"/>
      <c r="C16" s="15"/>
      <c r="D16" s="15">
        <v>41336</v>
      </c>
      <c r="E16" s="15">
        <v>75000</v>
      </c>
      <c r="F16" s="15">
        <v>90000</v>
      </c>
      <c r="G16" s="15">
        <v>100000</v>
      </c>
      <c r="H16" s="15">
        <v>120079</v>
      </c>
      <c r="I16" s="15">
        <v>220000</v>
      </c>
      <c r="J16" s="17">
        <v>120000</v>
      </c>
      <c r="K16" s="16">
        <v>120000</v>
      </c>
      <c r="L16" s="19">
        <v>120180</v>
      </c>
      <c r="M16" s="19">
        <v>120180</v>
      </c>
      <c r="N16" s="19">
        <v>120000</v>
      </c>
      <c r="O16" s="19">
        <v>120000</v>
      </c>
      <c r="P16" s="19">
        <v>120000</v>
      </c>
      <c r="Q16" s="19">
        <v>150000</v>
      </c>
      <c r="R16" s="19">
        <v>150000</v>
      </c>
    </row>
    <row r="17" spans="1:18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</row>
    <row r="18" spans="1:18" ht="18" customHeight="1" x14ac:dyDescent="0.15">
      <c r="A18" s="19" t="s">
        <v>340</v>
      </c>
      <c r="B18" s="19"/>
      <c r="C18" s="15"/>
      <c r="D18" s="15">
        <v>2821465</v>
      </c>
      <c r="E18" s="15">
        <v>4109373</v>
      </c>
      <c r="F18" s="15">
        <v>3864006</v>
      </c>
      <c r="G18" s="15">
        <v>3893099</v>
      </c>
      <c r="H18" s="15">
        <v>2686156</v>
      </c>
      <c r="I18" s="15">
        <v>3720295</v>
      </c>
      <c r="J18" s="17">
        <v>2950206</v>
      </c>
      <c r="K18" s="16">
        <v>3200214</v>
      </c>
      <c r="L18" s="19">
        <v>2694487</v>
      </c>
      <c r="M18" s="19">
        <v>4361241</v>
      </c>
      <c r="N18" s="19">
        <v>3313105</v>
      </c>
      <c r="O18" s="19">
        <v>2040677</v>
      </c>
      <c r="P18" s="19">
        <v>2281819</v>
      </c>
      <c r="Q18" s="19">
        <v>1682230</v>
      </c>
      <c r="R18" s="19">
        <v>1094114</v>
      </c>
    </row>
    <row r="19" spans="1:18" ht="18" customHeight="1" x14ac:dyDescent="0.15">
      <c r="A19" s="19" t="s">
        <v>341</v>
      </c>
      <c r="B19" s="19"/>
      <c r="C19" s="15"/>
      <c r="D19" s="15">
        <v>643639</v>
      </c>
      <c r="E19" s="15">
        <v>1523027</v>
      </c>
      <c r="F19" s="15">
        <v>1441163</v>
      </c>
      <c r="G19" s="15">
        <v>1728643</v>
      </c>
      <c r="H19" s="15">
        <v>695943</v>
      </c>
      <c r="I19" s="15">
        <v>1131258</v>
      </c>
      <c r="J19" s="17">
        <v>262409</v>
      </c>
      <c r="K19" s="16">
        <v>238844</v>
      </c>
      <c r="L19" s="19">
        <v>709468</v>
      </c>
      <c r="M19" s="19">
        <v>1533581</v>
      </c>
      <c r="N19" s="19">
        <v>989710</v>
      </c>
      <c r="O19" s="19">
        <v>368635</v>
      </c>
      <c r="P19" s="19">
        <v>435739</v>
      </c>
      <c r="Q19" s="19">
        <v>153734</v>
      </c>
      <c r="R19" s="19">
        <v>67695</v>
      </c>
    </row>
    <row r="20" spans="1:18" ht="18" customHeight="1" x14ac:dyDescent="0.15">
      <c r="A20" s="19" t="s">
        <v>342</v>
      </c>
      <c r="B20" s="19"/>
      <c r="C20" s="15"/>
      <c r="D20" s="15">
        <v>2076602</v>
      </c>
      <c r="E20" s="15">
        <v>2374528</v>
      </c>
      <c r="F20" s="15">
        <v>2194812</v>
      </c>
      <c r="G20" s="15">
        <v>1948808</v>
      </c>
      <c r="H20" s="15">
        <v>1755618</v>
      </c>
      <c r="I20" s="15">
        <v>2344014</v>
      </c>
      <c r="J20" s="17">
        <v>2388316</v>
      </c>
      <c r="K20" s="16">
        <v>2605126</v>
      </c>
      <c r="L20" s="19">
        <v>1676686</v>
      </c>
      <c r="M20" s="19">
        <v>2744342</v>
      </c>
      <c r="N20" s="19">
        <v>2276463</v>
      </c>
      <c r="O20" s="19">
        <v>1643870</v>
      </c>
      <c r="P20" s="19">
        <v>1816908</v>
      </c>
      <c r="Q20" s="19">
        <v>1411993</v>
      </c>
      <c r="R20" s="19">
        <v>974663</v>
      </c>
    </row>
    <row r="21" spans="1:18" ht="18" customHeight="1" x14ac:dyDescent="0.15">
      <c r="A21" s="19" t="s">
        <v>343</v>
      </c>
      <c r="B21" s="19"/>
      <c r="C21" s="15"/>
      <c r="D21" s="15">
        <v>77524</v>
      </c>
      <c r="E21" s="15">
        <v>11700</v>
      </c>
      <c r="F21" s="15">
        <v>2669</v>
      </c>
      <c r="G21" s="15">
        <v>1600</v>
      </c>
      <c r="H21" s="15">
        <v>3400</v>
      </c>
      <c r="I21" s="15">
        <v>6600</v>
      </c>
      <c r="J21" s="17">
        <v>1300</v>
      </c>
      <c r="K21" s="16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7042</v>
      </c>
      <c r="R21" s="19">
        <v>0</v>
      </c>
    </row>
    <row r="22" spans="1:18" ht="18" customHeight="1" x14ac:dyDescent="0.15">
      <c r="A22" s="19" t="s">
        <v>344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</row>
    <row r="23" spans="1:18" ht="18" customHeight="1" x14ac:dyDescent="0.15">
      <c r="A23" s="19" t="s">
        <v>59</v>
      </c>
      <c r="B23" s="19">
        <f t="shared" ref="B23:R23" si="0">SUM(B4:B22)-B5-B8-B9-B13-B19-B20</f>
        <v>0</v>
      </c>
      <c r="C23" s="15">
        <f t="shared" si="0"/>
        <v>0</v>
      </c>
      <c r="D23" s="15">
        <f t="shared" si="0"/>
        <v>7030422</v>
      </c>
      <c r="E23" s="15">
        <f t="shared" si="0"/>
        <v>8537066</v>
      </c>
      <c r="F23" s="15">
        <f t="shared" si="0"/>
        <v>8516948</v>
      </c>
      <c r="G23" s="15">
        <f t="shared" si="0"/>
        <v>8640991</v>
      </c>
      <c r="H23" s="15">
        <f t="shared" si="0"/>
        <v>8029359</v>
      </c>
      <c r="I23" s="15">
        <f t="shared" si="0"/>
        <v>9320135</v>
      </c>
      <c r="J23" s="17">
        <f t="shared" si="0"/>
        <v>8701051</v>
      </c>
      <c r="K23" s="16">
        <f t="shared" si="0"/>
        <v>9298773</v>
      </c>
      <c r="L23" s="19">
        <f t="shared" si="0"/>
        <v>9280634</v>
      </c>
      <c r="M23" s="19">
        <f t="shared" si="0"/>
        <v>10512637</v>
      </c>
      <c r="N23" s="19">
        <f t="shared" si="0"/>
        <v>9635069</v>
      </c>
      <c r="O23" s="19">
        <f t="shared" si="0"/>
        <v>8713739</v>
      </c>
      <c r="P23" s="19">
        <f t="shared" si="0"/>
        <v>8965300</v>
      </c>
      <c r="Q23" s="19">
        <f t="shared" si="0"/>
        <v>8622830</v>
      </c>
      <c r="R23" s="19">
        <f t="shared" si="0"/>
        <v>8224531</v>
      </c>
    </row>
    <row r="24" spans="1:18" ht="18" customHeight="1" x14ac:dyDescent="0.15">
      <c r="A24" s="19" t="s">
        <v>345</v>
      </c>
      <c r="B24" s="19">
        <f t="shared" ref="B24:M24" si="1">SUM(B4:B7)-B5</f>
        <v>0</v>
      </c>
      <c r="C24" s="15">
        <f t="shared" si="1"/>
        <v>0</v>
      </c>
      <c r="D24" s="15">
        <f t="shared" si="1"/>
        <v>2018053</v>
      </c>
      <c r="E24" s="15">
        <f t="shared" si="1"/>
        <v>2154453</v>
      </c>
      <c r="F24" s="15">
        <f t="shared" si="1"/>
        <v>2229919</v>
      </c>
      <c r="G24" s="15">
        <f t="shared" si="1"/>
        <v>2397104</v>
      </c>
      <c r="H24" s="15">
        <f t="shared" si="1"/>
        <v>2603556</v>
      </c>
      <c r="I24" s="15">
        <f t="shared" si="1"/>
        <v>2792343</v>
      </c>
      <c r="J24" s="17">
        <f t="shared" si="1"/>
        <v>3043231</v>
      </c>
      <c r="K24" s="16">
        <f t="shared" si="1"/>
        <v>3347306</v>
      </c>
      <c r="L24" s="19">
        <f t="shared" si="1"/>
        <v>3222942</v>
      </c>
      <c r="M24" s="19">
        <f t="shared" si="1"/>
        <v>3165849</v>
      </c>
      <c r="N24" s="19">
        <f>SUM(N4:N7)-N5</f>
        <v>3187648</v>
      </c>
      <c r="O24" s="19">
        <f>SUM(O4:O7)-O5</f>
        <v>3342797</v>
      </c>
      <c r="P24" s="19">
        <f>SUM(P4:P7)-P5</f>
        <v>3582989</v>
      </c>
      <c r="Q24" s="19">
        <f>SUM(Q4:Q7)-Q5</f>
        <v>3758086</v>
      </c>
      <c r="R24" s="19">
        <f>SUM(R4:R7)-R5</f>
        <v>3828139</v>
      </c>
    </row>
    <row r="25" spans="1:18" ht="18" customHeight="1" x14ac:dyDescent="0.15">
      <c r="A25" s="19" t="s">
        <v>346</v>
      </c>
      <c r="B25" s="19">
        <f t="shared" ref="B25:M25" si="2">+B18+B21+B22</f>
        <v>0</v>
      </c>
      <c r="C25" s="15">
        <f t="shared" si="2"/>
        <v>0</v>
      </c>
      <c r="D25" s="15">
        <f t="shared" si="2"/>
        <v>2898989</v>
      </c>
      <c r="E25" s="15">
        <f t="shared" si="2"/>
        <v>4121073</v>
      </c>
      <c r="F25" s="15">
        <f t="shared" si="2"/>
        <v>3866675</v>
      </c>
      <c r="G25" s="15">
        <f t="shared" si="2"/>
        <v>3894699</v>
      </c>
      <c r="H25" s="15">
        <f t="shared" si="2"/>
        <v>2689556</v>
      </c>
      <c r="I25" s="15">
        <f t="shared" si="2"/>
        <v>3726895</v>
      </c>
      <c r="J25" s="17">
        <f t="shared" si="2"/>
        <v>2951506</v>
      </c>
      <c r="K25" s="16">
        <f t="shared" si="2"/>
        <v>3200214</v>
      </c>
      <c r="L25" s="19">
        <f t="shared" si="2"/>
        <v>2694487</v>
      </c>
      <c r="M25" s="19">
        <f t="shared" si="2"/>
        <v>4361241</v>
      </c>
      <c r="N25" s="19">
        <f>+N18+N21+N22</f>
        <v>3313105</v>
      </c>
      <c r="O25" s="19">
        <f>+O18+O21+O22</f>
        <v>2040677</v>
      </c>
      <c r="P25" s="19">
        <f>+P18+P21+P22</f>
        <v>2281819</v>
      </c>
      <c r="Q25" s="19">
        <f>+Q18+Q21+Q22</f>
        <v>1689273</v>
      </c>
      <c r="R25" s="19">
        <f>+R18+R21+R22</f>
        <v>1094115</v>
      </c>
    </row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31" t="s">
        <v>99</v>
      </c>
      <c r="L30" s="32"/>
      <c r="M30" s="32" t="str">
        <f>[3]財政指標!$M$1</f>
        <v>河内町</v>
      </c>
      <c r="P30" s="32"/>
      <c r="R30" s="32" t="str">
        <f>[3]財政指標!$M$1</f>
        <v>河内町</v>
      </c>
    </row>
    <row r="31" spans="1:18" ht="18" customHeight="1" x14ac:dyDescent="0.15"/>
    <row r="32" spans="1:18" ht="18" customHeight="1" x14ac:dyDescent="0.15">
      <c r="A32" s="15"/>
      <c r="B32" s="19" t="s">
        <v>10</v>
      </c>
      <c r="C32" s="15" t="s">
        <v>277</v>
      </c>
      <c r="D32" s="15" t="s">
        <v>278</v>
      </c>
      <c r="E32" s="15" t="s">
        <v>279</v>
      </c>
      <c r="F32" s="15" t="s">
        <v>280</v>
      </c>
      <c r="G32" s="15" t="s">
        <v>281</v>
      </c>
      <c r="H32" s="15" t="s">
        <v>282</v>
      </c>
      <c r="I32" s="15" t="s">
        <v>283</v>
      </c>
      <c r="J32" s="17" t="s">
        <v>284</v>
      </c>
      <c r="K32" s="17" t="s">
        <v>285</v>
      </c>
      <c r="L32" s="15" t="s">
        <v>322</v>
      </c>
      <c r="M32" s="7" t="s">
        <v>323</v>
      </c>
      <c r="N32" s="7" t="s">
        <v>324</v>
      </c>
      <c r="O32" s="2" t="s">
        <v>289</v>
      </c>
      <c r="P32" s="2" t="s">
        <v>290</v>
      </c>
      <c r="Q32" s="2" t="s">
        <v>291</v>
      </c>
      <c r="R32" s="2" t="s">
        <v>292</v>
      </c>
    </row>
    <row r="33" spans="1:18" ht="18" customHeight="1" x14ac:dyDescent="0.15">
      <c r="A33" s="19" t="s">
        <v>332</v>
      </c>
      <c r="B33" s="33" t="e">
        <f t="shared" ref="B33:R33" si="3">B4/B$23*100</f>
        <v>#DIV/0!</v>
      </c>
      <c r="C33" s="33" t="e">
        <f t="shared" si="3"/>
        <v>#DIV/0!</v>
      </c>
      <c r="D33" s="33">
        <f t="shared" si="3"/>
        <v>17.571093171931924</v>
      </c>
      <c r="E33" s="33">
        <f t="shared" si="3"/>
        <v>15.649767730506007</v>
      </c>
      <c r="F33" s="33">
        <f t="shared" si="3"/>
        <v>16.516127608152591</v>
      </c>
      <c r="G33" s="33">
        <f t="shared" si="3"/>
        <v>17.144596030709906</v>
      </c>
      <c r="H33" s="33">
        <f t="shared" si="3"/>
        <v>19.849691612991769</v>
      </c>
      <c r="I33" s="33">
        <f t="shared" si="3"/>
        <v>18.086572780329899</v>
      </c>
      <c r="J33" s="33">
        <f t="shared" si="3"/>
        <v>19.671221327170706</v>
      </c>
      <c r="K33" s="33">
        <f t="shared" si="3"/>
        <v>19.096627049611815</v>
      </c>
      <c r="L33" s="33">
        <f t="shared" si="3"/>
        <v>18.937628614596804</v>
      </c>
      <c r="M33" s="33">
        <f t="shared" si="3"/>
        <v>16.359006783930617</v>
      </c>
      <c r="N33" s="33">
        <f t="shared" si="3"/>
        <v>18.238136125439265</v>
      </c>
      <c r="O33" s="33">
        <f t="shared" si="3"/>
        <v>19.656338111573</v>
      </c>
      <c r="P33" s="33">
        <f t="shared" si="3"/>
        <v>19.505381861175866</v>
      </c>
      <c r="Q33" s="33">
        <f t="shared" si="3"/>
        <v>20.440226700514796</v>
      </c>
      <c r="R33" s="33">
        <f t="shared" si="3"/>
        <v>21.686184902215093</v>
      </c>
    </row>
    <row r="34" spans="1:18" ht="18" customHeight="1" x14ac:dyDescent="0.15">
      <c r="A34" s="19" t="s">
        <v>61</v>
      </c>
      <c r="B34" s="33" t="e">
        <f t="shared" ref="B34:Q49" si="4">B5/B$23*100</f>
        <v>#DIV/0!</v>
      </c>
      <c r="C34" s="33" t="e">
        <f t="shared" si="4"/>
        <v>#DIV/0!</v>
      </c>
      <c r="D34" s="33">
        <f t="shared" si="4"/>
        <v>11.961998867208825</v>
      </c>
      <c r="E34" s="33">
        <f t="shared" si="4"/>
        <v>10.537226724029075</v>
      </c>
      <c r="F34" s="33">
        <f t="shared" si="4"/>
        <v>11.303826206288919</v>
      </c>
      <c r="G34" s="33">
        <f t="shared" si="4"/>
        <v>11.703703892296613</v>
      </c>
      <c r="H34" s="33">
        <f t="shared" si="4"/>
        <v>13.536398110982459</v>
      </c>
      <c r="I34" s="33">
        <f t="shared" si="4"/>
        <v>12.214072006467717</v>
      </c>
      <c r="J34" s="33">
        <f t="shared" si="4"/>
        <v>13.279430266527573</v>
      </c>
      <c r="K34" s="33">
        <f t="shared" si="4"/>
        <v>12.769190085616671</v>
      </c>
      <c r="L34" s="33">
        <f t="shared" si="4"/>
        <v>12.722374355027899</v>
      </c>
      <c r="M34" s="33">
        <f t="shared" ref="M34:R48" si="5">M5/M$23*100</f>
        <v>10.889246913024772</v>
      </c>
      <c r="N34" s="33">
        <f t="shared" si="5"/>
        <v>12.054900696611513</v>
      </c>
      <c r="O34" s="33">
        <f t="shared" si="5"/>
        <v>13.148729839165481</v>
      </c>
      <c r="P34" s="33">
        <f t="shared" si="5"/>
        <v>13.009559077777656</v>
      </c>
      <c r="Q34" s="33">
        <f t="shared" si="5"/>
        <v>13.569477770059249</v>
      </c>
      <c r="R34" s="33">
        <f t="shared" si="5"/>
        <v>14.319272430245567</v>
      </c>
    </row>
    <row r="35" spans="1:18" ht="18" customHeight="1" x14ac:dyDescent="0.15">
      <c r="A35" s="19" t="s">
        <v>333</v>
      </c>
      <c r="B35" s="33" t="e">
        <f t="shared" si="4"/>
        <v>#DIV/0!</v>
      </c>
      <c r="C35" s="33" t="e">
        <f t="shared" si="4"/>
        <v>#DIV/0!</v>
      </c>
      <c r="D35" s="33">
        <f t="shared" si="4"/>
        <v>3.2419675518766864</v>
      </c>
      <c r="E35" s="33">
        <f t="shared" si="4"/>
        <v>3.0412321985094177</v>
      </c>
      <c r="F35" s="33">
        <f t="shared" si="4"/>
        <v>4.0811685124765349</v>
      </c>
      <c r="G35" s="33">
        <f t="shared" si="4"/>
        <v>4.2725076325157607</v>
      </c>
      <c r="H35" s="33">
        <f t="shared" si="4"/>
        <v>4.7859362123427287</v>
      </c>
      <c r="I35" s="33">
        <f t="shared" si="4"/>
        <v>4.7614760944986312</v>
      </c>
      <c r="J35" s="33">
        <f t="shared" si="4"/>
        <v>5.6208382182796077</v>
      </c>
      <c r="K35" s="33">
        <f t="shared" si="4"/>
        <v>5.7120331897552505</v>
      </c>
      <c r="L35" s="33">
        <f t="shared" si="4"/>
        <v>6.1031390743347922</v>
      </c>
      <c r="M35" s="33">
        <f t="shared" si="5"/>
        <v>4.803009939371063</v>
      </c>
      <c r="N35" s="33">
        <f t="shared" si="5"/>
        <v>6.1706875166124915</v>
      </c>
      <c r="O35" s="33">
        <f t="shared" si="5"/>
        <v>7.3706361872899793</v>
      </c>
      <c r="P35" s="33">
        <f t="shared" si="5"/>
        <v>8.5784636320033911</v>
      </c>
      <c r="Q35" s="33">
        <f t="shared" si="5"/>
        <v>10.01859018442901</v>
      </c>
      <c r="R35" s="33">
        <f t="shared" si="5"/>
        <v>11.002621304485325</v>
      </c>
    </row>
    <row r="36" spans="1:18" ht="18" customHeight="1" x14ac:dyDescent="0.15">
      <c r="A36" s="19" t="s">
        <v>334</v>
      </c>
      <c r="B36" s="33" t="e">
        <f t="shared" si="4"/>
        <v>#DIV/0!</v>
      </c>
      <c r="C36" s="33" t="e">
        <f t="shared" si="4"/>
        <v>#DIV/0!</v>
      </c>
      <c r="D36" s="33">
        <f t="shared" si="4"/>
        <v>7.8915177495746347</v>
      </c>
      <c r="E36" s="33">
        <f t="shared" si="4"/>
        <v>6.5454571863448159</v>
      </c>
      <c r="F36" s="33">
        <f t="shared" si="4"/>
        <v>5.5848409547645472</v>
      </c>
      <c r="G36" s="33">
        <f t="shared" si="4"/>
        <v>6.323973720143905</v>
      </c>
      <c r="H36" s="33">
        <f t="shared" si="4"/>
        <v>7.7898248166509934</v>
      </c>
      <c r="I36" s="33">
        <f t="shared" si="4"/>
        <v>7.1122789530409163</v>
      </c>
      <c r="J36" s="33">
        <f t="shared" si="4"/>
        <v>9.6833819270798447</v>
      </c>
      <c r="K36" s="33">
        <f t="shared" si="4"/>
        <v>11.188626714513839</v>
      </c>
      <c r="L36" s="33">
        <f t="shared" si="4"/>
        <v>9.686838205234686</v>
      </c>
      <c r="M36" s="33">
        <f t="shared" si="5"/>
        <v>8.9526823764579717</v>
      </c>
      <c r="N36" s="33">
        <f t="shared" si="5"/>
        <v>8.6749871744561453</v>
      </c>
      <c r="O36" s="33">
        <f t="shared" si="5"/>
        <v>11.335398042103396</v>
      </c>
      <c r="P36" s="33">
        <f t="shared" si="5"/>
        <v>11.881230968288847</v>
      </c>
      <c r="Q36" s="33">
        <f t="shared" si="5"/>
        <v>13.124159933571693</v>
      </c>
      <c r="R36" s="33">
        <f t="shared" si="5"/>
        <v>13.856571274398505</v>
      </c>
    </row>
    <row r="37" spans="1:18" ht="18" customHeight="1" x14ac:dyDescent="0.15">
      <c r="A37" s="19" t="s">
        <v>64</v>
      </c>
      <c r="B37" s="33" t="e">
        <f t="shared" si="4"/>
        <v>#DIV/0!</v>
      </c>
      <c r="C37" s="33" t="e">
        <f t="shared" si="4"/>
        <v>#DIV/0!</v>
      </c>
      <c r="D37" s="33">
        <f t="shared" si="4"/>
        <v>7.8915177495746347</v>
      </c>
      <c r="E37" s="33">
        <f t="shared" si="4"/>
        <v>6.5454571863448159</v>
      </c>
      <c r="F37" s="33">
        <f t="shared" si="4"/>
        <v>5.5848409547645472</v>
      </c>
      <c r="G37" s="33">
        <f t="shared" si="4"/>
        <v>6.323973720143905</v>
      </c>
      <c r="H37" s="33">
        <f t="shared" si="4"/>
        <v>7.7898248166509934</v>
      </c>
      <c r="I37" s="33">
        <f t="shared" si="4"/>
        <v>7.1122789530409163</v>
      </c>
      <c r="J37" s="33">
        <f t="shared" si="4"/>
        <v>9.6833819270798447</v>
      </c>
      <c r="K37" s="33">
        <f t="shared" si="4"/>
        <v>11.188626714513839</v>
      </c>
      <c r="L37" s="33">
        <f t="shared" si="4"/>
        <v>9.686838205234686</v>
      </c>
      <c r="M37" s="33">
        <f t="shared" si="5"/>
        <v>8.9501425760254065</v>
      </c>
      <c r="N37" s="33">
        <f t="shared" si="5"/>
        <v>8.6749871744561453</v>
      </c>
      <c r="O37" s="33">
        <f t="shared" si="5"/>
        <v>11.335398042103396</v>
      </c>
      <c r="P37" s="33">
        <f t="shared" si="5"/>
        <v>11.881230968288847</v>
      </c>
      <c r="Q37" s="33">
        <f t="shared" si="5"/>
        <v>13.124159933571693</v>
      </c>
      <c r="R37" s="33">
        <f t="shared" si="5"/>
        <v>13.856571274398505</v>
      </c>
    </row>
    <row r="38" spans="1:18" ht="18" customHeight="1" x14ac:dyDescent="0.15">
      <c r="A38" s="19" t="s">
        <v>65</v>
      </c>
      <c r="B38" s="33" t="e">
        <f t="shared" si="4"/>
        <v>#DIV/0!</v>
      </c>
      <c r="C38" s="33" t="e">
        <f t="shared" si="4"/>
        <v>#DIV/0!</v>
      </c>
      <c r="D38" s="33">
        <f t="shared" si="4"/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5"/>
        <v>2.5398004325651118E-3</v>
      </c>
      <c r="N38" s="33">
        <f t="shared" si="5"/>
        <v>0</v>
      </c>
      <c r="O38" s="33">
        <f t="shared" si="5"/>
        <v>0</v>
      </c>
      <c r="P38" s="33">
        <f t="shared" si="5"/>
        <v>0</v>
      </c>
      <c r="Q38" s="33">
        <f t="shared" si="5"/>
        <v>0</v>
      </c>
      <c r="R38" s="33">
        <f t="shared" si="5"/>
        <v>0</v>
      </c>
    </row>
    <row r="39" spans="1:18" ht="18" customHeight="1" x14ac:dyDescent="0.15">
      <c r="A39" s="19" t="s">
        <v>335</v>
      </c>
      <c r="B39" s="33" t="e">
        <f t="shared" si="4"/>
        <v>#DIV/0!</v>
      </c>
      <c r="C39" s="33" t="e">
        <f t="shared" si="4"/>
        <v>#DIV/0!</v>
      </c>
      <c r="D39" s="33">
        <f t="shared" si="4"/>
        <v>9.2840515121282898</v>
      </c>
      <c r="E39" s="33">
        <f t="shared" si="4"/>
        <v>8.4797517086080862</v>
      </c>
      <c r="F39" s="33">
        <f t="shared" si="4"/>
        <v>10.650376167613093</v>
      </c>
      <c r="G39" s="33">
        <f t="shared" si="4"/>
        <v>10.13651096268935</v>
      </c>
      <c r="H39" s="33">
        <f t="shared" si="4"/>
        <v>11.45699177231956</v>
      </c>
      <c r="I39" s="33">
        <f t="shared" si="4"/>
        <v>10.709093806044654</v>
      </c>
      <c r="J39" s="33">
        <f t="shared" si="4"/>
        <v>10.966180982044584</v>
      </c>
      <c r="K39" s="33">
        <f t="shared" si="4"/>
        <v>10.997074560267253</v>
      </c>
      <c r="L39" s="33">
        <f t="shared" si="4"/>
        <v>11.752548371156539</v>
      </c>
      <c r="M39" s="33">
        <f t="shared" si="5"/>
        <v>10.514840377347758</v>
      </c>
      <c r="N39" s="33">
        <f t="shared" si="5"/>
        <v>13.194238671253938</v>
      </c>
      <c r="O39" s="33">
        <f t="shared" si="5"/>
        <v>13.987611976902222</v>
      </c>
      <c r="P39" s="33">
        <f t="shared" si="5"/>
        <v>13.589818522525738</v>
      </c>
      <c r="Q39" s="33">
        <f t="shared" si="5"/>
        <v>14.068571455079132</v>
      </c>
      <c r="R39" s="33">
        <f t="shared" si="5"/>
        <v>14.453699548338989</v>
      </c>
    </row>
    <row r="40" spans="1:18" ht="18" customHeight="1" x14ac:dyDescent="0.15">
      <c r="A40" s="19" t="s">
        <v>336</v>
      </c>
      <c r="B40" s="33" t="e">
        <f t="shared" si="4"/>
        <v>#DIV/0!</v>
      </c>
      <c r="C40" s="33" t="e">
        <f t="shared" si="4"/>
        <v>#DIV/0!</v>
      </c>
      <c r="D40" s="33">
        <f t="shared" si="4"/>
        <v>1.7975307883367455</v>
      </c>
      <c r="E40" s="33">
        <f t="shared" si="4"/>
        <v>1.2606321656644097</v>
      </c>
      <c r="F40" s="33">
        <f t="shared" si="4"/>
        <v>2.0341441558642837</v>
      </c>
      <c r="G40" s="33">
        <f t="shared" si="4"/>
        <v>1.5901995500284631</v>
      </c>
      <c r="H40" s="33">
        <f t="shared" si="4"/>
        <v>1.2901278919027035</v>
      </c>
      <c r="I40" s="33">
        <f t="shared" si="4"/>
        <v>1.0288584875648261</v>
      </c>
      <c r="J40" s="33">
        <f t="shared" si="4"/>
        <v>1.4686041950564364</v>
      </c>
      <c r="K40" s="33">
        <f t="shared" si="4"/>
        <v>1.5751325470575526</v>
      </c>
      <c r="L40" s="33">
        <f t="shared" si="4"/>
        <v>1.2330730853086116</v>
      </c>
      <c r="M40" s="33">
        <f t="shared" si="5"/>
        <v>1.1140496908625306</v>
      </c>
      <c r="N40" s="33">
        <f t="shared" si="5"/>
        <v>1.144081064702287</v>
      </c>
      <c r="O40" s="33">
        <f t="shared" si="5"/>
        <v>1.5366423070509685</v>
      </c>
      <c r="P40" s="33">
        <f t="shared" si="5"/>
        <v>1.7573198889050006</v>
      </c>
      <c r="Q40" s="33">
        <f t="shared" si="5"/>
        <v>1.9111011118159584</v>
      </c>
      <c r="R40" s="33">
        <f t="shared" si="5"/>
        <v>2.0723613297828165</v>
      </c>
    </row>
    <row r="41" spans="1:18" ht="18" customHeight="1" x14ac:dyDescent="0.15">
      <c r="A41" s="19" t="s">
        <v>337</v>
      </c>
      <c r="B41" s="33" t="e">
        <f t="shared" si="4"/>
        <v>#DIV/0!</v>
      </c>
      <c r="C41" s="33" t="e">
        <f t="shared" si="4"/>
        <v>#DIV/0!</v>
      </c>
      <c r="D41" s="33">
        <f t="shared" si="4"/>
        <v>7.615232769810973</v>
      </c>
      <c r="E41" s="33">
        <f t="shared" si="4"/>
        <v>7.0153258742523485</v>
      </c>
      <c r="F41" s="33">
        <f t="shared" si="4"/>
        <v>7.7210991542979945</v>
      </c>
      <c r="G41" s="33">
        <f t="shared" si="4"/>
        <v>7.8309420759725352</v>
      </c>
      <c r="H41" s="33">
        <f t="shared" si="4"/>
        <v>8.7239716146706101</v>
      </c>
      <c r="I41" s="33">
        <f t="shared" si="4"/>
        <v>8.69523885651871</v>
      </c>
      <c r="J41" s="33">
        <f t="shared" si="4"/>
        <v>9.2599273352150213</v>
      </c>
      <c r="K41" s="33">
        <f t="shared" si="4"/>
        <v>7.8269788928066104</v>
      </c>
      <c r="L41" s="33">
        <f t="shared" si="4"/>
        <v>8.9021827603588282</v>
      </c>
      <c r="M41" s="33">
        <f t="shared" si="5"/>
        <v>7.2892177291006996</v>
      </c>
      <c r="N41" s="33">
        <f t="shared" si="5"/>
        <v>8.3617667917064225</v>
      </c>
      <c r="O41" s="33">
        <f t="shared" si="5"/>
        <v>9.9531555856791218</v>
      </c>
      <c r="P41" s="33">
        <f t="shared" si="5"/>
        <v>9.3797642019787411</v>
      </c>
      <c r="Q41" s="33">
        <f t="shared" si="5"/>
        <v>9.3498770125353285</v>
      </c>
      <c r="R41" s="33">
        <f t="shared" si="5"/>
        <v>9.5285554884527759</v>
      </c>
    </row>
    <row r="42" spans="1:18" ht="18" customHeight="1" x14ac:dyDescent="0.15">
      <c r="A42" s="19" t="s">
        <v>69</v>
      </c>
      <c r="B42" s="33" t="e">
        <f t="shared" si="4"/>
        <v>#DIV/0!</v>
      </c>
      <c r="C42" s="33" t="e">
        <f t="shared" si="4"/>
        <v>#DIV/0!</v>
      </c>
      <c r="D42" s="33">
        <f t="shared" si="4"/>
        <v>6.9426842371624345E-2</v>
      </c>
      <c r="E42" s="33">
        <f t="shared" si="4"/>
        <v>5.8978107935442919E-2</v>
      </c>
      <c r="F42" s="33">
        <f t="shared" si="4"/>
        <v>5.9117420935292785E-2</v>
      </c>
      <c r="G42" s="33">
        <f t="shared" si="4"/>
        <v>5.82687795878968E-2</v>
      </c>
      <c r="H42" s="33">
        <f t="shared" si="4"/>
        <v>6.2894186198425045E-2</v>
      </c>
      <c r="I42" s="33">
        <f t="shared" si="4"/>
        <v>5.4183764505557057E-2</v>
      </c>
      <c r="J42" s="33">
        <f t="shared" si="4"/>
        <v>5.8153894282426337E-2</v>
      </c>
      <c r="K42" s="33">
        <f t="shared" si="4"/>
        <v>5.4415781523003089E-2</v>
      </c>
      <c r="L42" s="33">
        <f t="shared" si="4"/>
        <v>5.4522137172956071E-2</v>
      </c>
      <c r="M42" s="33">
        <f t="shared" si="5"/>
        <v>4.8075473356494668E-2</v>
      </c>
      <c r="N42" s="33">
        <f t="shared" si="5"/>
        <v>5.6771778178236199E-2</v>
      </c>
      <c r="O42" s="33">
        <f t="shared" si="5"/>
        <v>6.2774430126952399E-2</v>
      </c>
      <c r="P42" s="33">
        <f t="shared" si="5"/>
        <v>6.3109990742083372E-2</v>
      </c>
      <c r="Q42" s="33">
        <f t="shared" si="5"/>
        <v>6.8956479485273392E-2</v>
      </c>
      <c r="R42" s="33">
        <f t="shared" si="5"/>
        <v>7.2295915718476836E-2</v>
      </c>
    </row>
    <row r="43" spans="1:18" ht="18" customHeight="1" x14ac:dyDescent="0.15">
      <c r="A43" s="19" t="s">
        <v>338</v>
      </c>
      <c r="B43" s="33" t="e">
        <f t="shared" si="4"/>
        <v>#DIV/0!</v>
      </c>
      <c r="C43" s="33" t="e">
        <f t="shared" si="4"/>
        <v>#DIV/0!</v>
      </c>
      <c r="D43" s="33">
        <f t="shared" si="4"/>
        <v>4.2083675773659106</v>
      </c>
      <c r="E43" s="33">
        <f t="shared" si="4"/>
        <v>4.1630696072866247</v>
      </c>
      <c r="F43" s="33">
        <f t="shared" si="4"/>
        <v>3.3115383585763354</v>
      </c>
      <c r="G43" s="33">
        <f t="shared" si="4"/>
        <v>4.4244346510718504</v>
      </c>
      <c r="H43" s="33">
        <f t="shared" si="4"/>
        <v>6.0552778870642099</v>
      </c>
      <c r="I43" s="33">
        <f t="shared" si="4"/>
        <v>6.3766887496801274</v>
      </c>
      <c r="J43" s="33">
        <f t="shared" si="4"/>
        <v>7.1798912568148383</v>
      </c>
      <c r="K43" s="33">
        <f t="shared" si="4"/>
        <v>6.6562868025706186</v>
      </c>
      <c r="L43" s="33">
        <f t="shared" si="4"/>
        <v>7.1017238692959994</v>
      </c>
      <c r="M43" s="33">
        <f t="shared" si="5"/>
        <v>6.5983729867206495</v>
      </c>
      <c r="N43" s="33">
        <f t="shared" si="5"/>
        <v>7.9993822566294019</v>
      </c>
      <c r="O43" s="33">
        <f t="shared" si="5"/>
        <v>8.584340201146718</v>
      </c>
      <c r="P43" s="33">
        <f t="shared" si="5"/>
        <v>8.501344071029413</v>
      </c>
      <c r="Q43" s="33">
        <f t="shared" si="5"/>
        <v>9.7220750032182011</v>
      </c>
      <c r="R43" s="33">
        <f t="shared" si="5"/>
        <v>9.9935911239194066</v>
      </c>
    </row>
    <row r="44" spans="1:18" ht="18" customHeight="1" x14ac:dyDescent="0.15">
      <c r="A44" s="19" t="s">
        <v>339</v>
      </c>
      <c r="B44" s="33" t="e">
        <f t="shared" si="4"/>
        <v>#DIV/0!</v>
      </c>
      <c r="C44" s="33" t="e">
        <f t="shared" si="4"/>
        <v>#DIV/0!</v>
      </c>
      <c r="D44" s="33">
        <f t="shared" si="4"/>
        <v>6.5673582609977039</v>
      </c>
      <c r="E44" s="33">
        <f t="shared" si="4"/>
        <v>4.6935328835457053</v>
      </c>
      <c r="F44" s="33">
        <f t="shared" si="4"/>
        <v>3.6442162145407018</v>
      </c>
      <c r="G44" s="33">
        <f t="shared" si="4"/>
        <v>2.047195744099259</v>
      </c>
      <c r="H44" s="33">
        <f t="shared" si="4"/>
        <v>5.0561570356986154</v>
      </c>
      <c r="I44" s="33">
        <f t="shared" si="4"/>
        <v>0.88174688456765915</v>
      </c>
      <c r="J44" s="33">
        <f t="shared" si="4"/>
        <v>0.84955254256066304</v>
      </c>
      <c r="K44" s="33">
        <f t="shared" si="4"/>
        <v>1.2413035569316511</v>
      </c>
      <c r="L44" s="33">
        <f t="shared" si="4"/>
        <v>5.9544746619681375</v>
      </c>
      <c r="M44" s="33">
        <f t="shared" si="5"/>
        <v>1.7399250064470029</v>
      </c>
      <c r="N44" s="33">
        <f t="shared" si="5"/>
        <v>0.5853720404078061</v>
      </c>
      <c r="O44" s="33">
        <f t="shared" si="5"/>
        <v>2.7796678326032032</v>
      </c>
      <c r="P44" s="33">
        <f t="shared" si="5"/>
        <v>1.6508092311467548E-2</v>
      </c>
      <c r="Q44" s="33">
        <f t="shared" si="5"/>
        <v>3.5116081379315142E-2</v>
      </c>
      <c r="R44" s="33">
        <f t="shared" si="5"/>
        <v>2.2795220785233834</v>
      </c>
    </row>
    <row r="45" spans="1:18" ht="18" customHeight="1" x14ac:dyDescent="0.15">
      <c r="A45" s="19" t="s">
        <v>72</v>
      </c>
      <c r="B45" s="33" t="e">
        <f t="shared" si="4"/>
        <v>#DIV/0!</v>
      </c>
      <c r="C45" s="33" t="e">
        <f t="shared" si="4"/>
        <v>#DIV/0!</v>
      </c>
      <c r="D45" s="33">
        <f t="shared" si="4"/>
        <v>0.58795901583148213</v>
      </c>
      <c r="E45" s="33">
        <f t="shared" si="4"/>
        <v>0.87852196527472093</v>
      </c>
      <c r="F45" s="33">
        <f t="shared" si="4"/>
        <v>1.0567165609089078</v>
      </c>
      <c r="G45" s="33">
        <f t="shared" si="4"/>
        <v>1.1572746690744151</v>
      </c>
      <c r="H45" s="33">
        <f t="shared" si="4"/>
        <v>1.4954992048555806</v>
      </c>
      <c r="I45" s="33">
        <f t="shared" si="4"/>
        <v>2.3604808299450597</v>
      </c>
      <c r="J45" s="33">
        <f t="shared" si="4"/>
        <v>1.3791437379231544</v>
      </c>
      <c r="K45" s="33">
        <f t="shared" si="4"/>
        <v>1.2904928424427611</v>
      </c>
      <c r="L45" s="33">
        <f t="shared" si="4"/>
        <v>1.2949546334873243</v>
      </c>
      <c r="M45" s="33">
        <f t="shared" si="5"/>
        <v>1.1431955654894199</v>
      </c>
      <c r="N45" s="33">
        <f t="shared" si="5"/>
        <v>1.2454503439466806</v>
      </c>
      <c r="O45" s="33">
        <f t="shared" si="5"/>
        <v>1.3771355786534345</v>
      </c>
      <c r="P45" s="33">
        <f t="shared" si="5"/>
        <v>1.3384939712000714</v>
      </c>
      <c r="Q45" s="33">
        <f t="shared" si="5"/>
        <v>1.7395681000321239</v>
      </c>
      <c r="R45" s="33">
        <f t="shared" si="5"/>
        <v>1.8238122027870038</v>
      </c>
    </row>
    <row r="46" spans="1:18" ht="18" customHeight="1" x14ac:dyDescent="0.15">
      <c r="A46" s="19" t="s">
        <v>80</v>
      </c>
      <c r="B46" s="33" t="e">
        <f t="shared" si="4"/>
        <v>#DIV/0!</v>
      </c>
      <c r="C46" s="33" t="e">
        <f t="shared" si="4"/>
        <v>#DIV/0!</v>
      </c>
      <c r="D46" s="33">
        <f t="shared" si="4"/>
        <v>0</v>
      </c>
      <c r="E46" s="33">
        <f t="shared" si="4"/>
        <v>0</v>
      </c>
      <c r="F46" s="33">
        <f t="shared" si="4"/>
        <v>0</v>
      </c>
      <c r="G46" s="33">
        <f t="shared" si="4"/>
        <v>0</v>
      </c>
      <c r="H46" s="33">
        <f t="shared" si="4"/>
        <v>0</v>
      </c>
      <c r="I46" s="33">
        <f t="shared" si="4"/>
        <v>0</v>
      </c>
      <c r="J46" s="33">
        <f t="shared" si="4"/>
        <v>0</v>
      </c>
      <c r="K46" s="33">
        <f t="shared" si="4"/>
        <v>0</v>
      </c>
      <c r="L46" s="33">
        <f t="shared" si="4"/>
        <v>0</v>
      </c>
      <c r="M46" s="33">
        <f t="shared" si="5"/>
        <v>0</v>
      </c>
      <c r="N46" s="33">
        <f t="shared" si="5"/>
        <v>0</v>
      </c>
      <c r="O46" s="33">
        <f t="shared" si="5"/>
        <v>0</v>
      </c>
      <c r="P46" s="33">
        <f t="shared" si="5"/>
        <v>0</v>
      </c>
      <c r="Q46" s="33">
        <f t="shared" si="5"/>
        <v>1.1597120666880828E-5</v>
      </c>
      <c r="R46" s="33">
        <f t="shared" si="5"/>
        <v>1.2158748018580026E-5</v>
      </c>
    </row>
    <row r="47" spans="1:18" ht="18" customHeight="1" x14ac:dyDescent="0.15">
      <c r="A47" s="19" t="s">
        <v>347</v>
      </c>
      <c r="B47" s="33" t="e">
        <f t="shared" si="4"/>
        <v>#DIV/0!</v>
      </c>
      <c r="C47" s="33" t="e">
        <f t="shared" si="4"/>
        <v>#DIV/0!</v>
      </c>
      <c r="D47" s="33">
        <f t="shared" si="4"/>
        <v>40.132228193414278</v>
      </c>
      <c r="E47" s="33">
        <f t="shared" si="4"/>
        <v>48.135659253425004</v>
      </c>
      <c r="F47" s="33">
        <f t="shared" si="4"/>
        <v>45.3684347961265</v>
      </c>
      <c r="G47" s="33">
        <f t="shared" si="4"/>
        <v>45.053848568989366</v>
      </c>
      <c r="H47" s="33">
        <f t="shared" si="4"/>
        <v>33.45417735089439</v>
      </c>
      <c r="I47" s="33">
        <f t="shared" si="4"/>
        <v>39.916750132911169</v>
      </c>
      <c r="J47" s="33">
        <f t="shared" si="4"/>
        <v>33.906317754027647</v>
      </c>
      <c r="K47" s="33">
        <f t="shared" si="4"/>
        <v>34.415443844042649</v>
      </c>
      <c r="L47" s="33">
        <f t="shared" si="4"/>
        <v>29.033436724258276</v>
      </c>
      <c r="M47" s="33">
        <f t="shared" si="5"/>
        <v>41.485699544272286</v>
      </c>
      <c r="N47" s="33">
        <f t="shared" si="5"/>
        <v>34.385898014845559</v>
      </c>
      <c r="O47" s="33">
        <f t="shared" si="5"/>
        <v>23.419074176997956</v>
      </c>
      <c r="P47" s="33">
        <f t="shared" si="5"/>
        <v>25.451674790581464</v>
      </c>
      <c r="Q47" s="33">
        <f t="shared" si="5"/>
        <v>19.509024299446935</v>
      </c>
      <c r="R47" s="33">
        <f t="shared" si="5"/>
        <v>13.303056429600666</v>
      </c>
    </row>
    <row r="48" spans="1:18" ht="18" customHeight="1" x14ac:dyDescent="0.15">
      <c r="A48" s="19" t="s">
        <v>341</v>
      </c>
      <c r="B48" s="33" t="e">
        <f t="shared" si="4"/>
        <v>#DIV/0!</v>
      </c>
      <c r="C48" s="33" t="e">
        <f t="shared" si="4"/>
        <v>#DIV/0!</v>
      </c>
      <c r="D48" s="33">
        <f t="shared" si="4"/>
        <v>9.1550549881642951</v>
      </c>
      <c r="E48" s="33">
        <f t="shared" si="4"/>
        <v>17.840168976086161</v>
      </c>
      <c r="F48" s="33">
        <f t="shared" si="4"/>
        <v>16.921120100768491</v>
      </c>
      <c r="G48" s="33">
        <f t="shared" si="4"/>
        <v>20.005147557728044</v>
      </c>
      <c r="H48" s="33">
        <f t="shared" si="4"/>
        <v>8.6674789357406983</v>
      </c>
      <c r="I48" s="33">
        <f t="shared" si="4"/>
        <v>12.13778555782722</v>
      </c>
      <c r="J48" s="33">
        <f t="shared" si="4"/>
        <v>3.015831076038975</v>
      </c>
      <c r="K48" s="33">
        <f t="shared" si="4"/>
        <v>2.5685539371699901</v>
      </c>
      <c r="L48" s="33">
        <f t="shared" si="4"/>
        <v>7.6446070387001575</v>
      </c>
      <c r="M48" s="33">
        <f t="shared" si="5"/>
        <v>14.587976356455567</v>
      </c>
      <c r="N48" s="33">
        <f t="shared" si="5"/>
        <v>10.271955499228911</v>
      </c>
      <c r="O48" s="33">
        <f t="shared" si="5"/>
        <v>4.2305031169742398</v>
      </c>
      <c r="P48" s="33">
        <f t="shared" si="5"/>
        <v>4.8602835376395666</v>
      </c>
      <c r="Q48" s="33">
        <f t="shared" si="5"/>
        <v>1.7828717486022569</v>
      </c>
      <c r="R48" s="33">
        <f t="shared" si="5"/>
        <v>0.8230864471177749</v>
      </c>
    </row>
    <row r="49" spans="1:18" ht="18" customHeight="1" x14ac:dyDescent="0.15">
      <c r="A49" s="19" t="s">
        <v>342</v>
      </c>
      <c r="B49" s="33" t="e">
        <f t="shared" si="4"/>
        <v>#DIV/0!</v>
      </c>
      <c r="C49" s="33" t="e">
        <f t="shared" si="4"/>
        <v>#DIV/0!</v>
      </c>
      <c r="D49" s="33">
        <f t="shared" si="4"/>
        <v>29.537373432206486</v>
      </c>
      <c r="E49" s="33">
        <f t="shared" si="4"/>
        <v>27.814333402131364</v>
      </c>
      <c r="F49" s="33">
        <f t="shared" si="4"/>
        <v>25.769935427573355</v>
      </c>
      <c r="G49" s="33">
        <f t="shared" si="4"/>
        <v>22.55306133289573</v>
      </c>
      <c r="H49" s="33">
        <f t="shared" si="4"/>
        <v>21.864983244615168</v>
      </c>
      <c r="I49" s="33">
        <f t="shared" si="4"/>
        <v>25.150000509649267</v>
      </c>
      <c r="J49" s="33">
        <f t="shared" si="4"/>
        <v>27.448592129847306</v>
      </c>
      <c r="K49" s="33">
        <f t="shared" si="4"/>
        <v>28.015803805512835</v>
      </c>
      <c r="L49" s="33">
        <f t="shared" si="4"/>
        <v>18.066502784184788</v>
      </c>
      <c r="M49" s="33">
        <f t="shared" si="4"/>
        <v>26.105172279800016</v>
      </c>
      <c r="N49" s="33">
        <f t="shared" si="4"/>
        <v>23.626846886099102</v>
      </c>
      <c r="O49" s="33">
        <f t="shared" si="4"/>
        <v>18.865265530675181</v>
      </c>
      <c r="P49" s="33">
        <f t="shared" si="4"/>
        <v>20.26600336854316</v>
      </c>
      <c r="Q49" s="33">
        <f t="shared" si="4"/>
        <v>16.375053201791058</v>
      </c>
      <c r="R49" s="33">
        <f t="shared" ref="Q49:R51" si="6">R20/R$23*100</f>
        <v>11.850681820033264</v>
      </c>
    </row>
    <row r="50" spans="1:18" ht="18" customHeight="1" x14ac:dyDescent="0.15">
      <c r="A50" s="19" t="s">
        <v>348</v>
      </c>
      <c r="B50" s="33" t="e">
        <f t="shared" ref="B50:P51" si="7">B21/B$23*100</f>
        <v>#DIV/0!</v>
      </c>
      <c r="C50" s="33" t="e">
        <f t="shared" si="7"/>
        <v>#DIV/0!</v>
      </c>
      <c r="D50" s="33">
        <f t="shared" si="7"/>
        <v>1.1026934087313678</v>
      </c>
      <c r="E50" s="33">
        <f t="shared" si="7"/>
        <v>0.13704942658285646</v>
      </c>
      <c r="F50" s="33">
        <f t="shared" si="7"/>
        <v>3.1337516678509716E-2</v>
      </c>
      <c r="G50" s="33">
        <f t="shared" si="7"/>
        <v>1.8516394705190641E-2</v>
      </c>
      <c r="H50" s="33">
        <f t="shared" si="7"/>
        <v>4.2344600608840634E-2</v>
      </c>
      <c r="I50" s="33">
        <f t="shared" si="7"/>
        <v>7.0814424898351797E-2</v>
      </c>
      <c r="J50" s="33">
        <f t="shared" si="7"/>
        <v>1.494072382750084E-2</v>
      </c>
      <c r="K50" s="33">
        <f t="shared" si="7"/>
        <v>0</v>
      </c>
      <c r="L50" s="33">
        <f t="shared" si="7"/>
        <v>0</v>
      </c>
      <c r="M50" s="33">
        <f t="shared" si="7"/>
        <v>0</v>
      </c>
      <c r="N50" s="33">
        <f t="shared" si="7"/>
        <v>0</v>
      </c>
      <c r="O50" s="33">
        <f t="shared" si="7"/>
        <v>0</v>
      </c>
      <c r="P50" s="33">
        <f t="shared" si="7"/>
        <v>0</v>
      </c>
      <c r="Q50" s="33">
        <f t="shared" si="6"/>
        <v>8.1666923736174776E-2</v>
      </c>
      <c r="R50" s="33">
        <f t="shared" si="6"/>
        <v>0</v>
      </c>
    </row>
    <row r="51" spans="1:18" ht="18" customHeight="1" x14ac:dyDescent="0.15">
      <c r="A51" s="19" t="s">
        <v>349</v>
      </c>
      <c r="B51" s="33" t="e">
        <f t="shared" si="7"/>
        <v>#DIV/0!</v>
      </c>
      <c r="C51" s="33" t="e">
        <f t="shared" si="7"/>
        <v>#DIV/0!</v>
      </c>
      <c r="D51" s="33">
        <f t="shared" si="7"/>
        <v>0</v>
      </c>
      <c r="E51" s="33">
        <f t="shared" si="7"/>
        <v>0</v>
      </c>
      <c r="F51" s="33">
        <f t="shared" si="7"/>
        <v>0</v>
      </c>
      <c r="G51" s="33">
        <f t="shared" si="7"/>
        <v>0</v>
      </c>
      <c r="H51" s="33">
        <f t="shared" si="7"/>
        <v>0</v>
      </c>
      <c r="I51" s="33">
        <f t="shared" si="7"/>
        <v>0</v>
      </c>
      <c r="J51" s="33">
        <f t="shared" si="7"/>
        <v>0</v>
      </c>
      <c r="K51" s="33">
        <f t="shared" si="7"/>
        <v>0</v>
      </c>
      <c r="L51" s="33">
        <f t="shared" si="7"/>
        <v>0</v>
      </c>
      <c r="M51" s="33">
        <f t="shared" si="7"/>
        <v>0</v>
      </c>
      <c r="N51" s="33">
        <f t="shared" si="7"/>
        <v>0</v>
      </c>
      <c r="O51" s="33">
        <f t="shared" si="7"/>
        <v>0</v>
      </c>
      <c r="P51" s="33">
        <f t="shared" si="7"/>
        <v>0</v>
      </c>
      <c r="Q51" s="33">
        <f t="shared" si="6"/>
        <v>1.1597120666880828E-5</v>
      </c>
      <c r="R51" s="33">
        <f t="shared" si="6"/>
        <v>1.2158748018580026E-5</v>
      </c>
    </row>
    <row r="52" spans="1:18" ht="18" customHeight="1" x14ac:dyDescent="0.15">
      <c r="A52" s="19" t="s">
        <v>59</v>
      </c>
      <c r="B52" s="33" t="e">
        <f t="shared" ref="B52:R52" si="8">SUM(B33:B51)-B34-B37-B38-B42-B48-B49</f>
        <v>#DIV/0!</v>
      </c>
      <c r="C52" s="24" t="e">
        <f t="shared" si="8"/>
        <v>#DIV/0!</v>
      </c>
      <c r="D52" s="24">
        <f t="shared" si="8"/>
        <v>100</v>
      </c>
      <c r="E52" s="24">
        <f t="shared" si="8"/>
        <v>99.999999999999972</v>
      </c>
      <c r="F52" s="24">
        <f t="shared" si="8"/>
        <v>100</v>
      </c>
      <c r="G52" s="24">
        <f t="shared" si="8"/>
        <v>100</v>
      </c>
      <c r="H52" s="24">
        <f t="shared" si="8"/>
        <v>99.999999999999943</v>
      </c>
      <c r="I52" s="24">
        <f t="shared" si="8"/>
        <v>100</v>
      </c>
      <c r="J52" s="25">
        <f t="shared" si="8"/>
        <v>100.00000000000003</v>
      </c>
      <c r="K52" s="34">
        <f t="shared" si="8"/>
        <v>100.00000000000003</v>
      </c>
      <c r="L52" s="35">
        <f t="shared" si="8"/>
        <v>99.999999999999972</v>
      </c>
      <c r="M52" s="35">
        <f t="shared" si="8"/>
        <v>100</v>
      </c>
      <c r="N52" s="35">
        <f t="shared" si="8"/>
        <v>99.999999999999986</v>
      </c>
      <c r="O52" s="35">
        <f t="shared" si="8"/>
        <v>100.00000000000003</v>
      </c>
      <c r="P52" s="35">
        <f t="shared" si="8"/>
        <v>100</v>
      </c>
      <c r="Q52" s="35">
        <f t="shared" si="8"/>
        <v>99.999999999999972</v>
      </c>
      <c r="R52" s="35">
        <f t="shared" si="8"/>
        <v>100.00000000000001</v>
      </c>
    </row>
    <row r="53" spans="1:18" ht="18" customHeight="1" x14ac:dyDescent="0.15">
      <c r="A53" s="19" t="s">
        <v>345</v>
      </c>
      <c r="B53" s="33" t="e">
        <f t="shared" ref="B53:M53" si="9">SUM(B33:B36)-B34</f>
        <v>#DIV/0!</v>
      </c>
      <c r="C53" s="24" t="e">
        <f t="shared" si="9"/>
        <v>#DIV/0!</v>
      </c>
      <c r="D53" s="24">
        <f t="shared" si="9"/>
        <v>28.704578473383236</v>
      </c>
      <c r="E53" s="24">
        <f t="shared" si="9"/>
        <v>25.236457115360245</v>
      </c>
      <c r="F53" s="24">
        <f t="shared" si="9"/>
        <v>26.182137075393676</v>
      </c>
      <c r="G53" s="24">
        <f t="shared" si="9"/>
        <v>27.741077383369568</v>
      </c>
      <c r="H53" s="24">
        <f t="shared" si="9"/>
        <v>32.425452641985487</v>
      </c>
      <c r="I53" s="24">
        <f t="shared" si="9"/>
        <v>29.960327827869442</v>
      </c>
      <c r="J53" s="25">
        <f t="shared" si="9"/>
        <v>34.975441472530164</v>
      </c>
      <c r="K53" s="34">
        <f t="shared" si="9"/>
        <v>35.997286953880902</v>
      </c>
      <c r="L53" s="35">
        <f t="shared" si="9"/>
        <v>34.727605894166288</v>
      </c>
      <c r="M53" s="35">
        <f t="shared" si="9"/>
        <v>30.114699099759655</v>
      </c>
      <c r="N53" s="35">
        <f>SUM(N33:N36)-N34</f>
        <v>33.083810816507906</v>
      </c>
      <c r="O53" s="35">
        <f>SUM(O33:O36)-O34</f>
        <v>38.362372340966374</v>
      </c>
      <c r="P53" s="35">
        <f>SUM(P33:P36)-P34</f>
        <v>39.965076461468101</v>
      </c>
      <c r="Q53" s="35">
        <f>SUM(Q33:Q36)-Q34</f>
        <v>43.58297681851549</v>
      </c>
      <c r="R53" s="35">
        <f>SUM(R33:R36)-R34</f>
        <v>46.545377481098917</v>
      </c>
    </row>
    <row r="54" spans="1:18" ht="18" customHeight="1" x14ac:dyDescent="0.15">
      <c r="A54" s="19" t="s">
        <v>350</v>
      </c>
      <c r="B54" s="33" t="e">
        <f t="shared" ref="B54:R54" si="10">+B47+B50+B51</f>
        <v>#DIV/0!</v>
      </c>
      <c r="C54" s="24" t="e">
        <f t="shared" si="10"/>
        <v>#DIV/0!</v>
      </c>
      <c r="D54" s="24">
        <f t="shared" si="10"/>
        <v>41.234921602145647</v>
      </c>
      <c r="E54" s="24">
        <f t="shared" si="10"/>
        <v>48.27270868000786</v>
      </c>
      <c r="F54" s="24">
        <f t="shared" si="10"/>
        <v>45.399772312805013</v>
      </c>
      <c r="G54" s="24">
        <f t="shared" si="10"/>
        <v>45.072364963694554</v>
      </c>
      <c r="H54" s="24">
        <f t="shared" si="10"/>
        <v>33.496521951503233</v>
      </c>
      <c r="I54" s="24">
        <f t="shared" si="10"/>
        <v>39.98756455780952</v>
      </c>
      <c r="J54" s="25">
        <f t="shared" si="10"/>
        <v>33.921258477855147</v>
      </c>
      <c r="K54" s="34">
        <f t="shared" si="10"/>
        <v>34.415443844042649</v>
      </c>
      <c r="L54" s="35">
        <f t="shared" si="10"/>
        <v>29.033436724258276</v>
      </c>
      <c r="M54" s="35">
        <f t="shared" si="10"/>
        <v>41.485699544272286</v>
      </c>
      <c r="N54" s="35">
        <f t="shared" si="10"/>
        <v>34.385898014845559</v>
      </c>
      <c r="O54" s="35">
        <f t="shared" si="10"/>
        <v>23.419074176997956</v>
      </c>
      <c r="P54" s="35">
        <f t="shared" si="10"/>
        <v>25.451674790581464</v>
      </c>
      <c r="Q54" s="35">
        <f t="shared" si="10"/>
        <v>19.590702820303779</v>
      </c>
      <c r="R54" s="35">
        <f t="shared" si="10"/>
        <v>13.303068588348685</v>
      </c>
    </row>
    <row r="55" spans="1:18" ht="18" customHeight="1" x14ac:dyDescent="0.15"/>
    <row r="56" spans="1:18" ht="18" customHeight="1" x14ac:dyDescent="0.15"/>
    <row r="57" spans="1:18" ht="18" customHeight="1" x14ac:dyDescent="0.15"/>
    <row r="58" spans="1:18" ht="18" customHeight="1" x14ac:dyDescent="0.15"/>
    <row r="59" spans="1:18" ht="18" customHeight="1" x14ac:dyDescent="0.15"/>
    <row r="60" spans="1:18" ht="18" customHeight="1" x14ac:dyDescent="0.15"/>
    <row r="61" spans="1:18" ht="18" customHeight="1" x14ac:dyDescent="0.15"/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/>
  <dimension ref="A1:AF381"/>
  <sheetViews>
    <sheetView view="pageBreakPreview" zoomScaleNormal="100" zoomScaleSheetLayoutView="100" workbookViewId="0">
      <pane xSplit="1" ySplit="3" topLeftCell="X4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ColWidth="9" defaultRowHeight="12" x14ac:dyDescent="0.15"/>
  <cols>
    <col min="1" max="1" width="24.77734375" style="21" customWidth="1"/>
    <col min="2" max="3" width="8.6640625" style="21" hidden="1" customWidth="1"/>
    <col min="4" max="9" width="8.6640625" style="21" customWidth="1"/>
    <col min="10" max="11" width="8.6640625" style="23" customWidth="1"/>
    <col min="12" max="13" width="8.6640625" style="21" customWidth="1"/>
    <col min="14" max="20" width="9" style="21"/>
    <col min="21" max="21" width="9.33203125" style="21" customWidth="1"/>
    <col min="22" max="25" width="9" style="21"/>
    <col min="26" max="32" width="9" style="18"/>
    <col min="33" max="16384" width="9" style="21"/>
  </cols>
  <sheetData>
    <row r="1" spans="1:32" ht="15" customHeight="1" x14ac:dyDescent="0.2">
      <c r="A1" s="36" t="s">
        <v>101</v>
      </c>
      <c r="K1" s="18" t="s">
        <v>416</v>
      </c>
      <c r="L1" s="18"/>
      <c r="U1" s="18" t="s">
        <v>416</v>
      </c>
      <c r="V1" s="18"/>
      <c r="X1" s="37"/>
      <c r="AE1" s="18" t="s">
        <v>416</v>
      </c>
    </row>
    <row r="2" spans="1:32" ht="15" customHeight="1" x14ac:dyDescent="0.15">
      <c r="K2" s="18"/>
      <c r="L2" s="118" t="s">
        <v>170</v>
      </c>
      <c r="N2" s="40" t="s">
        <v>275</v>
      </c>
      <c r="U2" s="18"/>
      <c r="V2" s="118" t="s">
        <v>170</v>
      </c>
      <c r="AF2" s="118" t="s">
        <v>170</v>
      </c>
    </row>
    <row r="3" spans="1:32" ht="18" customHeight="1" x14ac:dyDescent="0.15">
      <c r="A3" s="19"/>
      <c r="B3" s="19" t="s">
        <v>10</v>
      </c>
      <c r="C3" s="19" t="s">
        <v>85</v>
      </c>
      <c r="D3" s="96" t="s">
        <v>86</v>
      </c>
      <c r="E3" s="96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2" t="s">
        <v>166</v>
      </c>
      <c r="K3" s="92" t="s">
        <v>167</v>
      </c>
      <c r="L3" s="89" t="s">
        <v>83</v>
      </c>
      <c r="M3" s="89" t="s">
        <v>175</v>
      </c>
      <c r="N3" s="89" t="s">
        <v>183</v>
      </c>
      <c r="O3" s="89" t="s">
        <v>191</v>
      </c>
      <c r="P3" s="89" t="s">
        <v>194</v>
      </c>
      <c r="Q3" s="89" t="s">
        <v>195</v>
      </c>
      <c r="R3" s="89" t="s">
        <v>201</v>
      </c>
      <c r="S3" s="15" t="s">
        <v>213</v>
      </c>
      <c r="T3" s="15" t="s">
        <v>369</v>
      </c>
      <c r="U3" s="15" t="s">
        <v>376</v>
      </c>
      <c r="V3" s="15" t="s">
        <v>379</v>
      </c>
      <c r="W3" s="15" t="s">
        <v>382</v>
      </c>
      <c r="X3" s="15" t="s">
        <v>383</v>
      </c>
      <c r="Y3" s="68" t="s">
        <v>389</v>
      </c>
      <c r="Z3" s="15" t="s">
        <v>394</v>
      </c>
      <c r="AA3" s="15" t="s">
        <v>395</v>
      </c>
      <c r="AB3" s="15" t="s">
        <v>396</v>
      </c>
      <c r="AC3" s="15" t="s">
        <v>406</v>
      </c>
      <c r="AD3" s="15" t="s">
        <v>408</v>
      </c>
      <c r="AE3" s="15" t="s">
        <v>411</v>
      </c>
      <c r="AF3" s="15" t="s">
        <v>415</v>
      </c>
    </row>
    <row r="4" spans="1:32" ht="18" customHeight="1" x14ac:dyDescent="0.15">
      <c r="A4" s="22" t="s">
        <v>93</v>
      </c>
      <c r="B4" s="19"/>
      <c r="C4" s="19"/>
      <c r="D4" s="96">
        <f>目的・旧宇都宮!D4+目的・旧上河内!D4+目的・旧河内!D4</f>
        <v>1088818</v>
      </c>
      <c r="E4" s="96">
        <f>目的・旧宇都宮!E4+目的・旧上河内!E4+目的・旧河内!E4</f>
        <v>1136738</v>
      </c>
      <c r="F4" s="96">
        <f>目的・旧宇都宮!F4+目的・旧上河内!F4+目的・旧河内!F4</f>
        <v>1153293</v>
      </c>
      <c r="G4" s="96">
        <f>目的・旧宇都宮!G4+目的・旧上河内!G4+目的・旧河内!G4</f>
        <v>1202885</v>
      </c>
      <c r="H4" s="96">
        <f>目的・旧宇都宮!H4+目的・旧上河内!H4+目的・旧河内!H4</f>
        <v>1218299</v>
      </c>
      <c r="I4" s="96">
        <f>目的・旧宇都宮!I4+目的・旧上河内!I4+目的・旧河内!I4</f>
        <v>1235707</v>
      </c>
      <c r="J4" s="96">
        <f>目的・旧宇都宮!J4+目的・旧上河内!J4+目的・旧河内!J4</f>
        <v>1188138</v>
      </c>
      <c r="K4" s="96">
        <f>目的・旧宇都宮!K4+目的・旧上河内!K4+目的・旧河内!K4</f>
        <v>1148776</v>
      </c>
      <c r="L4" s="96">
        <f>目的・旧宇都宮!L4+目的・旧上河内!L4+目的・旧河内!L4</f>
        <v>1101518</v>
      </c>
      <c r="M4" s="96">
        <f>目的・旧宇都宮!M4+目的・旧上河内!M4+目的・旧河内!M4</f>
        <v>1062400</v>
      </c>
      <c r="N4" s="96">
        <f>目的・旧宇都宮!N4+目的・旧上河内!N4+目的・旧河内!N4</f>
        <v>1045790</v>
      </c>
      <c r="O4" s="96">
        <f>目的・旧宇都宮!O4+目的・旧上河内!O4+目的・旧河内!O4</f>
        <v>1017730</v>
      </c>
      <c r="P4" s="96">
        <f>目的・旧宇都宮!P4+目的・旧上河内!P4+目的・旧河内!P4</f>
        <v>1036538</v>
      </c>
      <c r="Q4" s="96">
        <f>目的・旧宇都宮!Q4+目的・旧上河内!Q4+目的・旧河内!Q4</f>
        <v>1061100</v>
      </c>
      <c r="R4" s="96">
        <f>目的・旧宇都宮!R4+目的・旧上河内!R4+目的・旧河内!R4</f>
        <v>1056395</v>
      </c>
      <c r="S4" s="19">
        <v>1062631</v>
      </c>
      <c r="T4" s="19">
        <v>915669</v>
      </c>
      <c r="U4" s="19">
        <v>924104</v>
      </c>
      <c r="V4" s="19">
        <v>905592</v>
      </c>
      <c r="W4" s="19">
        <v>886571</v>
      </c>
      <c r="X4" s="19">
        <v>1071220</v>
      </c>
      <c r="Y4" s="115">
        <v>974748</v>
      </c>
      <c r="Z4" s="15">
        <v>955026</v>
      </c>
      <c r="AA4" s="15">
        <v>944578</v>
      </c>
      <c r="AB4" s="15">
        <v>992710</v>
      </c>
      <c r="AC4" s="15">
        <v>917241</v>
      </c>
      <c r="AD4" s="15">
        <v>905414</v>
      </c>
      <c r="AE4" s="15">
        <v>892498</v>
      </c>
      <c r="AF4" s="15">
        <v>904233</v>
      </c>
    </row>
    <row r="5" spans="1:32" ht="18" customHeight="1" x14ac:dyDescent="0.15">
      <c r="A5" s="22" t="s">
        <v>92</v>
      </c>
      <c r="B5" s="19"/>
      <c r="C5" s="19"/>
      <c r="D5" s="96">
        <f>目的・旧宇都宮!D5+目的・旧上河内!D5+目的・旧河内!D5</f>
        <v>16455002</v>
      </c>
      <c r="E5" s="96">
        <f>目的・旧宇都宮!E5+目的・旧上河内!E5+目的・旧河内!E5</f>
        <v>18080003</v>
      </c>
      <c r="F5" s="96">
        <f>目的・旧宇都宮!F5+目的・旧上河内!F5+目的・旧河内!F5</f>
        <v>15804940</v>
      </c>
      <c r="G5" s="96">
        <f>目的・旧宇都宮!G5+目的・旧上河内!G5+目的・旧河内!G5</f>
        <v>16549635</v>
      </c>
      <c r="H5" s="96">
        <f>目的・旧宇都宮!H5+目的・旧上河内!H5+目的・旧河内!H5</f>
        <v>17231145</v>
      </c>
      <c r="I5" s="96">
        <f>目的・旧宇都宮!I5+目的・旧上河内!I5+目的・旧河内!I5</f>
        <v>17181778</v>
      </c>
      <c r="J5" s="96">
        <f>目的・旧宇都宮!J5+目的・旧上河内!J5+目的・旧河内!J5</f>
        <v>16177398</v>
      </c>
      <c r="K5" s="96">
        <f>目的・旧宇都宮!K5+目的・旧上河内!K5+目的・旧河内!K5</f>
        <v>15127861</v>
      </c>
      <c r="L5" s="96">
        <f>目的・旧宇都宮!L5+目的・旧上河内!L5+目的・旧河内!L5</f>
        <v>18318562</v>
      </c>
      <c r="M5" s="96">
        <f>目的・旧宇都宮!M5+目的・旧上河内!M5+目的・旧河内!M5</f>
        <v>15335725</v>
      </c>
      <c r="N5" s="96">
        <f>目的・旧宇都宮!N5+目的・旧上河内!N5+目的・旧河内!N5</f>
        <v>16413916</v>
      </c>
      <c r="O5" s="96">
        <f>目的・旧宇都宮!O5+目的・旧上河内!O5+目的・旧河内!O5</f>
        <v>18377482</v>
      </c>
      <c r="P5" s="96">
        <f>目的・旧宇都宮!P5+目的・旧上河内!P5+目的・旧河内!P5</f>
        <v>18768958</v>
      </c>
      <c r="Q5" s="96">
        <f>目的・旧宇都宮!Q5+目的・旧上河内!Q5+目的・旧河内!Q5</f>
        <v>16334726</v>
      </c>
      <c r="R5" s="96">
        <f>目的・旧宇都宮!R5+目的・旧上河内!R5+目的・旧河内!R5</f>
        <v>17555423</v>
      </c>
      <c r="S5" s="19">
        <v>19014024</v>
      </c>
      <c r="T5" s="19">
        <v>22106873</v>
      </c>
      <c r="U5" s="19">
        <v>19416797</v>
      </c>
      <c r="V5" s="19">
        <v>19962841</v>
      </c>
      <c r="W5" s="19">
        <v>19874254</v>
      </c>
      <c r="X5" s="19">
        <v>18528202</v>
      </c>
      <c r="Y5" s="115">
        <v>16894554</v>
      </c>
      <c r="Z5" s="15">
        <v>17400888</v>
      </c>
      <c r="AA5" s="15">
        <v>20185903</v>
      </c>
      <c r="AB5" s="15">
        <v>21809752</v>
      </c>
      <c r="AC5" s="15">
        <v>17805454</v>
      </c>
      <c r="AD5" s="15">
        <v>16592261</v>
      </c>
      <c r="AE5" s="15">
        <v>17468594</v>
      </c>
      <c r="AF5" s="15">
        <v>16152727</v>
      </c>
    </row>
    <row r="6" spans="1:32" ht="18" customHeight="1" x14ac:dyDescent="0.15">
      <c r="A6" s="22" t="s">
        <v>94</v>
      </c>
      <c r="B6" s="19"/>
      <c r="C6" s="19"/>
      <c r="D6" s="96">
        <f>目的・旧宇都宮!D6+目的・旧上河内!D6+目的・旧河内!D6</f>
        <v>15913776</v>
      </c>
      <c r="E6" s="96">
        <f>目的・旧宇都宮!E6+目的・旧上河内!E6+目的・旧河内!E6</f>
        <v>18383034</v>
      </c>
      <c r="F6" s="96">
        <f>目的・旧宇都宮!F6+目的・旧上河内!F6+目的・旧河内!F6</f>
        <v>19405221</v>
      </c>
      <c r="G6" s="96">
        <f>目的・旧宇都宮!G6+目的・旧上河内!G6+目的・旧河内!G6</f>
        <v>20674251</v>
      </c>
      <c r="H6" s="96">
        <f>目的・旧宇都宮!H6+目的・旧上河内!H6+目的・旧河内!H6</f>
        <v>20446901</v>
      </c>
      <c r="I6" s="96">
        <f>目的・旧宇都宮!I6+目的・旧上河内!I6+目的・旧河内!I6</f>
        <v>22913834</v>
      </c>
      <c r="J6" s="96">
        <f>目的・旧宇都宮!J6+目的・旧上河内!J6+目的・旧河内!J6</f>
        <v>25788115</v>
      </c>
      <c r="K6" s="96">
        <f>目的・旧宇都宮!K6+目的・旧上河内!K6+目的・旧河内!K6</f>
        <v>28943213</v>
      </c>
      <c r="L6" s="96">
        <f>目的・旧宇都宮!L6+目的・旧上河内!L6+目的・旧河内!L6</f>
        <v>34320861</v>
      </c>
      <c r="M6" s="96">
        <f>目的・旧宇都宮!M6+目的・旧上河内!M6+目的・旧河内!M6</f>
        <v>29850879</v>
      </c>
      <c r="N6" s="96">
        <f>目的・旧宇都宮!N6+目的・旧上河内!N6+目的・旧河内!N6</f>
        <v>32709509</v>
      </c>
      <c r="O6" s="96">
        <f>目的・旧宇都宮!O6+目的・旧上河内!O6+目的・旧河内!O6</f>
        <v>33981937</v>
      </c>
      <c r="P6" s="96">
        <f>目的・旧宇都宮!P6+目的・旧上河内!P6+目的・旧河内!P6</f>
        <v>36103778</v>
      </c>
      <c r="Q6" s="96">
        <f>目的・旧宇都宮!Q6+目的・旧上河内!Q6+目的・旧河内!Q6</f>
        <v>38436355</v>
      </c>
      <c r="R6" s="96">
        <f>目的・旧宇都宮!R6+目的・旧上河内!R6+目的・旧河内!R6</f>
        <v>41357022</v>
      </c>
      <c r="S6" s="19">
        <v>41957713</v>
      </c>
      <c r="T6" s="19">
        <v>43594417</v>
      </c>
      <c r="U6" s="19">
        <v>45315446</v>
      </c>
      <c r="V6" s="19">
        <v>48890778</v>
      </c>
      <c r="W6" s="19">
        <v>60293399</v>
      </c>
      <c r="X6" s="19">
        <v>62195007</v>
      </c>
      <c r="Y6" s="115">
        <v>62133004</v>
      </c>
      <c r="Z6" s="15">
        <v>64141117</v>
      </c>
      <c r="AA6" s="15">
        <v>67734022</v>
      </c>
      <c r="AB6" s="15">
        <v>70681909</v>
      </c>
      <c r="AC6" s="15">
        <v>74532055</v>
      </c>
      <c r="AD6" s="15">
        <v>77207217</v>
      </c>
      <c r="AE6" s="15">
        <v>77218217</v>
      </c>
      <c r="AF6" s="15">
        <v>81709998</v>
      </c>
    </row>
    <row r="7" spans="1:32" ht="18" customHeight="1" x14ac:dyDescent="0.15">
      <c r="A7" s="22" t="s">
        <v>103</v>
      </c>
      <c r="B7" s="19"/>
      <c r="C7" s="19"/>
      <c r="D7" s="96">
        <f>目的・旧宇都宮!D7+目的・旧上河内!D7+目的・旧河内!D7</f>
        <v>9103463</v>
      </c>
      <c r="E7" s="96">
        <f>目的・旧宇都宮!E7+目的・旧上河内!E7+目的・旧河内!E7</f>
        <v>9494362</v>
      </c>
      <c r="F7" s="96">
        <f>目的・旧宇都宮!F7+目的・旧上河内!F7+目的・旧河内!F7</f>
        <v>11543318</v>
      </c>
      <c r="G7" s="96">
        <f>目的・旧宇都宮!G7+目的・旧上河内!G7+目的・旧河内!G7</f>
        <v>11336397</v>
      </c>
      <c r="H7" s="96">
        <f>目的・旧宇都宮!H7+目的・旧上河内!H7+目的・旧河内!H7</f>
        <v>12104881</v>
      </c>
      <c r="I7" s="96">
        <f>目的・旧宇都宮!I7+目的・旧上河内!I7+目的・旧河内!I7</f>
        <v>14829656</v>
      </c>
      <c r="J7" s="96">
        <f>目的・旧宇都宮!J7+目的・旧上河内!J7+目的・旧河内!J7</f>
        <v>19941640</v>
      </c>
      <c r="K7" s="96">
        <f>目的・旧宇都宮!K7+目的・旧上河内!K7+目的・旧河内!K7</f>
        <v>20900766</v>
      </c>
      <c r="L7" s="96">
        <f>目的・旧宇都宮!L7+目的・旧上河内!L7+目的・旧河内!L7</f>
        <v>24227655</v>
      </c>
      <c r="M7" s="96">
        <f>目的・旧宇都宮!M7+目的・旧上河内!M7+目的・旧河内!M7</f>
        <v>19360036</v>
      </c>
      <c r="N7" s="96">
        <f>目的・旧宇都宮!N7+目的・旧上河内!N7+目的・旧河内!N7</f>
        <v>14889468</v>
      </c>
      <c r="O7" s="96">
        <f>目的・旧宇都宮!O7+目的・旧上河内!O7+目的・旧河内!O7</f>
        <v>17909773</v>
      </c>
      <c r="P7" s="96">
        <f>目的・旧宇都宮!P7+目的・旧上河内!P7+目的・旧河内!P7</f>
        <v>20621692</v>
      </c>
      <c r="Q7" s="96">
        <f>目的・旧宇都宮!Q7+目的・旧上河内!Q7+目的・旧河内!Q7</f>
        <v>16176915</v>
      </c>
      <c r="R7" s="96">
        <f>目的・旧宇都宮!R7+目的・旧上河内!R7+目的・旧河内!R7</f>
        <v>13523789</v>
      </c>
      <c r="S7" s="19">
        <v>13752977</v>
      </c>
      <c r="T7" s="19">
        <v>13334672</v>
      </c>
      <c r="U7" s="19">
        <v>13438272</v>
      </c>
      <c r="V7" s="19">
        <v>15086579</v>
      </c>
      <c r="W7" s="19">
        <v>13451813</v>
      </c>
      <c r="X7" s="19">
        <v>14171899</v>
      </c>
      <c r="Y7" s="115">
        <v>12724918</v>
      </c>
      <c r="Z7" s="15">
        <v>12708554</v>
      </c>
      <c r="AA7" s="15">
        <v>13367166</v>
      </c>
      <c r="AB7" s="15">
        <v>13610976</v>
      </c>
      <c r="AC7" s="15">
        <v>13757422</v>
      </c>
      <c r="AD7" s="15">
        <v>14473122</v>
      </c>
      <c r="AE7" s="15">
        <v>22137764</v>
      </c>
      <c r="AF7" s="15">
        <v>25527303</v>
      </c>
    </row>
    <row r="8" spans="1:32" ht="18" customHeight="1" x14ac:dyDescent="0.15">
      <c r="A8" s="22" t="s">
        <v>104</v>
      </c>
      <c r="B8" s="19"/>
      <c r="C8" s="19"/>
      <c r="D8" s="96">
        <f>目的・旧宇都宮!D8+目的・旧上河内!D8+目的・旧河内!D8</f>
        <v>516329</v>
      </c>
      <c r="E8" s="96">
        <f>目的・旧宇都宮!E8+目的・旧上河内!E8+目的・旧河内!E8</f>
        <v>477874</v>
      </c>
      <c r="F8" s="96">
        <f>目的・旧宇都宮!F8+目的・旧上河内!F8+目的・旧河内!F8</f>
        <v>414084</v>
      </c>
      <c r="G8" s="96">
        <f>目的・旧宇都宮!G8+目的・旧上河内!G8+目的・旧河内!G8</f>
        <v>378763</v>
      </c>
      <c r="H8" s="96">
        <f>目的・旧宇都宮!H8+目的・旧上河内!H8+目的・旧河内!H8</f>
        <v>395533</v>
      </c>
      <c r="I8" s="96">
        <f>目的・旧宇都宮!I8+目的・旧上河内!I8+目的・旧河内!I8</f>
        <v>392502</v>
      </c>
      <c r="J8" s="96">
        <f>目的・旧宇都宮!J8+目的・旧上河内!J8+目的・旧河内!J8</f>
        <v>368804</v>
      </c>
      <c r="K8" s="96">
        <f>目的・旧宇都宮!K8+目的・旧上河内!K8+目的・旧河内!K8</f>
        <v>342702</v>
      </c>
      <c r="L8" s="96">
        <f>目的・旧宇都宮!L8+目的・旧上河内!L8+目的・旧河内!L8</f>
        <v>338250</v>
      </c>
      <c r="M8" s="96">
        <f>目的・旧宇都宮!M8+目的・旧上河内!M8+目的・旧河内!M8</f>
        <v>329208</v>
      </c>
      <c r="N8" s="96">
        <f>目的・旧宇都宮!N8+目的・旧上河内!N8+目的・旧河内!N8</f>
        <v>337050</v>
      </c>
      <c r="O8" s="96">
        <f>目的・旧宇都宮!O8+目的・旧上河内!O8+目的・旧河内!O8</f>
        <v>330237</v>
      </c>
      <c r="P8" s="96">
        <f>目的・旧宇都宮!P8+目的・旧上河内!P8+目的・旧河内!P8</f>
        <v>526482</v>
      </c>
      <c r="Q8" s="96">
        <f>目的・旧宇都宮!Q8+目的・旧上河内!Q8+目的・旧河内!Q8</f>
        <v>544413</v>
      </c>
      <c r="R8" s="96">
        <f>目的・旧宇都宮!R8+目的・旧上河内!R8+目的・旧河内!R8</f>
        <v>273978</v>
      </c>
      <c r="S8" s="19">
        <v>265986</v>
      </c>
      <c r="T8" s="19">
        <v>357423</v>
      </c>
      <c r="U8" s="19">
        <v>278288</v>
      </c>
      <c r="V8" s="19">
        <v>454276</v>
      </c>
      <c r="W8" s="19">
        <v>772677</v>
      </c>
      <c r="X8" s="19">
        <v>1172465</v>
      </c>
      <c r="Y8" s="115">
        <v>633312</v>
      </c>
      <c r="Z8" s="15">
        <v>331870</v>
      </c>
      <c r="AA8" s="15">
        <v>201844</v>
      </c>
      <c r="AB8" s="15">
        <v>176793</v>
      </c>
      <c r="AC8" s="15">
        <v>162945</v>
      </c>
      <c r="AD8" s="15">
        <v>143649</v>
      </c>
      <c r="AE8" s="15">
        <v>142518</v>
      </c>
      <c r="AF8" s="15">
        <v>137321</v>
      </c>
    </row>
    <row r="9" spans="1:32" ht="18" customHeight="1" x14ac:dyDescent="0.15">
      <c r="A9" s="22" t="s">
        <v>105</v>
      </c>
      <c r="B9" s="19"/>
      <c r="C9" s="19"/>
      <c r="D9" s="96">
        <f>目的・旧宇都宮!D9+目的・旧上河内!D9+目的・旧河内!D9</f>
        <v>3858864</v>
      </c>
      <c r="E9" s="96">
        <f>目的・旧宇都宮!E9+目的・旧上河内!E9+目的・旧河内!E9</f>
        <v>3948739</v>
      </c>
      <c r="F9" s="96">
        <f>目的・旧宇都宮!F9+目的・旧上河内!F9+目的・旧河内!F9</f>
        <v>4170109</v>
      </c>
      <c r="G9" s="96">
        <f>目的・旧宇都宮!G9+目的・旧上河内!G9+目的・旧河内!G9</f>
        <v>9662543</v>
      </c>
      <c r="H9" s="96">
        <f>目的・旧宇都宮!H9+目的・旧上河内!H9+目的・旧河内!H9</f>
        <v>11977676</v>
      </c>
      <c r="I9" s="96">
        <f>目的・旧宇都宮!I9+目的・旧上河内!I9+目的・旧河内!I9</f>
        <v>5539385</v>
      </c>
      <c r="J9" s="96">
        <f>目的・旧宇都宮!J9+目的・旧上河内!J9+目的・旧河内!J9</f>
        <v>3849652</v>
      </c>
      <c r="K9" s="96">
        <f>目的・旧宇都宮!K9+目的・旧上河内!K9+目的・旧河内!K9</f>
        <v>4025941</v>
      </c>
      <c r="L9" s="96">
        <f>目的・旧宇都宮!L9+目的・旧上河内!L9+目的・旧河内!L9</f>
        <v>3252946</v>
      </c>
      <c r="M9" s="96">
        <f>目的・旧宇都宮!M9+目的・旧上河内!M9+目的・旧河内!M9</f>
        <v>3401704</v>
      </c>
      <c r="N9" s="96">
        <f>目的・旧宇都宮!N9+目的・旧上河内!N9+目的・旧河内!N9</f>
        <v>4007068</v>
      </c>
      <c r="O9" s="96">
        <f>目的・旧宇都宮!O9+目的・旧上河内!O9+目的・旧河内!O9</f>
        <v>3614317</v>
      </c>
      <c r="P9" s="96">
        <f>目的・旧宇都宮!P9+目的・旧上河内!P9+目的・旧河内!P9</f>
        <v>3903261</v>
      </c>
      <c r="Q9" s="96">
        <f>目的・旧宇都宮!Q9+目的・旧上河内!Q9+目的・旧河内!Q9</f>
        <v>3293652</v>
      </c>
      <c r="R9" s="96">
        <f>目的・旧宇都宮!R9+目的・旧上河内!R9+目的・旧河内!R9</f>
        <v>3009640</v>
      </c>
      <c r="S9" s="19">
        <v>2634300</v>
      </c>
      <c r="T9" s="19">
        <v>2564350</v>
      </c>
      <c r="U9" s="19">
        <v>2887839</v>
      </c>
      <c r="V9" s="19">
        <v>2627053</v>
      </c>
      <c r="W9" s="19">
        <v>2263468</v>
      </c>
      <c r="X9" s="19">
        <v>2293516</v>
      </c>
      <c r="Y9" s="115">
        <v>2416937</v>
      </c>
      <c r="Z9" s="15">
        <v>2228461</v>
      </c>
      <c r="AA9" s="15">
        <v>2500321</v>
      </c>
      <c r="AB9" s="15">
        <v>2705679</v>
      </c>
      <c r="AC9" s="15">
        <v>2233306</v>
      </c>
      <c r="AD9" s="15">
        <v>2396075</v>
      </c>
      <c r="AE9" s="15">
        <v>2520424</v>
      </c>
      <c r="AF9" s="15">
        <v>2634110</v>
      </c>
    </row>
    <row r="10" spans="1:32" ht="18" customHeight="1" x14ac:dyDescent="0.15">
      <c r="A10" s="22" t="s">
        <v>106</v>
      </c>
      <c r="B10" s="19"/>
      <c r="C10" s="19"/>
      <c r="D10" s="96">
        <f>目的・旧宇都宮!D10+目的・旧上河内!D10+目的・旧河内!D10</f>
        <v>5237342</v>
      </c>
      <c r="E10" s="96">
        <f>目的・旧宇都宮!E10+目的・旧上河内!E10+目的・旧河内!E10</f>
        <v>6902168</v>
      </c>
      <c r="F10" s="96">
        <f>目的・旧宇都宮!F10+目的・旧上河内!F10+目的・旧河内!F10</f>
        <v>9232285</v>
      </c>
      <c r="G10" s="96">
        <f>目的・旧宇都宮!G10+目的・旧上河内!G10+目的・旧河内!G10</f>
        <v>12280733</v>
      </c>
      <c r="H10" s="96">
        <f>目的・旧宇都宮!H10+目的・旧上河内!H10+目的・旧河内!H10</f>
        <v>10250142</v>
      </c>
      <c r="I10" s="96">
        <f>目的・旧宇都宮!I10+目的・旧上河内!I10+目的・旧河内!I10</f>
        <v>9341962</v>
      </c>
      <c r="J10" s="96">
        <f>目的・旧宇都宮!J10+目的・旧上河内!J10+目的・旧河内!J10</f>
        <v>8992487</v>
      </c>
      <c r="K10" s="96">
        <f>目的・旧宇都宮!K10+目的・旧上河内!K10+目的・旧河内!K10</f>
        <v>11533806</v>
      </c>
      <c r="L10" s="96">
        <f>目的・旧宇都宮!L10+目的・旧上河内!L10+目的・旧河内!L10</f>
        <v>14408185</v>
      </c>
      <c r="M10" s="96">
        <f>目的・旧宇都宮!M10+目的・旧上河内!M10+目的・旧河内!M10</f>
        <v>12095414</v>
      </c>
      <c r="N10" s="96">
        <f>目的・旧宇都宮!N10+目的・旧上河内!N10+目的・旧河内!N10</f>
        <v>12173495</v>
      </c>
      <c r="O10" s="96">
        <f>目的・旧宇都宮!O10+目的・旧上河内!O10+目的・旧河内!O10</f>
        <v>12362670</v>
      </c>
      <c r="P10" s="96">
        <f>目的・旧宇都宮!P10+目的・旧上河内!P10+目的・旧河内!P10</f>
        <v>12366437</v>
      </c>
      <c r="Q10" s="96">
        <f>目的・旧宇都宮!Q10+目的・旧上河内!Q10+目的・旧河内!Q10</f>
        <v>12412725</v>
      </c>
      <c r="R10" s="96">
        <f>目的・旧宇都宮!R10+目的・旧上河内!R10+目的・旧河内!R10</f>
        <v>9439601</v>
      </c>
      <c r="S10" s="19">
        <v>8330114</v>
      </c>
      <c r="T10" s="19">
        <v>8332848</v>
      </c>
      <c r="U10" s="19">
        <v>10362454</v>
      </c>
      <c r="V10" s="19">
        <v>22153019</v>
      </c>
      <c r="W10" s="19">
        <v>20785463</v>
      </c>
      <c r="X10" s="19">
        <v>21264899</v>
      </c>
      <c r="Y10" s="115">
        <v>19788103</v>
      </c>
      <c r="Z10" s="15">
        <v>20454446</v>
      </c>
      <c r="AA10" s="15">
        <v>21611899</v>
      </c>
      <c r="AB10" s="15">
        <v>19974163</v>
      </c>
      <c r="AC10" s="15">
        <v>18231549</v>
      </c>
      <c r="AD10" s="15">
        <v>16607925</v>
      </c>
      <c r="AE10" s="15">
        <v>14047001</v>
      </c>
      <c r="AF10" s="15">
        <v>13959721</v>
      </c>
    </row>
    <row r="11" spans="1:32" ht="18" customHeight="1" x14ac:dyDescent="0.15">
      <c r="A11" s="22" t="s">
        <v>107</v>
      </c>
      <c r="B11" s="19"/>
      <c r="C11" s="19"/>
      <c r="D11" s="96">
        <f>目的・旧宇都宮!D11+目的・旧上河内!D11+目的・旧河内!D11</f>
        <v>39359390</v>
      </c>
      <c r="E11" s="96">
        <f>目的・旧宇都宮!E11+目的・旧上河内!E11+目的・旧河内!E11</f>
        <v>42968139</v>
      </c>
      <c r="F11" s="96">
        <f>目的・旧宇都宮!F11+目的・旧上河内!F11+目的・旧河内!F11</f>
        <v>41105602</v>
      </c>
      <c r="G11" s="96">
        <f>目的・旧宇都宮!G11+目的・旧上河内!G11+目的・旧河内!G11</f>
        <v>37912263</v>
      </c>
      <c r="H11" s="96">
        <f>目的・旧宇都宮!H11+目的・旧上河内!H11+目的・旧河内!H11</f>
        <v>41750154</v>
      </c>
      <c r="I11" s="96">
        <f>目的・旧宇都宮!I11+目的・旧上河内!I11+目的・旧河内!I11</f>
        <v>44694046</v>
      </c>
      <c r="J11" s="96">
        <f>目的・旧宇都宮!J11+目的・旧上河内!J11+目的・旧河内!J11</f>
        <v>39248327</v>
      </c>
      <c r="K11" s="96">
        <f>目的・旧宇都宮!K11+目的・旧上河内!K11+目的・旧河内!K11</f>
        <v>42012306</v>
      </c>
      <c r="L11" s="96">
        <f>目的・旧宇都宮!L11+目的・旧上河内!L11+目的・旧河内!L11</f>
        <v>42595113</v>
      </c>
      <c r="M11" s="96">
        <f>目的・旧宇都宮!M11+目的・旧上河内!M11+目的・旧河内!M11</f>
        <v>42663573</v>
      </c>
      <c r="N11" s="96">
        <f>目的・旧宇都宮!N11+目的・旧上河内!N11+目的・旧河内!N11</f>
        <v>41091719</v>
      </c>
      <c r="O11" s="96">
        <f>目的・旧宇都宮!O11+目的・旧上河内!O11+目的・旧河内!O11</f>
        <v>39646068</v>
      </c>
      <c r="P11" s="96">
        <f>目的・旧宇都宮!P11+目的・旧上河内!P11+目的・旧河内!P11</f>
        <v>38360246</v>
      </c>
      <c r="Q11" s="96">
        <f>目的・旧宇都宮!Q11+目的・旧上河内!Q11+目的・旧河内!Q11</f>
        <v>32052701</v>
      </c>
      <c r="R11" s="96">
        <f>目的・旧宇都宮!R11+目的・旧上河内!R11+目的・旧河内!R11</f>
        <v>32523847</v>
      </c>
      <c r="S11" s="19">
        <v>33659253</v>
      </c>
      <c r="T11" s="19">
        <v>33641074</v>
      </c>
      <c r="U11" s="19">
        <v>33220660</v>
      </c>
      <c r="V11" s="19">
        <v>34256476</v>
      </c>
      <c r="W11" s="19">
        <v>31316433</v>
      </c>
      <c r="X11" s="19">
        <v>26226608</v>
      </c>
      <c r="Y11" s="115">
        <v>25177877</v>
      </c>
      <c r="Z11" s="15">
        <v>24896920</v>
      </c>
      <c r="AA11" s="15">
        <v>23460073</v>
      </c>
      <c r="AB11" s="15">
        <v>23851323</v>
      </c>
      <c r="AC11" s="15">
        <v>27713780</v>
      </c>
      <c r="AD11" s="15">
        <v>27776902</v>
      </c>
      <c r="AE11" s="15">
        <v>34858947</v>
      </c>
      <c r="AF11" s="15">
        <v>36974541</v>
      </c>
    </row>
    <row r="12" spans="1:32" ht="18" customHeight="1" x14ac:dyDescent="0.15">
      <c r="A12" s="22" t="s">
        <v>108</v>
      </c>
      <c r="B12" s="19"/>
      <c r="C12" s="19"/>
      <c r="D12" s="96">
        <f>目的・旧宇都宮!D12+目的・旧上河内!D12+目的・旧河内!D12</f>
        <v>4492027</v>
      </c>
      <c r="E12" s="96">
        <f>目的・旧宇都宮!E12+目的・旧上河内!E12+目的・旧河内!E12</f>
        <v>4678939</v>
      </c>
      <c r="F12" s="96">
        <f>目的・旧宇都宮!F12+目的・旧上河内!F12+目的・旧河内!F12</f>
        <v>4980724</v>
      </c>
      <c r="G12" s="96">
        <f>目的・旧宇都宮!G12+目的・旧上河内!G12+目的・旧河内!G12</f>
        <v>4878176</v>
      </c>
      <c r="H12" s="96">
        <f>目的・旧宇都宮!H12+目的・旧上河内!H12+目的・旧河内!H12</f>
        <v>5115739</v>
      </c>
      <c r="I12" s="96">
        <f>目的・旧宇都宮!I12+目的・旧上河内!I12+目的・旧河内!I12</f>
        <v>5549818</v>
      </c>
      <c r="J12" s="96">
        <f>目的・旧宇都宮!J12+目的・旧上河内!J12+目的・旧河内!J12</f>
        <v>5225759</v>
      </c>
      <c r="K12" s="96">
        <f>目的・旧宇都宮!K12+目的・旧上河内!K12+目的・旧河内!K12</f>
        <v>5156186</v>
      </c>
      <c r="L12" s="96">
        <f>目的・旧宇都宮!L12+目的・旧上河内!L12+目的・旧河内!L12</f>
        <v>5367009</v>
      </c>
      <c r="M12" s="96">
        <f>目的・旧宇都宮!M12+目的・旧上河内!M12+目的・旧河内!M12</f>
        <v>5702795</v>
      </c>
      <c r="N12" s="96">
        <f>目的・旧宇都宮!N12+目的・旧上河内!N12+目的・旧河内!N12</f>
        <v>6092293</v>
      </c>
      <c r="O12" s="96">
        <f>目的・旧宇都宮!O12+目的・旧上河内!O12+目的・旧河内!O12</f>
        <v>5011754</v>
      </c>
      <c r="P12" s="96">
        <f>目的・旧宇都宮!P12+目的・旧上河内!P12+目的・旧河内!P12</f>
        <v>5861575</v>
      </c>
      <c r="Q12" s="96">
        <f>目的・旧宇都宮!Q12+目的・旧上河内!Q12+目的・旧河内!Q12</f>
        <v>5109993</v>
      </c>
      <c r="R12" s="96">
        <f>目的・旧宇都宮!R12+目的・旧上河内!R12+目的・旧河内!R12</f>
        <v>5072313</v>
      </c>
      <c r="S12" s="19">
        <v>4951485</v>
      </c>
      <c r="T12" s="19">
        <v>5666093</v>
      </c>
      <c r="U12" s="19">
        <v>5152369</v>
      </c>
      <c r="V12" s="19">
        <v>5269046</v>
      </c>
      <c r="W12" s="19">
        <v>5118695</v>
      </c>
      <c r="X12" s="19">
        <v>5288314</v>
      </c>
      <c r="Y12" s="115">
        <v>5112944</v>
      </c>
      <c r="Z12" s="15">
        <v>5176593</v>
      </c>
      <c r="AA12" s="15">
        <v>5224127</v>
      </c>
      <c r="AB12" s="15">
        <v>6512323</v>
      </c>
      <c r="AC12" s="15">
        <v>5150088</v>
      </c>
      <c r="AD12" s="15">
        <v>5142126</v>
      </c>
      <c r="AE12" s="15">
        <v>5263546</v>
      </c>
      <c r="AF12" s="15">
        <v>5595453</v>
      </c>
    </row>
    <row r="13" spans="1:32" ht="18" customHeight="1" x14ac:dyDescent="0.15">
      <c r="A13" s="22" t="s">
        <v>109</v>
      </c>
      <c r="B13" s="19"/>
      <c r="C13" s="19"/>
      <c r="D13" s="96">
        <f>目的・旧宇都宮!D13+目的・旧上河内!D13+目的・旧河内!D13</f>
        <v>26188396</v>
      </c>
      <c r="E13" s="96">
        <f>目的・旧宇都宮!E13+目的・旧上河内!E13+目的・旧河内!E13</f>
        <v>21787114</v>
      </c>
      <c r="F13" s="96">
        <f>目的・旧宇都宮!F13+目的・旧上河内!F13+目的・旧河内!F13</f>
        <v>24526786</v>
      </c>
      <c r="G13" s="96">
        <f>目的・旧宇都宮!G13+目的・旧上河内!G13+目的・旧河内!G13</f>
        <v>24191617</v>
      </c>
      <c r="H13" s="96">
        <f>目的・旧宇都宮!H13+目的・旧上河内!H13+目的・旧河内!H13</f>
        <v>25180683</v>
      </c>
      <c r="I13" s="96">
        <f>目的・旧宇都宮!I13+目的・旧上河内!I13+目的・旧河内!I13</f>
        <v>21986347</v>
      </c>
      <c r="J13" s="96">
        <f>目的・旧宇都宮!J13+目的・旧上河内!J13+目的・旧河内!J13</f>
        <v>17707857</v>
      </c>
      <c r="K13" s="96">
        <f>目的・旧宇都宮!K13+目的・旧上河内!K13+目的・旧河内!K13</f>
        <v>18694422</v>
      </c>
      <c r="L13" s="96">
        <f>目的・旧宇都宮!L13+目的・旧上河内!L13+目的・旧河内!L13</f>
        <v>20823604</v>
      </c>
      <c r="M13" s="96">
        <f>目的・旧宇都宮!M13+目的・旧上河内!M13+目的・旧河内!M13</f>
        <v>20214576</v>
      </c>
      <c r="N13" s="96">
        <f>目的・旧宇都宮!N13+目的・旧上河内!N13+目的・旧河内!N13</f>
        <v>19594857</v>
      </c>
      <c r="O13" s="96">
        <f>目的・旧宇都宮!O13+目的・旧上河内!O13+目的・旧河内!O13</f>
        <v>18157518</v>
      </c>
      <c r="P13" s="96">
        <f>目的・旧宇都宮!P13+目的・旧上河内!P13+目的・旧河内!P13</f>
        <v>16220864</v>
      </c>
      <c r="Q13" s="96">
        <f>目的・旧宇都宮!Q13+目的・旧上河内!Q13+目的・旧河内!Q13</f>
        <v>16815375</v>
      </c>
      <c r="R13" s="96">
        <f>目的・旧宇都宮!R13+目的・旧上河内!R13+目的・旧河内!R13</f>
        <v>18055966</v>
      </c>
      <c r="S13" s="19">
        <v>16643975</v>
      </c>
      <c r="T13" s="19">
        <v>16693627</v>
      </c>
      <c r="U13" s="19">
        <v>17448812</v>
      </c>
      <c r="V13" s="19">
        <v>18451743</v>
      </c>
      <c r="W13" s="19">
        <v>20991876</v>
      </c>
      <c r="X13" s="19">
        <v>16562815</v>
      </c>
      <c r="Y13" s="115">
        <v>19107963</v>
      </c>
      <c r="Z13" s="15">
        <v>19832236</v>
      </c>
      <c r="AA13" s="15">
        <v>21001217</v>
      </c>
      <c r="AB13" s="15">
        <v>21044931</v>
      </c>
      <c r="AC13" s="15">
        <v>21289681</v>
      </c>
      <c r="AD13" s="15">
        <v>16950516</v>
      </c>
      <c r="AE13" s="15">
        <v>18401850</v>
      </c>
      <c r="AF13" s="15">
        <v>19293380</v>
      </c>
    </row>
    <row r="14" spans="1:32" ht="18" customHeight="1" x14ac:dyDescent="0.15">
      <c r="A14" s="22" t="s">
        <v>110</v>
      </c>
      <c r="B14" s="19"/>
      <c r="C14" s="19"/>
      <c r="D14" s="96">
        <f>目的・旧宇都宮!D14+目的・旧上河内!D14+目的・旧河内!D14</f>
        <v>185360</v>
      </c>
      <c r="E14" s="96">
        <f>目的・旧宇都宮!E14+目的・旧上河内!E14+目的・旧河内!E14</f>
        <v>11700</v>
      </c>
      <c r="F14" s="96">
        <f>目的・旧宇都宮!F14+目的・旧上河内!F14+目的・旧河内!F14</f>
        <v>73376</v>
      </c>
      <c r="G14" s="96">
        <f>目的・旧宇都宮!G14+目的・旧上河内!G14+目的・旧河内!G14</f>
        <v>116414</v>
      </c>
      <c r="H14" s="96">
        <f>目的・旧宇都宮!H14+目的・旧上河内!H14+目的・旧河内!H14</f>
        <v>70147</v>
      </c>
      <c r="I14" s="96">
        <f>目的・旧宇都宮!I14+目的・旧上河内!I14+目的・旧河内!I14</f>
        <v>39856</v>
      </c>
      <c r="J14" s="96">
        <f>目的・旧宇都宮!J14+目的・旧上河内!J14+目的・旧河内!J14</f>
        <v>1300</v>
      </c>
      <c r="K14" s="96">
        <f>目的・旧宇都宮!K14+目的・旧上河内!K14+目的・旧河内!K14</f>
        <v>178184</v>
      </c>
      <c r="L14" s="96">
        <f>目的・旧宇都宮!L14+目的・旧上河内!L14+目的・旧河内!L14</f>
        <v>36225</v>
      </c>
      <c r="M14" s="96">
        <f>目的・旧宇都宮!M14+目的・旧上河内!M14+目的・旧河内!M14</f>
        <v>0</v>
      </c>
      <c r="N14" s="96">
        <f>目的・旧宇都宮!N14+目的・旧上河内!N14+目的・旧河内!N14</f>
        <v>776</v>
      </c>
      <c r="O14" s="96">
        <f>目的・旧宇都宮!O14+目的・旧上河内!O14+目的・旧河内!O14</f>
        <v>40455</v>
      </c>
      <c r="P14" s="96">
        <f>目的・旧宇都宮!P14+目的・旧上河内!P14+目的・旧河内!P14</f>
        <v>0</v>
      </c>
      <c r="Q14" s="96">
        <f>目的・旧宇都宮!Q14+目的・旧上河内!Q14+目的・旧河内!Q14</f>
        <v>18151</v>
      </c>
      <c r="R14" s="96">
        <f>目的・旧宇都宮!R14+目的・旧上河内!R14+目的・旧河内!R14</f>
        <v>5496</v>
      </c>
      <c r="S14" s="19">
        <v>0</v>
      </c>
      <c r="T14" s="19">
        <v>0</v>
      </c>
      <c r="U14" s="19">
        <v>3350</v>
      </c>
      <c r="V14" s="19">
        <v>0</v>
      </c>
      <c r="W14" s="19">
        <v>35956</v>
      </c>
      <c r="X14" s="19">
        <v>1032781</v>
      </c>
      <c r="Y14" s="115">
        <v>739442</v>
      </c>
      <c r="Z14" s="15">
        <v>428841</v>
      </c>
      <c r="AA14" s="15">
        <v>335016</v>
      </c>
      <c r="AB14" s="15">
        <v>440318</v>
      </c>
      <c r="AC14" s="15">
        <v>787178</v>
      </c>
      <c r="AD14" s="15">
        <v>162704</v>
      </c>
      <c r="AE14" s="15"/>
      <c r="AF14" s="15">
        <v>597985</v>
      </c>
    </row>
    <row r="15" spans="1:32" ht="18" customHeight="1" x14ac:dyDescent="0.15">
      <c r="A15" s="22" t="s">
        <v>111</v>
      </c>
      <c r="B15" s="19"/>
      <c r="C15" s="19"/>
      <c r="D15" s="96">
        <f>目的・旧宇都宮!D15+目的・旧上河内!D15+目的・旧河内!D15</f>
        <v>8947178</v>
      </c>
      <c r="E15" s="96">
        <f>目的・旧宇都宮!E15+目的・旧上河内!E15+目的・旧河内!E15</f>
        <v>9389841</v>
      </c>
      <c r="F15" s="96">
        <f>目的・旧宇都宮!F15+目的・旧上河内!F15+目的・旧河内!F15</f>
        <v>9504998</v>
      </c>
      <c r="G15" s="96">
        <f>目的・旧宇都宮!G15+目的・旧上河内!G15+目的・旧河内!G15</f>
        <v>10041710</v>
      </c>
      <c r="H15" s="96">
        <f>目的・旧宇都宮!H15+目的・旧上河内!H15+目的・旧河内!H15</f>
        <v>11425483</v>
      </c>
      <c r="I15" s="96">
        <f>目的・旧宇都宮!I15+目的・旧上河内!I15+目的・旧河内!I15</f>
        <v>11619566</v>
      </c>
      <c r="J15" s="96">
        <f>目的・旧宇都宮!J15+目的・旧上河内!J15+目的・旧河内!J15</f>
        <v>13802941</v>
      </c>
      <c r="K15" s="96">
        <f>目的・旧宇都宮!K15+目的・旧上河内!K15+目的・旧河内!K15</f>
        <v>14521379</v>
      </c>
      <c r="L15" s="96">
        <f>目的・旧宇都宮!L15+目的・旧上河内!L15+目的・旧河内!L15</f>
        <v>14356812</v>
      </c>
      <c r="M15" s="96">
        <f>目的・旧宇都宮!M15+目的・旧上河内!M15+目的・旧河内!M15</f>
        <v>14756392</v>
      </c>
      <c r="N15" s="96">
        <f>目的・旧宇都宮!N15+目的・旧上河内!N15+目的・旧河内!N15</f>
        <v>14773840</v>
      </c>
      <c r="O15" s="96">
        <f>目的・旧宇都宮!O15+目的・旧上河内!O15+目的・旧河内!O15</f>
        <v>15208849</v>
      </c>
      <c r="P15" s="96">
        <f>目的・旧宇都宮!P15+目的・旧上河内!P15+目的・旧河内!P15</f>
        <v>16260486</v>
      </c>
      <c r="Q15" s="96">
        <f>目的・旧宇都宮!Q15+目的・旧上河内!Q15+目的・旧河内!Q15</f>
        <v>16928678</v>
      </c>
      <c r="R15" s="96">
        <f>目的・旧宇都宮!R15+目的・旧上河内!R15+目的・旧河内!R15</f>
        <v>17672728</v>
      </c>
      <c r="S15" s="19">
        <v>17373752</v>
      </c>
      <c r="T15" s="19">
        <v>17681235</v>
      </c>
      <c r="U15" s="19">
        <v>18133491</v>
      </c>
      <c r="V15" s="19">
        <v>17987754</v>
      </c>
      <c r="W15" s="19">
        <v>17487948</v>
      </c>
      <c r="X15" s="19">
        <v>17380294</v>
      </c>
      <c r="Y15" s="115">
        <v>17001252</v>
      </c>
      <c r="Z15" s="15">
        <v>16841866</v>
      </c>
      <c r="AA15" s="15">
        <v>15870674</v>
      </c>
      <c r="AB15" s="15">
        <v>15034208</v>
      </c>
      <c r="AC15" s="15">
        <v>15023437</v>
      </c>
      <c r="AD15" s="15">
        <v>15334544</v>
      </c>
      <c r="AE15" s="15">
        <v>14876796</v>
      </c>
      <c r="AF15" s="15">
        <v>15083044</v>
      </c>
    </row>
    <row r="16" spans="1:32" ht="18" customHeight="1" x14ac:dyDescent="0.15">
      <c r="A16" s="22" t="s">
        <v>81</v>
      </c>
      <c r="B16" s="19"/>
      <c r="C16" s="19"/>
      <c r="D16" s="96">
        <f>目的・旧宇都宮!D16+目的・旧上河内!D16+目的・旧河内!D16</f>
        <v>866654</v>
      </c>
      <c r="E16" s="96">
        <f>目的・旧宇都宮!E16+目的・旧上河内!E16+目的・旧河内!E16</f>
        <v>1704683</v>
      </c>
      <c r="F16" s="96">
        <f>目的・旧宇都宮!F16+目的・旧上河内!F16+目的・旧河内!F16</f>
        <v>2383512</v>
      </c>
      <c r="G16" s="96">
        <f>目的・旧宇都宮!G16+目的・旧上河内!G16+目的・旧河内!G16</f>
        <v>583700</v>
      </c>
      <c r="H16" s="96">
        <f>目的・旧宇都宮!H16+目的・旧上河内!H16+目的・旧河内!H16</f>
        <v>787193</v>
      </c>
      <c r="I16" s="96">
        <f>目的・旧宇都宮!I16+目的・旧上河内!I16+目的・旧河内!I16</f>
        <v>763839</v>
      </c>
      <c r="J16" s="96">
        <f>目的・旧宇都宮!J16+目的・旧上河内!J16+目的・旧河内!J16</f>
        <v>113051</v>
      </c>
      <c r="K16" s="96">
        <f>目的・旧宇都宮!K16+目的・旧上河内!K16+目的・旧河内!K16</f>
        <v>284914</v>
      </c>
      <c r="L16" s="96">
        <f>目的・旧宇都宮!L16+目的・旧上河内!L16+目的・旧河内!L16</f>
        <v>314191</v>
      </c>
      <c r="M16" s="96">
        <f>目的・旧宇都宮!M16+目的・旧上河内!M16+目的・旧河内!M16</f>
        <v>694123</v>
      </c>
      <c r="N16" s="96">
        <f>目的・旧宇都宮!N16+目的・旧上河内!N16+目的・旧河内!N16</f>
        <v>105535</v>
      </c>
      <c r="O16" s="96">
        <f>目的・旧宇都宮!O16+目的・旧上河内!O16+目的・旧河内!O16</f>
        <v>423</v>
      </c>
      <c r="P16" s="96">
        <f>目的・旧宇都宮!P16+目的・旧上河内!P16+目的・旧河内!P16</f>
        <v>423</v>
      </c>
      <c r="Q16" s="96">
        <f>目的・旧宇都宮!Q16+目的・旧上河内!Q16+目的・旧河内!Q16</f>
        <v>404</v>
      </c>
      <c r="R16" s="96">
        <f>目的・旧宇都宮!R16+目的・旧上河内!R16+目的・旧河内!R16</f>
        <v>526</v>
      </c>
      <c r="S16" s="19">
        <v>897</v>
      </c>
      <c r="T16" s="19">
        <v>1141</v>
      </c>
      <c r="U16" s="19">
        <v>587</v>
      </c>
      <c r="V16" s="19">
        <v>0</v>
      </c>
      <c r="W16" s="19">
        <v>0</v>
      </c>
      <c r="X16" s="19">
        <v>0</v>
      </c>
      <c r="Y16" s="1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</row>
    <row r="17" spans="1:32" ht="18" customHeight="1" x14ac:dyDescent="0.15">
      <c r="A17" s="22" t="s">
        <v>113</v>
      </c>
      <c r="B17" s="19"/>
      <c r="C17" s="19"/>
      <c r="D17" s="96">
        <f>目的・旧宇都宮!D17+目的・旧上河内!D17+目的・旧河内!D17</f>
        <v>0</v>
      </c>
      <c r="E17" s="96">
        <f>目的・旧宇都宮!E17+目的・旧上河内!E17+目的・旧河内!E17</f>
        <v>0</v>
      </c>
      <c r="F17" s="96">
        <f>目的・旧宇都宮!F17+目的・旧上河内!F17+目的・旧河内!F17</f>
        <v>0</v>
      </c>
      <c r="G17" s="96">
        <f>目的・旧宇都宮!G17+目的・旧上河内!G17+目的・旧河内!G17</f>
        <v>0</v>
      </c>
      <c r="H17" s="96">
        <f>目的・旧宇都宮!H17+目的・旧上河内!H17+目的・旧河内!H17</f>
        <v>0</v>
      </c>
      <c r="I17" s="96">
        <f>目的・旧宇都宮!I17+目的・旧上河内!I17+目的・旧河内!I17</f>
        <v>0</v>
      </c>
      <c r="J17" s="96">
        <f>目的・旧宇都宮!J17+目的・旧上河内!J17+目的・旧河内!J17</f>
        <v>0</v>
      </c>
      <c r="K17" s="96">
        <f>目的・旧宇都宮!K17+目的・旧上河内!K17+目的・旧河内!K17</f>
        <v>0</v>
      </c>
      <c r="L17" s="96">
        <f>目的・旧宇都宮!L17+目的・旧上河内!L17+目的・旧河内!L17</f>
        <v>0</v>
      </c>
      <c r="M17" s="96">
        <f>目的・旧宇都宮!M17+目的・旧上河内!M17+目的・旧河内!M17</f>
        <v>0</v>
      </c>
      <c r="N17" s="96">
        <f>目的・旧宇都宮!N17+目的・旧上河内!N17+目的・旧河内!N17</f>
        <v>0</v>
      </c>
      <c r="O17" s="96">
        <f>目的・旧宇都宮!O17+目的・旧上河内!O17+目的・旧河内!O17</f>
        <v>0</v>
      </c>
      <c r="P17" s="96">
        <f>目的・旧宇都宮!P17+目的・旧上河内!P17+目的・旧河内!P17</f>
        <v>0</v>
      </c>
      <c r="Q17" s="96">
        <f>目的・旧宇都宮!Q17+目的・旧上河内!Q17+目的・旧河内!Q17</f>
        <v>2</v>
      </c>
      <c r="R17" s="96">
        <f>目的・旧宇都宮!R17+目的・旧上河内!R17+目的・旧河内!R17</f>
        <v>2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</row>
    <row r="18" spans="1:32" ht="18" customHeight="1" x14ac:dyDescent="0.15">
      <c r="A18" s="22" t="s">
        <v>112</v>
      </c>
      <c r="B18" s="19"/>
      <c r="C18" s="19"/>
      <c r="D18" s="96">
        <f>目的・旧宇都宮!D18+目的・旧上河内!D18+目的・旧河内!D18</f>
        <v>0</v>
      </c>
      <c r="E18" s="96">
        <f>目的・旧宇都宮!E18+目的・旧上河内!E18+目的・旧河内!E18</f>
        <v>0</v>
      </c>
      <c r="F18" s="96">
        <f>目的・旧宇都宮!F18+目的・旧上河内!F18+目的・旧河内!F18</f>
        <v>0</v>
      </c>
      <c r="G18" s="96">
        <f>目的・旧宇都宮!G18+目的・旧上河内!G18+目的・旧河内!G18</f>
        <v>0</v>
      </c>
      <c r="H18" s="96">
        <f>目的・旧宇都宮!H18+目的・旧上河内!H18+目的・旧河内!H18</f>
        <v>0</v>
      </c>
      <c r="I18" s="96">
        <f>目的・旧宇都宮!I18+目的・旧上河内!I18+目的・旧河内!I18</f>
        <v>0</v>
      </c>
      <c r="J18" s="96">
        <f>目的・旧宇都宮!J18+目的・旧上河内!J18+目的・旧河内!J18</f>
        <v>0</v>
      </c>
      <c r="K18" s="96">
        <f>目的・旧宇都宮!K18+目的・旧上河内!K18+目的・旧河内!K18</f>
        <v>0</v>
      </c>
      <c r="L18" s="96">
        <f>目的・旧宇都宮!L18+目的・旧上河内!L18+目的・旧河内!L18</f>
        <v>0</v>
      </c>
      <c r="M18" s="96">
        <f>目的・旧宇都宮!M18+目的・旧上河内!M18+目的・旧河内!M18</f>
        <v>0</v>
      </c>
      <c r="N18" s="96">
        <f>目的・旧宇都宮!N18+目的・旧上河内!N18+目的・旧河内!N18</f>
        <v>0</v>
      </c>
      <c r="O18" s="96">
        <f>目的・旧宇都宮!O18+目的・旧上河内!O18+目的・旧河内!O18</f>
        <v>0</v>
      </c>
      <c r="P18" s="96">
        <f>目的・旧宇都宮!P18+目的・旧上河内!P18+目的・旧河内!P18</f>
        <v>0</v>
      </c>
      <c r="Q18" s="96">
        <f>目的・旧宇都宮!Q18+目的・旧上河内!Q18+目的・旧河内!Q18</f>
        <v>2</v>
      </c>
      <c r="R18" s="96">
        <f>目的・旧宇都宮!R18+目的・旧上河内!R18+目的・旧河内!R18</f>
        <v>2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1:32" ht="18" customHeight="1" x14ac:dyDescent="0.15">
      <c r="A19" s="22" t="s">
        <v>114</v>
      </c>
      <c r="B19" s="19"/>
      <c r="C19" s="19"/>
      <c r="D19" s="96">
        <f>目的・旧宇都宮!D19+目的・旧上河内!D19+目的・旧河内!D19</f>
        <v>132212599</v>
      </c>
      <c r="E19" s="96">
        <f>目的・旧宇都宮!E19+目的・旧上河内!E19+目的・旧河内!E19</f>
        <v>138963334</v>
      </c>
      <c r="F19" s="96">
        <f>目的・旧宇都宮!F19+目的・旧上河内!F19+目的・旧河内!F19</f>
        <v>144298248</v>
      </c>
      <c r="G19" s="96">
        <f>目的・旧宇都宮!G19+目的・旧上河内!G19+目的・旧河内!G19</f>
        <v>149809087</v>
      </c>
      <c r="H19" s="96">
        <f>目的・旧宇都宮!H19+目的・旧上河内!H19+目的・旧河内!H19</f>
        <v>157953976</v>
      </c>
      <c r="I19" s="96">
        <f>目的・旧宇都宮!I19+目的・旧上河内!I19+目的・旧河内!I19</f>
        <v>156088296</v>
      </c>
      <c r="J19" s="96">
        <f>目的・旧宇都宮!J19+目的・旧上河内!J19+目的・旧河内!J19</f>
        <v>152405469</v>
      </c>
      <c r="K19" s="96">
        <f>目的・旧宇都宮!K19+目的・旧上河内!K19+目的・旧河内!K19</f>
        <v>162870456</v>
      </c>
      <c r="L19" s="96">
        <f>目的・旧宇都宮!L19+目的・旧上河内!L19+目的・旧河内!L19</f>
        <v>179460931</v>
      </c>
      <c r="M19" s="96">
        <f>目的・旧宇都宮!M19+目的・旧上河内!M19+目的・旧河内!M19</f>
        <v>165466825</v>
      </c>
      <c r="N19" s="96">
        <f>目的・旧宇都宮!N19+目的・旧上河内!N19+目的・旧河内!N19</f>
        <v>163235316</v>
      </c>
      <c r="O19" s="96">
        <f>目的・旧宇都宮!O19+目的・旧上河内!O19+目的・旧河内!O19</f>
        <v>165659213</v>
      </c>
      <c r="P19" s="96">
        <f>目的・旧宇都宮!P19+目的・旧上河内!P19+目的・旧河内!P19</f>
        <v>170030740</v>
      </c>
      <c r="Q19" s="96">
        <f>目的・旧宇都宮!Q19+目的・旧上河内!Q19+目的・旧河内!Q19</f>
        <v>159185192</v>
      </c>
      <c r="R19" s="96">
        <f>目的・旧宇都宮!R19+目的・旧上河内!R19+目的・旧河内!R19</f>
        <v>159546728</v>
      </c>
      <c r="S19" s="19">
        <f t="shared" ref="S19:Y19" si="0">SUM(S4:S18)</f>
        <v>159647107</v>
      </c>
      <c r="T19" s="19">
        <f t="shared" si="0"/>
        <v>164889422</v>
      </c>
      <c r="U19" s="19">
        <f t="shared" si="0"/>
        <v>166582469</v>
      </c>
      <c r="V19" s="19">
        <f t="shared" si="0"/>
        <v>186045157</v>
      </c>
      <c r="W19" s="19">
        <f t="shared" si="0"/>
        <v>193278553</v>
      </c>
      <c r="X19" s="19">
        <f t="shared" si="0"/>
        <v>187188020</v>
      </c>
      <c r="Y19" s="115">
        <f t="shared" si="0"/>
        <v>182705054</v>
      </c>
      <c r="Z19" s="15">
        <v>185396818</v>
      </c>
      <c r="AA19" s="15">
        <f t="shared" ref="AA19:AF19" si="1">SUM(AA4:AA18)</f>
        <v>192436840</v>
      </c>
      <c r="AB19" s="15">
        <f t="shared" si="1"/>
        <v>196835085</v>
      </c>
      <c r="AC19" s="15">
        <f t="shared" si="1"/>
        <v>197604136</v>
      </c>
      <c r="AD19" s="15">
        <f t="shared" si="1"/>
        <v>193692455</v>
      </c>
      <c r="AE19" s="15">
        <f t="shared" si="1"/>
        <v>207828155</v>
      </c>
      <c r="AF19" s="15">
        <f t="shared" si="1"/>
        <v>218569816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6" t="s">
        <v>102</v>
      </c>
      <c r="L30" s="18" t="s">
        <v>416</v>
      </c>
      <c r="M30" s="37"/>
      <c r="N30" s="37"/>
      <c r="O30" s="37"/>
      <c r="P30" s="37"/>
      <c r="Q30" s="37"/>
      <c r="R30" s="37"/>
      <c r="S30" s="37"/>
      <c r="T30" s="37"/>
      <c r="U30" s="37"/>
      <c r="V30" s="18" t="s">
        <v>416</v>
      </c>
      <c r="W30" s="37"/>
      <c r="X30" s="37"/>
      <c r="Y30" s="37"/>
      <c r="AF30" s="18" t="s">
        <v>397</v>
      </c>
    </row>
    <row r="31" spans="1:32" ht="18" customHeight="1" x14ac:dyDescent="0.15"/>
    <row r="32" spans="1:32" ht="18" customHeight="1" x14ac:dyDescent="0.15">
      <c r="A32" s="19"/>
      <c r="B32" s="19" t="s">
        <v>10</v>
      </c>
      <c r="C32" s="19" t="s">
        <v>85</v>
      </c>
      <c r="D32" s="96" t="s">
        <v>86</v>
      </c>
      <c r="E32" s="96" t="s">
        <v>87</v>
      </c>
      <c r="F32" s="96" t="s">
        <v>88</v>
      </c>
      <c r="G32" s="96" t="s">
        <v>89</v>
      </c>
      <c r="H32" s="96" t="s">
        <v>90</v>
      </c>
      <c r="I32" s="96" t="s">
        <v>91</v>
      </c>
      <c r="J32" s="92" t="s">
        <v>166</v>
      </c>
      <c r="K32" s="92" t="s">
        <v>167</v>
      </c>
      <c r="L32" s="89" t="s">
        <v>83</v>
      </c>
      <c r="M32" s="89" t="s">
        <v>175</v>
      </c>
      <c r="N32" s="89" t="s">
        <v>183</v>
      </c>
      <c r="O32" s="89" t="s">
        <v>191</v>
      </c>
      <c r="P32" s="89" t="s">
        <v>194</v>
      </c>
      <c r="Q32" s="89" t="s">
        <v>210</v>
      </c>
      <c r="R32" s="89" t="s">
        <v>211</v>
      </c>
      <c r="S32" s="15" t="s">
        <v>213</v>
      </c>
      <c r="T32" s="15" t="s">
        <v>369</v>
      </c>
      <c r="U32" s="15" t="s">
        <v>376</v>
      </c>
      <c r="V32" s="15" t="s">
        <v>379</v>
      </c>
      <c r="W32" s="15" t="s">
        <v>382</v>
      </c>
      <c r="X32" s="15" t="s">
        <v>383</v>
      </c>
      <c r="Y32" s="15" t="s">
        <v>389</v>
      </c>
      <c r="Z32" s="15" t="s">
        <v>394</v>
      </c>
      <c r="AA32" s="15" t="s">
        <v>395</v>
      </c>
      <c r="AB32" s="15" t="s">
        <v>396</v>
      </c>
      <c r="AC32" s="15" t="s">
        <v>410</v>
      </c>
      <c r="AD32" s="15" t="str">
        <f>AD3</f>
        <v>１７(H29)</v>
      </c>
      <c r="AE32" s="15" t="str">
        <f>AE3</f>
        <v>１８(H30)</v>
      </c>
      <c r="AF32" s="15" t="str">
        <f>AF3</f>
        <v>１９(R1)</v>
      </c>
    </row>
    <row r="33" spans="1:32" s="38" customFormat="1" ht="18" customHeight="1" x14ac:dyDescent="0.15">
      <c r="A33" s="22" t="s">
        <v>93</v>
      </c>
      <c r="B33" s="35"/>
      <c r="C33" s="35"/>
      <c r="D33" s="95">
        <f t="shared" ref="D33:AF33" si="2">D4/D$19*100</f>
        <v>0.82353573580381711</v>
      </c>
      <c r="E33" s="95">
        <f t="shared" si="2"/>
        <v>0.8180129011585171</v>
      </c>
      <c r="F33" s="95">
        <f t="shared" si="2"/>
        <v>0.79924255213410489</v>
      </c>
      <c r="G33" s="95">
        <f t="shared" si="2"/>
        <v>0.80294528462081882</v>
      </c>
      <c r="H33" s="95">
        <f t="shared" si="2"/>
        <v>0.77129998930827803</v>
      </c>
      <c r="I33" s="95">
        <f t="shared" si="2"/>
        <v>0.79167178556424256</v>
      </c>
      <c r="J33" s="95">
        <f t="shared" si="2"/>
        <v>0.77959013399971888</v>
      </c>
      <c r="K33" s="95">
        <f t="shared" si="2"/>
        <v>0.70533111296747397</v>
      </c>
      <c r="L33" s="95">
        <f t="shared" si="2"/>
        <v>0.61379264771561892</v>
      </c>
      <c r="M33" s="95">
        <f t="shared" si="2"/>
        <v>0.64206223815559404</v>
      </c>
      <c r="N33" s="95">
        <f t="shared" si="2"/>
        <v>0.64066405826052986</v>
      </c>
      <c r="O33" s="95">
        <f t="shared" si="2"/>
        <v>0.61435158453879646</v>
      </c>
      <c r="P33" s="95">
        <f t="shared" si="2"/>
        <v>0.60961800201540028</v>
      </c>
      <c r="Q33" s="95">
        <f t="shared" si="2"/>
        <v>0.66658210268703888</v>
      </c>
      <c r="R33" s="95">
        <f t="shared" si="2"/>
        <v>0.66212263531972904</v>
      </c>
      <c r="S33" s="35">
        <f t="shared" si="2"/>
        <v>0.6656124373115011</v>
      </c>
      <c r="T33" s="35">
        <f t="shared" si="2"/>
        <v>0.55532306978430679</v>
      </c>
      <c r="U33" s="35">
        <f t="shared" si="2"/>
        <v>0.55474264821948338</v>
      </c>
      <c r="V33" s="35">
        <f t="shared" si="2"/>
        <v>0.48675924415490157</v>
      </c>
      <c r="W33" s="35">
        <f t="shared" si="2"/>
        <v>0.45870117829369306</v>
      </c>
      <c r="X33" s="35">
        <f t="shared" si="2"/>
        <v>0.57226952878715209</v>
      </c>
      <c r="Y33" s="35">
        <f t="shared" si="2"/>
        <v>0.5335090511508237</v>
      </c>
      <c r="Z33" s="35">
        <f t="shared" si="2"/>
        <v>0.51512534589455572</v>
      </c>
      <c r="AA33" s="35">
        <f t="shared" si="2"/>
        <v>0.49085092022920346</v>
      </c>
      <c r="AB33" s="35">
        <f t="shared" si="2"/>
        <v>0.50433590129523909</v>
      </c>
      <c r="AC33" s="35">
        <f t="shared" si="2"/>
        <v>0.46418107361882344</v>
      </c>
      <c r="AD33" s="35">
        <f t="shared" si="2"/>
        <v>0.46744928706696393</v>
      </c>
      <c r="AE33" s="35">
        <f t="shared" si="2"/>
        <v>0.42944037106040805</v>
      </c>
      <c r="AF33" s="35">
        <f t="shared" si="2"/>
        <v>0.41370442476833125</v>
      </c>
    </row>
    <row r="34" spans="1:32" s="38" customFormat="1" ht="18" customHeight="1" x14ac:dyDescent="0.15">
      <c r="A34" s="22" t="s">
        <v>92</v>
      </c>
      <c r="B34" s="35"/>
      <c r="C34" s="35"/>
      <c r="D34" s="95">
        <f t="shared" ref="D34:AF34" si="3">D5/D$19*100</f>
        <v>12.445865314242859</v>
      </c>
      <c r="E34" s="95">
        <f t="shared" si="3"/>
        <v>13.010628400726196</v>
      </c>
      <c r="F34" s="95">
        <f t="shared" si="3"/>
        <v>10.952967356887106</v>
      </c>
      <c r="G34" s="95">
        <f t="shared" si="3"/>
        <v>11.047150297364805</v>
      </c>
      <c r="H34" s="95">
        <f t="shared" si="3"/>
        <v>10.908965659718499</v>
      </c>
      <c r="I34" s="95">
        <f t="shared" si="3"/>
        <v>11.007729881297442</v>
      </c>
      <c r="J34" s="95">
        <f t="shared" si="3"/>
        <v>10.61470963354996</v>
      </c>
      <c r="K34" s="95">
        <f t="shared" si="3"/>
        <v>9.2882781638432945</v>
      </c>
      <c r="L34" s="95">
        <f t="shared" si="3"/>
        <v>10.207548739396655</v>
      </c>
      <c r="M34" s="95">
        <f t="shared" si="3"/>
        <v>9.2681569251117253</v>
      </c>
      <c r="N34" s="95">
        <f t="shared" si="3"/>
        <v>10.055370616000769</v>
      </c>
      <c r="O34" s="95">
        <f t="shared" si="3"/>
        <v>11.093546605222615</v>
      </c>
      <c r="P34" s="95">
        <f t="shared" si="3"/>
        <v>11.038567496677365</v>
      </c>
      <c r="Q34" s="95">
        <f t="shared" si="3"/>
        <v>10.261460751952354</v>
      </c>
      <c r="R34" s="95">
        <f t="shared" si="3"/>
        <v>11.003311205479562</v>
      </c>
      <c r="S34" s="35">
        <f t="shared" si="3"/>
        <v>11.910033546677424</v>
      </c>
      <c r="T34" s="35">
        <f t="shared" si="3"/>
        <v>13.407089873842848</v>
      </c>
      <c r="U34" s="35">
        <f t="shared" si="3"/>
        <v>11.655966631158527</v>
      </c>
      <c r="V34" s="35">
        <f t="shared" si="3"/>
        <v>10.730105164736967</v>
      </c>
      <c r="W34" s="35">
        <f t="shared" si="3"/>
        <v>10.282700119345369</v>
      </c>
      <c r="X34" s="35">
        <f t="shared" si="3"/>
        <v>9.8981772444625449</v>
      </c>
      <c r="Y34" s="35">
        <f t="shared" si="3"/>
        <v>9.2469001979551155</v>
      </c>
      <c r="Z34" s="35">
        <f t="shared" si="3"/>
        <v>9.3857533196713216</v>
      </c>
      <c r="AA34" s="35">
        <f t="shared" si="3"/>
        <v>10.489625063475373</v>
      </c>
      <c r="AB34" s="35">
        <f t="shared" si="3"/>
        <v>11.080215704430946</v>
      </c>
      <c r="AC34" s="35">
        <f t="shared" si="3"/>
        <v>9.0106686835745169</v>
      </c>
      <c r="AD34" s="35">
        <f t="shared" si="3"/>
        <v>8.5662918568511088</v>
      </c>
      <c r="AE34" s="35">
        <f t="shared" si="3"/>
        <v>8.4053067785738644</v>
      </c>
      <c r="AF34" s="35">
        <f t="shared" si="3"/>
        <v>7.3901910591350815</v>
      </c>
    </row>
    <row r="35" spans="1:32" s="38" customFormat="1" ht="18" customHeight="1" x14ac:dyDescent="0.15">
      <c r="A35" s="22" t="s">
        <v>94</v>
      </c>
      <c r="B35" s="35"/>
      <c r="C35" s="35"/>
      <c r="D35" s="95">
        <f t="shared" ref="D35:AF35" si="4">D6/D$19*100</f>
        <v>12.03650493248378</v>
      </c>
      <c r="E35" s="95">
        <f t="shared" si="4"/>
        <v>13.228693836605848</v>
      </c>
      <c r="F35" s="95">
        <f t="shared" si="4"/>
        <v>13.447994877941968</v>
      </c>
      <c r="G35" s="95">
        <f t="shared" si="4"/>
        <v>13.80039850319627</v>
      </c>
      <c r="H35" s="95">
        <f t="shared" si="4"/>
        <v>12.944847301596257</v>
      </c>
      <c r="I35" s="95">
        <f t="shared" si="4"/>
        <v>14.680046222043453</v>
      </c>
      <c r="J35" s="95">
        <f t="shared" si="4"/>
        <v>16.920728087520271</v>
      </c>
      <c r="K35" s="95">
        <f t="shared" si="4"/>
        <v>17.770695625730916</v>
      </c>
      <c r="L35" s="95">
        <f t="shared" si="4"/>
        <v>19.124419342280131</v>
      </c>
      <c r="M35" s="95">
        <f t="shared" si="4"/>
        <v>18.040401149898173</v>
      </c>
      <c r="N35" s="95">
        <f t="shared" si="4"/>
        <v>20.038255079556436</v>
      </c>
      <c r="O35" s="95">
        <f t="shared" si="4"/>
        <v>20.513158540720582</v>
      </c>
      <c r="P35" s="95">
        <f t="shared" si="4"/>
        <v>21.233676922184777</v>
      </c>
      <c r="Q35" s="95">
        <f t="shared" si="4"/>
        <v>24.145684983060484</v>
      </c>
      <c r="R35" s="95">
        <f t="shared" si="4"/>
        <v>25.921573270998071</v>
      </c>
      <c r="S35" s="35">
        <f t="shared" si="4"/>
        <v>26.281536689543643</v>
      </c>
      <c r="T35" s="35">
        <f t="shared" si="4"/>
        <v>26.438577121096341</v>
      </c>
      <c r="U35" s="35">
        <f t="shared" si="4"/>
        <v>27.203010179900744</v>
      </c>
      <c r="V35" s="35">
        <f t="shared" si="4"/>
        <v>26.278984515571128</v>
      </c>
      <c r="W35" s="35">
        <f t="shared" si="4"/>
        <v>31.19507988038383</v>
      </c>
      <c r="X35" s="35">
        <f t="shared" si="4"/>
        <v>33.225954844759833</v>
      </c>
      <c r="Y35" s="35">
        <f t="shared" si="4"/>
        <v>34.007271632453033</v>
      </c>
      <c r="Z35" s="35">
        <f t="shared" si="4"/>
        <v>34.596665515586139</v>
      </c>
      <c r="AA35" s="35">
        <f t="shared" si="4"/>
        <v>35.198053553571135</v>
      </c>
      <c r="AB35" s="35">
        <f t="shared" si="4"/>
        <v>35.909202366031437</v>
      </c>
      <c r="AC35" s="35">
        <f t="shared" si="4"/>
        <v>37.7178618366571</v>
      </c>
      <c r="AD35" s="35">
        <f t="shared" si="4"/>
        <v>39.860725086064917</v>
      </c>
      <c r="AE35" s="35">
        <f t="shared" si="4"/>
        <v>37.154839294993501</v>
      </c>
      <c r="AF35" s="35">
        <f t="shared" si="4"/>
        <v>37.383935026051354</v>
      </c>
    </row>
    <row r="36" spans="1:32" s="38" customFormat="1" ht="18" customHeight="1" x14ac:dyDescent="0.15">
      <c r="A36" s="22" t="s">
        <v>103</v>
      </c>
      <c r="B36" s="35"/>
      <c r="C36" s="35"/>
      <c r="D36" s="95">
        <f t="shared" ref="D36:AF36" si="5">D7/D$19*100</f>
        <v>6.8854731461711909</v>
      </c>
      <c r="E36" s="95">
        <f t="shared" si="5"/>
        <v>6.8322785059258875</v>
      </c>
      <c r="F36" s="95">
        <f t="shared" si="5"/>
        <v>7.9996244999454182</v>
      </c>
      <c r="G36" s="95">
        <f t="shared" si="5"/>
        <v>7.5672292162090278</v>
      </c>
      <c r="H36" s="95">
        <f t="shared" si="5"/>
        <v>7.6635494126466313</v>
      </c>
      <c r="I36" s="95">
        <f t="shared" si="5"/>
        <v>9.5008122838370923</v>
      </c>
      <c r="J36" s="95">
        <f t="shared" si="5"/>
        <v>13.084596065250127</v>
      </c>
      <c r="K36" s="95">
        <f t="shared" si="5"/>
        <v>12.832754640289091</v>
      </c>
      <c r="L36" s="95">
        <f t="shared" si="5"/>
        <v>13.500239224770322</v>
      </c>
      <c r="M36" s="95">
        <f t="shared" si="5"/>
        <v>11.700252301329888</v>
      </c>
      <c r="N36" s="95">
        <f t="shared" si="5"/>
        <v>9.1214746691212341</v>
      </c>
      <c r="O36" s="95">
        <f t="shared" si="5"/>
        <v>10.811214586658696</v>
      </c>
      <c r="P36" s="95">
        <f t="shared" si="5"/>
        <v>12.128213992363969</v>
      </c>
      <c r="Q36" s="95">
        <f t="shared" si="5"/>
        <v>10.162324018178778</v>
      </c>
      <c r="R36" s="95">
        <f t="shared" si="5"/>
        <v>8.476381289373732</v>
      </c>
      <c r="S36" s="35">
        <f t="shared" si="5"/>
        <v>8.6146108491649649</v>
      </c>
      <c r="T36" s="35">
        <f t="shared" si="5"/>
        <v>8.0870390824706746</v>
      </c>
      <c r="U36" s="35">
        <f t="shared" si="5"/>
        <v>8.0670385549394155</v>
      </c>
      <c r="V36" s="35">
        <f t="shared" si="5"/>
        <v>8.1090952558361948</v>
      </c>
      <c r="W36" s="35">
        <f t="shared" si="5"/>
        <v>6.9598063474740526</v>
      </c>
      <c r="X36" s="35">
        <f t="shared" si="5"/>
        <v>7.5709433755429432</v>
      </c>
      <c r="Y36" s="35">
        <f t="shared" si="5"/>
        <v>6.9647323494400979</v>
      </c>
      <c r="Z36" s="35">
        <f t="shared" si="5"/>
        <v>6.8547853933501717</v>
      </c>
      <c r="AA36" s="35">
        <f t="shared" si="5"/>
        <v>6.9462614331018937</v>
      </c>
      <c r="AB36" s="35">
        <f t="shared" si="5"/>
        <v>6.9149135683813689</v>
      </c>
      <c r="AC36" s="35">
        <f t="shared" si="5"/>
        <v>6.9621123719799058</v>
      </c>
      <c r="AD36" s="35">
        <f t="shared" si="5"/>
        <v>7.4722177484920618</v>
      </c>
      <c r="AE36" s="35">
        <f t="shared" si="5"/>
        <v>10.651956179854457</v>
      </c>
      <c r="AF36" s="35">
        <f t="shared" si="5"/>
        <v>11.679244402163929</v>
      </c>
    </row>
    <row r="37" spans="1:32" s="38" customFormat="1" ht="18" customHeight="1" x14ac:dyDescent="0.15">
      <c r="A37" s="22" t="s">
        <v>104</v>
      </c>
      <c r="B37" s="35"/>
      <c r="C37" s="35"/>
      <c r="D37" s="95">
        <f t="shared" ref="D37:AF37" si="6">D8/D$19*100</f>
        <v>0.39052934735818934</v>
      </c>
      <c r="E37" s="95">
        <f t="shared" si="6"/>
        <v>0.34388495601292929</v>
      </c>
      <c r="F37" s="95">
        <f t="shared" si="6"/>
        <v>0.28696398309700888</v>
      </c>
      <c r="G37" s="95">
        <f t="shared" si="6"/>
        <v>0.25283045747418514</v>
      </c>
      <c r="H37" s="95">
        <f t="shared" si="6"/>
        <v>0.25041028406907589</v>
      </c>
      <c r="I37" s="95">
        <f t="shared" si="6"/>
        <v>0.25146151893412944</v>
      </c>
      <c r="J37" s="95">
        <f t="shared" si="6"/>
        <v>0.241988691363825</v>
      </c>
      <c r="K37" s="95">
        <f t="shared" si="6"/>
        <v>0.21041385185291064</v>
      </c>
      <c r="L37" s="95">
        <f t="shared" si="6"/>
        <v>0.1884811352059686</v>
      </c>
      <c r="M37" s="95">
        <f t="shared" si="6"/>
        <v>0.1989571021260606</v>
      </c>
      <c r="N37" s="95">
        <f t="shared" si="6"/>
        <v>0.20648105340145881</v>
      </c>
      <c r="O37" s="95">
        <f t="shared" si="6"/>
        <v>0.19934719839578133</v>
      </c>
      <c r="P37" s="95">
        <f t="shared" si="6"/>
        <v>0.30963930404584489</v>
      </c>
      <c r="Q37" s="95">
        <f t="shared" si="6"/>
        <v>0.34199977595906034</v>
      </c>
      <c r="R37" s="95">
        <f t="shared" si="6"/>
        <v>0.17172273191337398</v>
      </c>
      <c r="S37" s="35">
        <f t="shared" si="6"/>
        <v>0.16660871906686039</v>
      </c>
      <c r="T37" s="35">
        <f t="shared" si="6"/>
        <v>0.21676526951498443</v>
      </c>
      <c r="U37" s="35">
        <f t="shared" si="6"/>
        <v>0.16705719495609109</v>
      </c>
      <c r="V37" s="35">
        <f t="shared" si="6"/>
        <v>0.24417512786962789</v>
      </c>
      <c r="W37" s="35">
        <f t="shared" si="6"/>
        <v>0.39977379176674604</v>
      </c>
      <c r="X37" s="35">
        <f t="shared" si="6"/>
        <v>0.62635685766642546</v>
      </c>
      <c r="Y37" s="35">
        <f t="shared" si="6"/>
        <v>0.34663080529781076</v>
      </c>
      <c r="Z37" s="35">
        <f t="shared" si="6"/>
        <v>0.17900522974455799</v>
      </c>
      <c r="AA37" s="35">
        <f t="shared" si="6"/>
        <v>0.10488844027993809</v>
      </c>
      <c r="AB37" s="35">
        <f t="shared" si="6"/>
        <v>8.981782897088697E-2</v>
      </c>
      <c r="AC37" s="35">
        <f t="shared" si="6"/>
        <v>8.2460318543130087E-2</v>
      </c>
      <c r="AD37" s="35">
        <f t="shared" si="6"/>
        <v>7.4163446376886488E-2</v>
      </c>
      <c r="AE37" s="35">
        <f t="shared" si="6"/>
        <v>6.8574924316678845E-2</v>
      </c>
      <c r="AF37" s="35">
        <f t="shared" si="6"/>
        <v>6.2827064831312299E-2</v>
      </c>
    </row>
    <row r="38" spans="1:32" s="38" customFormat="1" ht="18" customHeight="1" x14ac:dyDescent="0.15">
      <c r="A38" s="22" t="s">
        <v>105</v>
      </c>
      <c r="B38" s="35"/>
      <c r="C38" s="35"/>
      <c r="D38" s="95">
        <f t="shared" ref="D38:AF38" si="7">D9/D$19*100</f>
        <v>2.9186809949935255</v>
      </c>
      <c r="E38" s="95">
        <f t="shared" si="7"/>
        <v>2.8415689853843027</v>
      </c>
      <c r="F38" s="95">
        <f t="shared" si="7"/>
        <v>2.8899235145252766</v>
      </c>
      <c r="G38" s="95">
        <f t="shared" si="7"/>
        <v>6.4499044707481596</v>
      </c>
      <c r="H38" s="95">
        <f t="shared" si="7"/>
        <v>7.5830164604403505</v>
      </c>
      <c r="I38" s="95">
        <f t="shared" si="7"/>
        <v>3.5488791549111407</v>
      </c>
      <c r="J38" s="95">
        <f t="shared" si="7"/>
        <v>2.5259277276985381</v>
      </c>
      <c r="K38" s="95">
        <f t="shared" si="7"/>
        <v>2.4718669664681236</v>
      </c>
      <c r="L38" s="95">
        <f t="shared" si="7"/>
        <v>1.8126207090723274</v>
      </c>
      <c r="M38" s="95">
        <f t="shared" si="7"/>
        <v>2.0558223680184837</v>
      </c>
      <c r="N38" s="95">
        <f t="shared" si="7"/>
        <v>2.4547800673231768</v>
      </c>
      <c r="O38" s="95">
        <f t="shared" si="7"/>
        <v>2.181778444160543</v>
      </c>
      <c r="P38" s="95">
        <f t="shared" si="7"/>
        <v>2.295620780101292</v>
      </c>
      <c r="Q38" s="95">
        <f t="shared" si="7"/>
        <v>2.0690693390626436</v>
      </c>
      <c r="R38" s="95">
        <f t="shared" si="7"/>
        <v>1.8863689890274653</v>
      </c>
      <c r="S38" s="35">
        <f t="shared" si="7"/>
        <v>1.650076878624553</v>
      </c>
      <c r="T38" s="35">
        <f t="shared" si="7"/>
        <v>1.555193758881634</v>
      </c>
      <c r="U38" s="35">
        <f t="shared" si="7"/>
        <v>1.7335791799315929</v>
      </c>
      <c r="V38" s="35">
        <f t="shared" si="7"/>
        <v>1.4120512688217945</v>
      </c>
      <c r="W38" s="35">
        <f t="shared" si="7"/>
        <v>1.1710911349796789</v>
      </c>
      <c r="X38" s="35">
        <f t="shared" si="7"/>
        <v>1.2252472140044004</v>
      </c>
      <c r="Y38" s="35">
        <f t="shared" si="7"/>
        <v>1.3228626943182424</v>
      </c>
      <c r="Z38" s="35">
        <f t="shared" si="7"/>
        <v>1.201995279120702</v>
      </c>
      <c r="AA38" s="35">
        <f t="shared" si="7"/>
        <v>1.2992943554882734</v>
      </c>
      <c r="AB38" s="35">
        <f t="shared" si="7"/>
        <v>1.374591831532473</v>
      </c>
      <c r="AC38" s="35">
        <f t="shared" si="7"/>
        <v>1.1301919308004769</v>
      </c>
      <c r="AD38" s="35">
        <f t="shared" si="7"/>
        <v>1.2370512831798224</v>
      </c>
      <c r="AE38" s="35">
        <f t="shared" si="7"/>
        <v>1.212744250171494</v>
      </c>
      <c r="AF38" s="35">
        <f t="shared" si="7"/>
        <v>1.2051572573955043</v>
      </c>
    </row>
    <row r="39" spans="1:32" s="38" customFormat="1" ht="18" customHeight="1" x14ac:dyDescent="0.15">
      <c r="A39" s="22" t="s">
        <v>106</v>
      </c>
      <c r="B39" s="35"/>
      <c r="C39" s="35"/>
      <c r="D39" s="95">
        <f t="shared" ref="D39:AF39" si="8">D10/D$19*100</f>
        <v>3.9613032642978303</v>
      </c>
      <c r="E39" s="95">
        <f t="shared" si="8"/>
        <v>4.9668986784672278</v>
      </c>
      <c r="F39" s="95">
        <f t="shared" si="8"/>
        <v>6.3980575841780141</v>
      </c>
      <c r="G39" s="95">
        <f t="shared" si="8"/>
        <v>8.1975888418571028</v>
      </c>
      <c r="H39" s="95">
        <f t="shared" si="8"/>
        <v>6.4893219275467944</v>
      </c>
      <c r="I39" s="95">
        <f t="shared" si="8"/>
        <v>5.9850496413901526</v>
      </c>
      <c r="J39" s="95">
        <f t="shared" si="8"/>
        <v>5.900370281331571</v>
      </c>
      <c r="K39" s="95">
        <f t="shared" si="8"/>
        <v>7.0815826781991689</v>
      </c>
      <c r="L39" s="95">
        <f t="shared" si="8"/>
        <v>8.0285914709759307</v>
      </c>
      <c r="M39" s="95">
        <f t="shared" si="8"/>
        <v>7.3098725378939262</v>
      </c>
      <c r="N39" s="95">
        <f t="shared" si="8"/>
        <v>7.4576355768502935</v>
      </c>
      <c r="O39" s="95">
        <f t="shared" si="8"/>
        <v>7.4627120195240817</v>
      </c>
      <c r="P39" s="95">
        <f t="shared" si="8"/>
        <v>7.2730595655820824</v>
      </c>
      <c r="Q39" s="95">
        <f t="shared" si="8"/>
        <v>7.7976631142926909</v>
      </c>
      <c r="R39" s="95">
        <f t="shared" si="8"/>
        <v>5.9165118071239924</v>
      </c>
      <c r="S39" s="35">
        <f t="shared" si="8"/>
        <v>5.2178295971251138</v>
      </c>
      <c r="T39" s="35">
        <f t="shared" si="8"/>
        <v>5.0535976771147881</v>
      </c>
      <c r="U39" s="35">
        <f t="shared" si="8"/>
        <v>6.2206149675930185</v>
      </c>
      <c r="V39" s="35">
        <f t="shared" si="8"/>
        <v>11.907334411290266</v>
      </c>
      <c r="W39" s="35">
        <f t="shared" si="8"/>
        <v>10.754148702675771</v>
      </c>
      <c r="X39" s="35">
        <f t="shared" si="8"/>
        <v>11.360181597091524</v>
      </c>
      <c r="Y39" s="35">
        <f t="shared" si="8"/>
        <v>10.830627049868035</v>
      </c>
      <c r="Z39" s="35">
        <f t="shared" si="8"/>
        <v>11.032792375109695</v>
      </c>
      <c r="AA39" s="35">
        <f t="shared" si="8"/>
        <v>11.230645337971669</v>
      </c>
      <c r="AB39" s="35">
        <f t="shared" si="8"/>
        <v>10.147663969561117</v>
      </c>
      <c r="AC39" s="35">
        <f t="shared" si="8"/>
        <v>9.2262992916302125</v>
      </c>
      <c r="AD39" s="35">
        <f t="shared" si="8"/>
        <v>8.5743789039175535</v>
      </c>
      <c r="AE39" s="35">
        <f t="shared" si="8"/>
        <v>6.75894996036509</v>
      </c>
      <c r="AF39" s="35">
        <f t="shared" si="8"/>
        <v>6.3868475782584726</v>
      </c>
    </row>
    <row r="40" spans="1:32" s="38" customFormat="1" ht="18" customHeight="1" x14ac:dyDescent="0.15">
      <c r="A40" s="22" t="s">
        <v>107</v>
      </c>
      <c r="B40" s="35"/>
      <c r="C40" s="35"/>
      <c r="D40" s="95">
        <f t="shared" ref="D40:AF40" si="9">D11/D$19*100</f>
        <v>29.76977254641216</v>
      </c>
      <c r="E40" s="95">
        <f t="shared" si="9"/>
        <v>30.920486550790443</v>
      </c>
      <c r="F40" s="95">
        <f t="shared" si="9"/>
        <v>28.486556538094625</v>
      </c>
      <c r="G40" s="95">
        <f t="shared" si="9"/>
        <v>25.307051634324424</v>
      </c>
      <c r="H40" s="95">
        <f t="shared" si="9"/>
        <v>26.43184746422591</v>
      </c>
      <c r="I40" s="95">
        <f t="shared" si="9"/>
        <v>28.633822743506666</v>
      </c>
      <c r="J40" s="95">
        <f t="shared" si="9"/>
        <v>25.752571254513185</v>
      </c>
      <c r="K40" s="95">
        <f t="shared" si="9"/>
        <v>25.794921333062394</v>
      </c>
      <c r="L40" s="95">
        <f t="shared" si="9"/>
        <v>23.73503400581378</v>
      </c>
      <c r="M40" s="95">
        <f t="shared" si="9"/>
        <v>25.783762394667331</v>
      </c>
      <c r="N40" s="95">
        <f t="shared" si="9"/>
        <v>25.173301958750148</v>
      </c>
      <c r="O40" s="95">
        <f t="shared" si="9"/>
        <v>23.932304930121816</v>
      </c>
      <c r="P40" s="95">
        <f t="shared" si="9"/>
        <v>22.560771069984167</v>
      </c>
      <c r="Q40" s="95">
        <f t="shared" si="9"/>
        <v>20.135479058881305</v>
      </c>
      <c r="R40" s="95">
        <f t="shared" si="9"/>
        <v>20.385154498436346</v>
      </c>
      <c r="S40" s="35">
        <f t="shared" si="9"/>
        <v>21.083534573539126</v>
      </c>
      <c r="T40" s="35">
        <f t="shared" si="9"/>
        <v>20.402202634927061</v>
      </c>
      <c r="U40" s="35">
        <f t="shared" si="9"/>
        <v>19.942470656981317</v>
      </c>
      <c r="V40" s="35">
        <f t="shared" si="9"/>
        <v>18.412989917281212</v>
      </c>
      <c r="W40" s="35">
        <f t="shared" si="9"/>
        <v>16.202745992205354</v>
      </c>
      <c r="X40" s="35">
        <f t="shared" si="9"/>
        <v>14.010836804620297</v>
      </c>
      <c r="Y40" s="35">
        <f t="shared" si="9"/>
        <v>13.780613315710468</v>
      </c>
      <c r="Z40" s="35">
        <f t="shared" si="9"/>
        <v>13.42898991934155</v>
      </c>
      <c r="AA40" s="35">
        <f t="shared" si="9"/>
        <v>12.191050840369234</v>
      </c>
      <c r="AB40" s="35">
        <f t="shared" si="9"/>
        <v>12.117414433509149</v>
      </c>
      <c r="AC40" s="35">
        <f t="shared" si="9"/>
        <v>14.024898750094989</v>
      </c>
      <c r="AD40" s="35">
        <f t="shared" si="9"/>
        <v>14.340724836184249</v>
      </c>
      <c r="AE40" s="35">
        <f t="shared" si="9"/>
        <v>16.772966588670339</v>
      </c>
      <c r="AF40" s="35">
        <f t="shared" si="9"/>
        <v>16.91658147344554</v>
      </c>
    </row>
    <row r="41" spans="1:32" s="38" customFormat="1" ht="18" customHeight="1" x14ac:dyDescent="0.15">
      <c r="A41" s="22" t="s">
        <v>108</v>
      </c>
      <c r="B41" s="35"/>
      <c r="C41" s="35"/>
      <c r="D41" s="95">
        <f t="shared" ref="D41:AF41" si="10">D12/D$19*100</f>
        <v>3.3975786225940539</v>
      </c>
      <c r="E41" s="95">
        <f t="shared" si="10"/>
        <v>3.3670313350426668</v>
      </c>
      <c r="F41" s="95">
        <f t="shared" si="10"/>
        <v>3.4516870918626816</v>
      </c>
      <c r="G41" s="95">
        <f t="shared" si="10"/>
        <v>3.2562617513315462</v>
      </c>
      <c r="H41" s="95">
        <f t="shared" si="10"/>
        <v>3.2387529136968354</v>
      </c>
      <c r="I41" s="95">
        <f t="shared" si="10"/>
        <v>3.5555631922588224</v>
      </c>
      <c r="J41" s="95">
        <f t="shared" si="10"/>
        <v>3.4288526745716719</v>
      </c>
      <c r="K41" s="95">
        <f t="shared" si="10"/>
        <v>3.165820325326528</v>
      </c>
      <c r="L41" s="95">
        <f t="shared" si="10"/>
        <v>2.9906280827218041</v>
      </c>
      <c r="M41" s="95">
        <f t="shared" si="10"/>
        <v>3.4464884426228646</v>
      </c>
      <c r="N41" s="95">
        <f t="shared" si="10"/>
        <v>3.7322150312129758</v>
      </c>
      <c r="O41" s="95">
        <f t="shared" si="10"/>
        <v>3.0253397376697668</v>
      </c>
      <c r="P41" s="95">
        <f t="shared" si="10"/>
        <v>3.447361929966311</v>
      </c>
      <c r="Q41" s="95">
        <f t="shared" si="10"/>
        <v>3.2100931850495242</v>
      </c>
      <c r="R41" s="95">
        <f t="shared" si="10"/>
        <v>3.1792021457187141</v>
      </c>
      <c r="S41" s="35">
        <f t="shared" si="10"/>
        <v>3.1015187766603249</v>
      </c>
      <c r="T41" s="35">
        <f t="shared" si="10"/>
        <v>3.4362986608079691</v>
      </c>
      <c r="U41" s="35">
        <f t="shared" si="10"/>
        <v>3.0929839321807626</v>
      </c>
      <c r="V41" s="35">
        <f t="shared" si="10"/>
        <v>2.8321328461132689</v>
      </c>
      <c r="W41" s="35">
        <f t="shared" si="10"/>
        <v>2.6483512632671666</v>
      </c>
      <c r="X41" s="35">
        <f t="shared" si="10"/>
        <v>2.8251348563866427</v>
      </c>
      <c r="Y41" s="35">
        <f t="shared" si="10"/>
        <v>2.7984688371017916</v>
      </c>
      <c r="Z41" s="35">
        <f t="shared" si="10"/>
        <v>2.7921692809204526</v>
      </c>
      <c r="AA41" s="35">
        <f t="shared" si="10"/>
        <v>2.7147229189587607</v>
      </c>
      <c r="AB41" s="35">
        <f t="shared" si="10"/>
        <v>3.3085173814414235</v>
      </c>
      <c r="AC41" s="35">
        <f t="shared" si="10"/>
        <v>2.6062652858642594</v>
      </c>
      <c r="AD41" s="35">
        <f t="shared" si="10"/>
        <v>2.6547890055913639</v>
      </c>
      <c r="AE41" s="35">
        <f t="shared" si="10"/>
        <v>2.5326433754849047</v>
      </c>
      <c r="AF41" s="35">
        <f t="shared" si="10"/>
        <v>2.5600300638035032</v>
      </c>
    </row>
    <row r="42" spans="1:32" s="38" customFormat="1" ht="18" customHeight="1" x14ac:dyDescent="0.15">
      <c r="A42" s="22" t="s">
        <v>109</v>
      </c>
      <c r="B42" s="35"/>
      <c r="C42" s="35"/>
      <c r="D42" s="95">
        <f t="shared" ref="D42:AF42" si="11">D13/D$19*100</f>
        <v>19.807791540350856</v>
      </c>
      <c r="E42" s="95">
        <f t="shared" si="11"/>
        <v>15.678318426067699</v>
      </c>
      <c r="F42" s="95">
        <f t="shared" si="11"/>
        <v>16.997286065455206</v>
      </c>
      <c r="G42" s="95">
        <f t="shared" si="11"/>
        <v>16.148297466094299</v>
      </c>
      <c r="H42" s="95">
        <f t="shared" si="11"/>
        <v>15.941784839908049</v>
      </c>
      <c r="I42" s="95">
        <f t="shared" si="11"/>
        <v>14.08583959427682</v>
      </c>
      <c r="J42" s="95">
        <f t="shared" si="11"/>
        <v>11.618911785901856</v>
      </c>
      <c r="K42" s="95">
        <f t="shared" si="11"/>
        <v>11.478092748754875</v>
      </c>
      <c r="L42" s="95">
        <f t="shared" si="11"/>
        <v>11.603419130819063</v>
      </c>
      <c r="M42" s="95">
        <f t="shared" si="11"/>
        <v>12.216694192325258</v>
      </c>
      <c r="N42" s="95">
        <f t="shared" si="11"/>
        <v>12.004054931348312</v>
      </c>
      <c r="O42" s="95">
        <f t="shared" si="11"/>
        <v>10.960765580843367</v>
      </c>
      <c r="P42" s="95">
        <f t="shared" si="11"/>
        <v>9.539959656706781</v>
      </c>
      <c r="Q42" s="95">
        <f t="shared" si="11"/>
        <v>10.563404038234914</v>
      </c>
      <c r="R42" s="95">
        <f t="shared" si="11"/>
        <v>11.317039356645409</v>
      </c>
      <c r="S42" s="35">
        <f t="shared" si="11"/>
        <v>10.425478615155864</v>
      </c>
      <c r="T42" s="35">
        <f t="shared" si="11"/>
        <v>10.124134585176725</v>
      </c>
      <c r="U42" s="35">
        <f t="shared" si="11"/>
        <v>10.474578810570998</v>
      </c>
      <c r="V42" s="35">
        <f t="shared" si="11"/>
        <v>9.9178840758536921</v>
      </c>
      <c r="W42" s="35">
        <f t="shared" si="11"/>
        <v>10.86094430766977</v>
      </c>
      <c r="X42" s="35">
        <f t="shared" si="11"/>
        <v>8.8482238339825372</v>
      </c>
      <c r="Y42" s="35">
        <f t="shared" si="11"/>
        <v>10.458365864361912</v>
      </c>
      <c r="Z42" s="35">
        <f t="shared" si="11"/>
        <v>10.69718251582937</v>
      </c>
      <c r="AA42" s="35">
        <f t="shared" si="11"/>
        <v>10.913303814383982</v>
      </c>
      <c r="AB42" s="35">
        <f t="shared" si="11"/>
        <v>10.691656418874715</v>
      </c>
      <c r="AC42" s="35">
        <f t="shared" si="11"/>
        <v>10.773904550256983</v>
      </c>
      <c r="AD42" s="35">
        <f t="shared" si="11"/>
        <v>8.7512525978360891</v>
      </c>
      <c r="AE42" s="35">
        <f t="shared" si="11"/>
        <v>8.8543585444426434</v>
      </c>
      <c r="AF42" s="35">
        <f t="shared" si="11"/>
        <v>8.8271017257021445</v>
      </c>
    </row>
    <row r="43" spans="1:32" s="38" customFormat="1" ht="18" customHeight="1" x14ac:dyDescent="0.15">
      <c r="A43" s="22" t="s">
        <v>110</v>
      </c>
      <c r="B43" s="35"/>
      <c r="C43" s="35"/>
      <c r="D43" s="95">
        <f t="shared" ref="D43:AF43" si="12">D14/D$19*100</f>
        <v>0.14019843903076135</v>
      </c>
      <c r="E43" s="95">
        <f t="shared" si="12"/>
        <v>8.4194871144930936E-3</v>
      </c>
      <c r="F43" s="95">
        <f t="shared" si="12"/>
        <v>5.0850236241260532E-2</v>
      </c>
      <c r="G43" s="95">
        <f t="shared" si="12"/>
        <v>7.7708236750685222E-2</v>
      </c>
      <c r="H43" s="95">
        <f t="shared" si="12"/>
        <v>4.4409771616005414E-2</v>
      </c>
      <c r="I43" s="95">
        <f t="shared" si="12"/>
        <v>2.5534265554414154E-2</v>
      </c>
      <c r="J43" s="95">
        <f t="shared" si="12"/>
        <v>8.5298776253232747E-4</v>
      </c>
      <c r="K43" s="95">
        <f t="shared" si="12"/>
        <v>0.10940228472130023</v>
      </c>
      <c r="L43" s="95">
        <f t="shared" si="12"/>
        <v>2.0185451952213489E-2</v>
      </c>
      <c r="M43" s="95">
        <f t="shared" si="12"/>
        <v>0</v>
      </c>
      <c r="N43" s="95">
        <f t="shared" si="12"/>
        <v>4.7538732365978937E-4</v>
      </c>
      <c r="O43" s="95">
        <f t="shared" si="12"/>
        <v>2.4420615833784024E-2</v>
      </c>
      <c r="P43" s="95">
        <f t="shared" si="12"/>
        <v>0</v>
      </c>
      <c r="Q43" s="95">
        <f t="shared" si="12"/>
        <v>1.1402442508597156E-2</v>
      </c>
      <c r="R43" s="95">
        <f t="shared" si="12"/>
        <v>3.4447588295261062E-3</v>
      </c>
      <c r="S43" s="35">
        <f t="shared" si="12"/>
        <v>0</v>
      </c>
      <c r="T43" s="35">
        <f t="shared" si="12"/>
        <v>0</v>
      </c>
      <c r="U43" s="35">
        <f t="shared" si="12"/>
        <v>2.0110159370971986E-3</v>
      </c>
      <c r="V43" s="35">
        <f t="shared" si="12"/>
        <v>0</v>
      </c>
      <c r="W43" s="35">
        <f t="shared" si="12"/>
        <v>1.8603202187673664E-2</v>
      </c>
      <c r="X43" s="35">
        <f t="shared" si="12"/>
        <v>0.55173456079080274</v>
      </c>
      <c r="Y43" s="35">
        <f t="shared" si="12"/>
        <v>0.40471896305616156</v>
      </c>
      <c r="Z43" s="35">
        <f t="shared" si="12"/>
        <v>0.23130979518753123</v>
      </c>
      <c r="AA43" s="35">
        <f t="shared" si="12"/>
        <v>0.17409140578280127</v>
      </c>
      <c r="AB43" s="35">
        <f t="shared" si="12"/>
        <v>0.22369894066395735</v>
      </c>
      <c r="AC43" s="35">
        <f t="shared" si="12"/>
        <v>0.39836109503295014</v>
      </c>
      <c r="AD43" s="35">
        <f t="shared" si="12"/>
        <v>8.400120696492798E-2</v>
      </c>
      <c r="AE43" s="35">
        <f t="shared" si="12"/>
        <v>0</v>
      </c>
      <c r="AF43" s="35">
        <f t="shared" si="12"/>
        <v>0.27358992698241558</v>
      </c>
    </row>
    <row r="44" spans="1:32" s="38" customFormat="1" ht="18" customHeight="1" x14ac:dyDescent="0.15">
      <c r="A44" s="22" t="s">
        <v>111</v>
      </c>
      <c r="B44" s="35"/>
      <c r="C44" s="35"/>
      <c r="D44" s="95">
        <f t="shared" ref="D44:AF44" si="13">D15/D$19*100</f>
        <v>6.7672658034655235</v>
      </c>
      <c r="E44" s="95">
        <f t="shared" si="13"/>
        <v>6.7570637014221324</v>
      </c>
      <c r="F44" s="95">
        <f t="shared" si="13"/>
        <v>6.5870501767977112</v>
      </c>
      <c r="G44" s="95">
        <f t="shared" si="13"/>
        <v>6.7030046047874254</v>
      </c>
      <c r="H44" s="95">
        <f t="shared" si="13"/>
        <v>7.2334253871520149</v>
      </c>
      <c r="I44" s="95">
        <f t="shared" si="13"/>
        <v>7.4442263114974354</v>
      </c>
      <c r="J44" s="95">
        <f t="shared" si="13"/>
        <v>9.0567228922736351</v>
      </c>
      <c r="K44" s="95">
        <f t="shared" si="13"/>
        <v>8.9159073761050944</v>
      </c>
      <c r="L44" s="95">
        <f t="shared" si="13"/>
        <v>7.9999651846228303</v>
      </c>
      <c r="M44" s="95">
        <f t="shared" si="13"/>
        <v>8.9180365913227622</v>
      </c>
      <c r="N44" s="95">
        <f t="shared" si="13"/>
        <v>9.050639507445803</v>
      </c>
      <c r="O44" s="95">
        <f t="shared" si="13"/>
        <v>9.1808048128298179</v>
      </c>
      <c r="P44" s="95">
        <f t="shared" si="13"/>
        <v>9.5632625018276105</v>
      </c>
      <c r="Q44" s="95">
        <f t="shared" si="13"/>
        <v>10.634580884885322</v>
      </c>
      <c r="R44" s="95">
        <f t="shared" si="13"/>
        <v>11.076835120053355</v>
      </c>
      <c r="S44" s="35">
        <f t="shared" si="13"/>
        <v>10.8825974528934</v>
      </c>
      <c r="T44" s="35">
        <f t="shared" si="13"/>
        <v>10.723086287487865</v>
      </c>
      <c r="U44" s="35">
        <f t="shared" si="13"/>
        <v>10.88559384961451</v>
      </c>
      <c r="V44" s="35">
        <f t="shared" si="13"/>
        <v>9.6684881724709442</v>
      </c>
      <c r="W44" s="35">
        <f t="shared" si="13"/>
        <v>9.0480540797508979</v>
      </c>
      <c r="X44" s="35">
        <f t="shared" si="13"/>
        <v>9.284939281904899</v>
      </c>
      <c r="Y44" s="35">
        <f t="shared" si="13"/>
        <v>9.3052992392865068</v>
      </c>
      <c r="Z44" s="35">
        <f t="shared" si="13"/>
        <v>9.0842260302439506</v>
      </c>
      <c r="AA44" s="35">
        <f t="shared" si="13"/>
        <v>8.2472119163877355</v>
      </c>
      <c r="AB44" s="35">
        <f t="shared" si="13"/>
        <v>7.6379716553072834</v>
      </c>
      <c r="AC44" s="35">
        <f t="shared" si="13"/>
        <v>7.6027948119466489</v>
      </c>
      <c r="AD44" s="35">
        <f t="shared" si="13"/>
        <v>7.9169547414740551</v>
      </c>
      <c r="AE44" s="35">
        <f t="shared" si="13"/>
        <v>7.1582197320666205</v>
      </c>
      <c r="AF44" s="35">
        <f t="shared" si="13"/>
        <v>6.9007899974624127</v>
      </c>
    </row>
    <row r="45" spans="1:32" s="38" customFormat="1" ht="18" customHeight="1" x14ac:dyDescent="0.15">
      <c r="A45" s="22" t="s">
        <v>81</v>
      </c>
      <c r="B45" s="35"/>
      <c r="C45" s="35"/>
      <c r="D45" s="95">
        <f t="shared" ref="D45:AF45" si="14">D16/D$19*100</f>
        <v>0.65550031279545451</v>
      </c>
      <c r="E45" s="95">
        <f t="shared" si="14"/>
        <v>1.2267142352816607</v>
      </c>
      <c r="F45" s="95">
        <f t="shared" si="14"/>
        <v>1.651795522839612</v>
      </c>
      <c r="G45" s="95">
        <f t="shared" si="14"/>
        <v>0.38962923524125076</v>
      </c>
      <c r="H45" s="95">
        <f t="shared" si="14"/>
        <v>0.4983685880753011</v>
      </c>
      <c r="I45" s="95">
        <f t="shared" si="14"/>
        <v>0.48936340492819524</v>
      </c>
      <c r="J45" s="95">
        <f t="shared" si="14"/>
        <v>7.417778426310935E-2</v>
      </c>
      <c r="K45" s="95">
        <f t="shared" si="14"/>
        <v>0.17493289267882936</v>
      </c>
      <c r="L45" s="95">
        <f t="shared" si="14"/>
        <v>0.17507487465335839</v>
      </c>
      <c r="M45" s="95">
        <f t="shared" si="14"/>
        <v>0.41949375652793242</v>
      </c>
      <c r="N45" s="95">
        <f t="shared" si="14"/>
        <v>6.4652063405200869E-2</v>
      </c>
      <c r="O45" s="95">
        <f t="shared" si="14"/>
        <v>2.5534348035324784E-4</v>
      </c>
      <c r="P45" s="95">
        <f t="shared" si="14"/>
        <v>2.4877854439732486E-4</v>
      </c>
      <c r="Q45" s="95">
        <f t="shared" si="14"/>
        <v>2.5379245074504163E-4</v>
      </c>
      <c r="R45" s="95">
        <f t="shared" si="14"/>
        <v>3.2968397822611567E-4</v>
      </c>
      <c r="S45" s="35">
        <f t="shared" si="14"/>
        <v>5.6186423722667269E-4</v>
      </c>
      <c r="T45" s="35">
        <f t="shared" si="14"/>
        <v>6.9197889480138999E-4</v>
      </c>
      <c r="U45" s="35">
        <f t="shared" si="14"/>
        <v>3.5237801644061361E-4</v>
      </c>
      <c r="V45" s="35">
        <f t="shared" si="14"/>
        <v>0</v>
      </c>
      <c r="W45" s="35">
        <f t="shared" si="14"/>
        <v>0</v>
      </c>
      <c r="X45" s="35">
        <f t="shared" si="14"/>
        <v>0</v>
      </c>
      <c r="Y45" s="35">
        <f t="shared" si="14"/>
        <v>0</v>
      </c>
      <c r="Z45" s="35">
        <f t="shared" si="14"/>
        <v>0</v>
      </c>
      <c r="AA45" s="35">
        <f t="shared" si="14"/>
        <v>0</v>
      </c>
      <c r="AB45" s="35">
        <f t="shared" si="14"/>
        <v>0</v>
      </c>
      <c r="AC45" s="35">
        <f t="shared" si="14"/>
        <v>0</v>
      </c>
      <c r="AD45" s="35">
        <f t="shared" si="14"/>
        <v>0</v>
      </c>
      <c r="AE45" s="35">
        <f t="shared" si="14"/>
        <v>0</v>
      </c>
      <c r="AF45" s="35">
        <f t="shared" si="14"/>
        <v>0</v>
      </c>
    </row>
    <row r="46" spans="1:32" s="38" customFormat="1" ht="18" customHeight="1" x14ac:dyDescent="0.15">
      <c r="A46" s="22" t="s">
        <v>113</v>
      </c>
      <c r="B46" s="35"/>
      <c r="C46" s="35"/>
      <c r="D46" s="95">
        <f t="shared" ref="D46:AF46" si="15">D17/D$19*100</f>
        <v>0</v>
      </c>
      <c r="E46" s="95">
        <f t="shared" si="15"/>
        <v>0</v>
      </c>
      <c r="F46" s="95">
        <f t="shared" si="15"/>
        <v>0</v>
      </c>
      <c r="G46" s="95">
        <f t="shared" si="15"/>
        <v>0</v>
      </c>
      <c r="H46" s="95">
        <f t="shared" si="15"/>
        <v>0</v>
      </c>
      <c r="I46" s="95">
        <f t="shared" si="15"/>
        <v>0</v>
      </c>
      <c r="J46" s="95">
        <f t="shared" si="15"/>
        <v>0</v>
      </c>
      <c r="K46" s="95">
        <f t="shared" si="15"/>
        <v>0</v>
      </c>
      <c r="L46" s="95">
        <f t="shared" si="15"/>
        <v>0</v>
      </c>
      <c r="M46" s="95">
        <f t="shared" si="15"/>
        <v>0</v>
      </c>
      <c r="N46" s="95">
        <f t="shared" si="15"/>
        <v>0</v>
      </c>
      <c r="O46" s="95">
        <f t="shared" si="15"/>
        <v>0</v>
      </c>
      <c r="P46" s="95">
        <f t="shared" si="15"/>
        <v>0</v>
      </c>
      <c r="Q46" s="95">
        <f t="shared" si="15"/>
        <v>1.2563982710150576E-6</v>
      </c>
      <c r="R46" s="95">
        <f t="shared" si="15"/>
        <v>1.2535512480080444E-6</v>
      </c>
      <c r="S46" s="35">
        <f t="shared" si="15"/>
        <v>0</v>
      </c>
      <c r="T46" s="35">
        <f t="shared" si="15"/>
        <v>0</v>
      </c>
      <c r="U46" s="35">
        <f t="shared" si="15"/>
        <v>0</v>
      </c>
      <c r="V46" s="35">
        <f t="shared" si="15"/>
        <v>0</v>
      </c>
      <c r="W46" s="35">
        <f t="shared" si="15"/>
        <v>0</v>
      </c>
      <c r="X46" s="35">
        <f t="shared" si="15"/>
        <v>0</v>
      </c>
      <c r="Y46" s="35">
        <f t="shared" si="15"/>
        <v>0</v>
      </c>
      <c r="Z46" s="35">
        <f t="shared" si="15"/>
        <v>0</v>
      </c>
      <c r="AA46" s="35">
        <f t="shared" si="15"/>
        <v>0</v>
      </c>
      <c r="AB46" s="35">
        <f t="shared" si="15"/>
        <v>0</v>
      </c>
      <c r="AC46" s="35">
        <f t="shared" si="15"/>
        <v>0</v>
      </c>
      <c r="AD46" s="35">
        <f t="shared" si="15"/>
        <v>0</v>
      </c>
      <c r="AE46" s="35">
        <f t="shared" si="15"/>
        <v>0</v>
      </c>
      <c r="AF46" s="35">
        <f t="shared" si="15"/>
        <v>0</v>
      </c>
    </row>
    <row r="47" spans="1:32" s="38" customFormat="1" ht="18" customHeight="1" x14ac:dyDescent="0.15">
      <c r="A47" s="22" t="s">
        <v>112</v>
      </c>
      <c r="B47" s="35"/>
      <c r="C47" s="35"/>
      <c r="D47" s="95">
        <f t="shared" ref="D47:AF47" si="16">D18/D$19*100</f>
        <v>0</v>
      </c>
      <c r="E47" s="95">
        <f t="shared" si="16"/>
        <v>0</v>
      </c>
      <c r="F47" s="95">
        <f t="shared" si="16"/>
        <v>0</v>
      </c>
      <c r="G47" s="95">
        <f t="shared" si="16"/>
        <v>0</v>
      </c>
      <c r="H47" s="95">
        <f t="shared" si="16"/>
        <v>0</v>
      </c>
      <c r="I47" s="95">
        <f t="shared" si="16"/>
        <v>0</v>
      </c>
      <c r="J47" s="95">
        <f t="shared" si="16"/>
        <v>0</v>
      </c>
      <c r="K47" s="95">
        <f t="shared" si="16"/>
        <v>0</v>
      </c>
      <c r="L47" s="95">
        <f t="shared" si="16"/>
        <v>0</v>
      </c>
      <c r="M47" s="95">
        <f t="shared" si="16"/>
        <v>0</v>
      </c>
      <c r="N47" s="95">
        <f t="shared" si="16"/>
        <v>0</v>
      </c>
      <c r="O47" s="95">
        <f t="shared" si="16"/>
        <v>0</v>
      </c>
      <c r="P47" s="95">
        <f t="shared" si="16"/>
        <v>0</v>
      </c>
      <c r="Q47" s="95">
        <f t="shared" si="16"/>
        <v>1.2563982710150576E-6</v>
      </c>
      <c r="R47" s="95">
        <f t="shared" si="16"/>
        <v>1.2535512480080444E-6</v>
      </c>
      <c r="S47" s="35">
        <f t="shared" si="16"/>
        <v>0</v>
      </c>
      <c r="T47" s="35">
        <f t="shared" si="16"/>
        <v>0</v>
      </c>
      <c r="U47" s="35">
        <f t="shared" si="16"/>
        <v>0</v>
      </c>
      <c r="V47" s="35">
        <f t="shared" si="16"/>
        <v>0</v>
      </c>
      <c r="W47" s="35">
        <f t="shared" si="16"/>
        <v>0</v>
      </c>
      <c r="X47" s="35">
        <f t="shared" si="16"/>
        <v>0</v>
      </c>
      <c r="Y47" s="35">
        <f t="shared" si="16"/>
        <v>0</v>
      </c>
      <c r="Z47" s="35">
        <f t="shared" si="16"/>
        <v>0</v>
      </c>
      <c r="AA47" s="35">
        <f t="shared" si="16"/>
        <v>0</v>
      </c>
      <c r="AB47" s="35">
        <f t="shared" si="16"/>
        <v>0</v>
      </c>
      <c r="AC47" s="35">
        <f t="shared" si="16"/>
        <v>0</v>
      </c>
      <c r="AD47" s="35">
        <f t="shared" si="16"/>
        <v>0</v>
      </c>
      <c r="AE47" s="35">
        <f t="shared" si="16"/>
        <v>0</v>
      </c>
      <c r="AF47" s="35">
        <f t="shared" si="16"/>
        <v>0</v>
      </c>
    </row>
    <row r="48" spans="1:32" s="38" customFormat="1" ht="18" customHeight="1" x14ac:dyDescent="0.15">
      <c r="A48" s="22" t="s">
        <v>114</v>
      </c>
      <c r="B48" s="35"/>
      <c r="C48" s="35"/>
      <c r="D48" s="95">
        <f t="shared" ref="D48:L48" si="17">SUM(D33:D47)</f>
        <v>100</v>
      </c>
      <c r="E48" s="95">
        <f t="shared" si="17"/>
        <v>100</v>
      </c>
      <c r="F48" s="95">
        <f t="shared" si="17"/>
        <v>99.999999999999986</v>
      </c>
      <c r="G48" s="95">
        <f t="shared" si="17"/>
        <v>100</v>
      </c>
      <c r="H48" s="95">
        <f t="shared" si="17"/>
        <v>99.999999999999986</v>
      </c>
      <c r="I48" s="95">
        <f t="shared" si="17"/>
        <v>100</v>
      </c>
      <c r="J48" s="95">
        <f t="shared" si="17"/>
        <v>100</v>
      </c>
      <c r="K48" s="95">
        <f t="shared" si="17"/>
        <v>99.999999999999986</v>
      </c>
      <c r="L48" s="95">
        <f t="shared" si="17"/>
        <v>100.00000000000001</v>
      </c>
      <c r="M48" s="95">
        <f t="shared" ref="M48:U48" si="18">SUM(M33:M47)</f>
        <v>100</v>
      </c>
      <c r="N48" s="95">
        <f t="shared" si="18"/>
        <v>100</v>
      </c>
      <c r="O48" s="95">
        <f t="shared" si="18"/>
        <v>100</v>
      </c>
      <c r="P48" s="95">
        <f t="shared" si="18"/>
        <v>100</v>
      </c>
      <c r="Q48" s="95">
        <f t="shared" si="18"/>
        <v>100.00000000000003</v>
      </c>
      <c r="R48" s="95">
        <f t="shared" si="18"/>
        <v>100.00000000000001</v>
      </c>
      <c r="S48" s="35">
        <f t="shared" si="18"/>
        <v>100</v>
      </c>
      <c r="T48" s="35">
        <f t="shared" si="18"/>
        <v>99.999999999999986</v>
      </c>
      <c r="U48" s="35">
        <f t="shared" si="18"/>
        <v>100</v>
      </c>
      <c r="V48" s="35">
        <f>SUM(V33:V47)</f>
        <v>99.999999999999986</v>
      </c>
      <c r="W48" s="35">
        <f>SUM(W33:W47)</f>
        <v>100</v>
      </c>
      <c r="X48" s="35">
        <f>SUM(X33:X47)</f>
        <v>99.999999999999986</v>
      </c>
      <c r="Y48" s="35">
        <f>SUM(Y33:Y47)</f>
        <v>100</v>
      </c>
      <c r="Z48" s="35">
        <f t="shared" ref="Z48:AB48" si="19">SUM(Z33:Z47)</f>
        <v>99.999999999999986</v>
      </c>
      <c r="AA48" s="35">
        <f t="shared" si="19"/>
        <v>99.999999999999986</v>
      </c>
      <c r="AB48" s="35">
        <f t="shared" si="19"/>
        <v>99.999999999999986</v>
      </c>
      <c r="AC48" s="35">
        <f t="shared" ref="AC48:AD48" si="20">SUM(AC33:AC47)</f>
        <v>100</v>
      </c>
      <c r="AD48" s="35">
        <f t="shared" si="20"/>
        <v>100</v>
      </c>
      <c r="AE48" s="35">
        <f t="shared" ref="AE48:AF48" si="21">SUM(AE33:AE47)</f>
        <v>100.00000000000003</v>
      </c>
      <c r="AF48" s="35">
        <f t="shared" si="21"/>
        <v>100.00000000000001</v>
      </c>
    </row>
    <row r="49" spans="10:32" s="38" customFormat="1" ht="18" customHeight="1" x14ac:dyDescent="0.15">
      <c r="J49" s="39"/>
      <c r="K49" s="39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114"/>
      <c r="AA49" s="114"/>
      <c r="AB49" s="114"/>
      <c r="AC49" s="114"/>
      <c r="AD49" s="114"/>
      <c r="AE49" s="114"/>
      <c r="AF49" s="114"/>
    </row>
    <row r="50" spans="10:32" s="38" customFormat="1" ht="18" customHeight="1" x14ac:dyDescent="0.15">
      <c r="J50" s="39"/>
      <c r="K50" s="39"/>
      <c r="Z50" s="114"/>
      <c r="AA50" s="114"/>
      <c r="AB50" s="114"/>
      <c r="AC50" s="114"/>
      <c r="AD50" s="114"/>
      <c r="AE50" s="114"/>
      <c r="AF50" s="114"/>
    </row>
    <row r="51" spans="10:32" s="38" customFormat="1" ht="18" customHeight="1" x14ac:dyDescent="0.15">
      <c r="J51" s="39"/>
      <c r="K51" s="39"/>
      <c r="Z51" s="114"/>
      <c r="AA51" s="114"/>
      <c r="AB51" s="114"/>
      <c r="AC51" s="114"/>
      <c r="AD51" s="114"/>
      <c r="AE51" s="114"/>
      <c r="AF51" s="114"/>
    </row>
    <row r="52" spans="10:32" s="38" customFormat="1" ht="18" customHeight="1" x14ac:dyDescent="0.15">
      <c r="J52" s="39"/>
      <c r="K52" s="39"/>
      <c r="Z52" s="114"/>
      <c r="AA52" s="114"/>
      <c r="AB52" s="114"/>
      <c r="AC52" s="114"/>
      <c r="AD52" s="114"/>
      <c r="AE52" s="114"/>
      <c r="AF52" s="114"/>
    </row>
    <row r="53" spans="10:32" s="38" customFormat="1" ht="18" customHeight="1" x14ac:dyDescent="0.15">
      <c r="J53" s="39"/>
      <c r="K53" s="39"/>
      <c r="Z53" s="114"/>
      <c r="AA53" s="114"/>
      <c r="AB53" s="114"/>
      <c r="AC53" s="114"/>
      <c r="AD53" s="114"/>
      <c r="AE53" s="114"/>
      <c r="AF53" s="114"/>
    </row>
    <row r="54" spans="10:32" s="38" customFormat="1" ht="18" customHeight="1" x14ac:dyDescent="0.15">
      <c r="J54" s="39"/>
      <c r="K54" s="39"/>
      <c r="Z54" s="114"/>
      <c r="AA54" s="114"/>
      <c r="AB54" s="114"/>
      <c r="AC54" s="114"/>
      <c r="AD54" s="114"/>
      <c r="AE54" s="114"/>
      <c r="AF54" s="114"/>
    </row>
    <row r="55" spans="10:32" s="38" customFormat="1" ht="18" customHeight="1" x14ac:dyDescent="0.15">
      <c r="J55" s="39"/>
      <c r="K55" s="39"/>
      <c r="Z55" s="114"/>
      <c r="AA55" s="114"/>
      <c r="AB55" s="114"/>
      <c r="AC55" s="114"/>
      <c r="AD55" s="114"/>
      <c r="AE55" s="114"/>
      <c r="AF55" s="114"/>
    </row>
    <row r="56" spans="10:32" s="38" customFormat="1" ht="18" customHeight="1" x14ac:dyDescent="0.15">
      <c r="J56" s="39"/>
      <c r="K56" s="39"/>
      <c r="Z56" s="114"/>
      <c r="AA56" s="114"/>
      <c r="AB56" s="114"/>
      <c r="AC56" s="114"/>
      <c r="AD56" s="114"/>
      <c r="AE56" s="114"/>
      <c r="AF56" s="114"/>
    </row>
    <row r="57" spans="10:32" s="38" customFormat="1" ht="18" customHeight="1" x14ac:dyDescent="0.15">
      <c r="J57" s="39"/>
      <c r="K57" s="39"/>
      <c r="Z57" s="114"/>
      <c r="AA57" s="114"/>
      <c r="AB57" s="114"/>
      <c r="AC57" s="114"/>
      <c r="AD57" s="114"/>
      <c r="AE57" s="114"/>
      <c r="AF57" s="114"/>
    </row>
    <row r="58" spans="10:32" s="38" customFormat="1" ht="18" customHeight="1" x14ac:dyDescent="0.15">
      <c r="J58" s="39"/>
      <c r="K58" s="39"/>
      <c r="Z58" s="114"/>
      <c r="AA58" s="114"/>
      <c r="AB58" s="114"/>
      <c r="AC58" s="114"/>
      <c r="AD58" s="114"/>
      <c r="AE58" s="114"/>
      <c r="AF58" s="114"/>
    </row>
    <row r="59" spans="10:32" s="38" customFormat="1" ht="18" customHeight="1" x14ac:dyDescent="0.15">
      <c r="J59" s="39"/>
      <c r="K59" s="39"/>
      <c r="Z59" s="114"/>
      <c r="AA59" s="114"/>
      <c r="AB59" s="114"/>
      <c r="AC59" s="114"/>
      <c r="AD59" s="114"/>
      <c r="AE59" s="114"/>
      <c r="AF59" s="114"/>
    </row>
    <row r="60" spans="10:32" s="38" customFormat="1" ht="18" customHeight="1" x14ac:dyDescent="0.15">
      <c r="J60" s="39"/>
      <c r="K60" s="39"/>
      <c r="Z60" s="114"/>
      <c r="AA60" s="114"/>
      <c r="AB60" s="114"/>
      <c r="AC60" s="114"/>
      <c r="AD60" s="114"/>
      <c r="AE60" s="114"/>
      <c r="AF60" s="114"/>
    </row>
    <row r="61" spans="10:32" s="38" customFormat="1" ht="18" customHeight="1" x14ac:dyDescent="0.15">
      <c r="J61" s="39"/>
      <c r="K61" s="39"/>
      <c r="Z61" s="114"/>
      <c r="AA61" s="114"/>
      <c r="AB61" s="114"/>
      <c r="AC61" s="114"/>
      <c r="AD61" s="114"/>
      <c r="AE61" s="114"/>
      <c r="AF61" s="114"/>
    </row>
    <row r="62" spans="10:32" s="38" customFormat="1" ht="18" customHeight="1" x14ac:dyDescent="0.15">
      <c r="J62" s="39"/>
      <c r="K62" s="39"/>
      <c r="Z62" s="114"/>
      <c r="AA62" s="114"/>
      <c r="AB62" s="114"/>
      <c r="AC62" s="114"/>
      <c r="AD62" s="114"/>
      <c r="AE62" s="114"/>
      <c r="AF62" s="114"/>
    </row>
    <row r="63" spans="10:32" s="38" customFormat="1" ht="18" customHeight="1" x14ac:dyDescent="0.15">
      <c r="J63" s="39"/>
      <c r="K63" s="39"/>
      <c r="Z63" s="114"/>
      <c r="AA63" s="114"/>
      <c r="AB63" s="114"/>
      <c r="AC63" s="114"/>
      <c r="AD63" s="114"/>
      <c r="AE63" s="114"/>
      <c r="AF63" s="114"/>
    </row>
    <row r="64" spans="10:32" s="38" customFormat="1" ht="18" customHeight="1" x14ac:dyDescent="0.15">
      <c r="J64" s="39"/>
      <c r="K64" s="39"/>
      <c r="Z64" s="114"/>
      <c r="AA64" s="114"/>
      <c r="AB64" s="114"/>
      <c r="AC64" s="114"/>
      <c r="AD64" s="114"/>
      <c r="AE64" s="114"/>
      <c r="AF64" s="114"/>
    </row>
    <row r="65" spans="10:32" s="38" customFormat="1" ht="18" customHeight="1" x14ac:dyDescent="0.15">
      <c r="J65" s="39"/>
      <c r="K65" s="39"/>
      <c r="Z65" s="114"/>
      <c r="AA65" s="114"/>
      <c r="AB65" s="114"/>
      <c r="AC65" s="114"/>
      <c r="AD65" s="114"/>
      <c r="AE65" s="114"/>
      <c r="AF65" s="114"/>
    </row>
    <row r="66" spans="10:32" s="38" customFormat="1" ht="18" customHeight="1" x14ac:dyDescent="0.15">
      <c r="J66" s="39"/>
      <c r="K66" s="39"/>
      <c r="Z66" s="114"/>
      <c r="AA66" s="114"/>
      <c r="AB66" s="114"/>
      <c r="AC66" s="114"/>
      <c r="AD66" s="114"/>
      <c r="AE66" s="114"/>
      <c r="AF66" s="114"/>
    </row>
    <row r="67" spans="10:32" s="38" customFormat="1" ht="18" customHeight="1" x14ac:dyDescent="0.15">
      <c r="J67" s="39"/>
      <c r="K67" s="39"/>
      <c r="Z67" s="114"/>
      <c r="AA67" s="114"/>
      <c r="AB67" s="114"/>
      <c r="AC67" s="114"/>
      <c r="AD67" s="114"/>
      <c r="AE67" s="114"/>
      <c r="AF67" s="114"/>
    </row>
    <row r="68" spans="10:32" s="38" customFormat="1" ht="18" customHeight="1" x14ac:dyDescent="0.15">
      <c r="J68" s="39"/>
      <c r="K68" s="39"/>
      <c r="Z68" s="114"/>
      <c r="AA68" s="114"/>
      <c r="AB68" s="114"/>
      <c r="AC68" s="114"/>
      <c r="AD68" s="114"/>
      <c r="AE68" s="114"/>
      <c r="AF68" s="114"/>
    </row>
    <row r="69" spans="10:32" s="38" customFormat="1" ht="18" customHeight="1" x14ac:dyDescent="0.15">
      <c r="J69" s="39"/>
      <c r="K69" s="39"/>
      <c r="Z69" s="114"/>
      <c r="AA69" s="114"/>
      <c r="AB69" s="114"/>
      <c r="AC69" s="114"/>
      <c r="AD69" s="114"/>
      <c r="AE69" s="114"/>
      <c r="AF69" s="114"/>
    </row>
    <row r="70" spans="10:32" s="38" customFormat="1" ht="18" customHeight="1" x14ac:dyDescent="0.15">
      <c r="J70" s="39"/>
      <c r="K70" s="39"/>
      <c r="Z70" s="114"/>
      <c r="AA70" s="114"/>
      <c r="AB70" s="114"/>
      <c r="AC70" s="114"/>
      <c r="AD70" s="114"/>
      <c r="AE70" s="114"/>
      <c r="AF70" s="114"/>
    </row>
    <row r="71" spans="10:32" s="38" customFormat="1" ht="18" customHeight="1" x14ac:dyDescent="0.15">
      <c r="J71" s="39"/>
      <c r="K71" s="39"/>
      <c r="Z71" s="114"/>
      <c r="AA71" s="114"/>
      <c r="AB71" s="114"/>
      <c r="AC71" s="114"/>
      <c r="AD71" s="114"/>
      <c r="AE71" s="114"/>
      <c r="AF71" s="114"/>
    </row>
    <row r="72" spans="10:32" s="38" customFormat="1" ht="18" customHeight="1" x14ac:dyDescent="0.15">
      <c r="J72" s="39"/>
      <c r="K72" s="39"/>
      <c r="Z72" s="114"/>
      <c r="AA72" s="114"/>
      <c r="AB72" s="114"/>
      <c r="AC72" s="114"/>
      <c r="AD72" s="114"/>
      <c r="AE72" s="114"/>
      <c r="AF72" s="114"/>
    </row>
    <row r="73" spans="10:32" s="38" customFormat="1" ht="18" customHeight="1" x14ac:dyDescent="0.15">
      <c r="J73" s="39"/>
      <c r="K73" s="39"/>
      <c r="Z73" s="114"/>
      <c r="AA73" s="114"/>
      <c r="AB73" s="114"/>
      <c r="AC73" s="114"/>
      <c r="AD73" s="114"/>
      <c r="AE73" s="114"/>
      <c r="AF73" s="114"/>
    </row>
    <row r="74" spans="10:32" s="38" customFormat="1" ht="18" customHeight="1" x14ac:dyDescent="0.15">
      <c r="J74" s="39"/>
      <c r="K74" s="39"/>
      <c r="Z74" s="114"/>
      <c r="AA74" s="114"/>
      <c r="AB74" s="114"/>
      <c r="AC74" s="114"/>
      <c r="AD74" s="114"/>
      <c r="AE74" s="114"/>
      <c r="AF74" s="114"/>
    </row>
    <row r="75" spans="10:32" s="38" customFormat="1" ht="18" customHeight="1" x14ac:dyDescent="0.15">
      <c r="J75" s="39"/>
      <c r="K75" s="39"/>
      <c r="Z75" s="114"/>
      <c r="AA75" s="114"/>
      <c r="AB75" s="114"/>
      <c r="AC75" s="114"/>
      <c r="AD75" s="114"/>
      <c r="AE75" s="114"/>
      <c r="AF75" s="114"/>
    </row>
    <row r="76" spans="10:32" s="38" customFormat="1" ht="18" customHeight="1" x14ac:dyDescent="0.15">
      <c r="J76" s="39"/>
      <c r="K76" s="39"/>
      <c r="Z76" s="114"/>
      <c r="AA76" s="114"/>
      <c r="AB76" s="114"/>
      <c r="AC76" s="114"/>
      <c r="AD76" s="114"/>
      <c r="AE76" s="114"/>
      <c r="AF76" s="114"/>
    </row>
    <row r="77" spans="10:32" s="38" customFormat="1" ht="18" customHeight="1" x14ac:dyDescent="0.15">
      <c r="J77" s="39"/>
      <c r="K77" s="39"/>
      <c r="Z77" s="114"/>
      <c r="AA77" s="114"/>
      <c r="AB77" s="114"/>
      <c r="AC77" s="114"/>
      <c r="AD77" s="114"/>
      <c r="AE77" s="114"/>
      <c r="AF77" s="114"/>
    </row>
    <row r="78" spans="10:32" s="38" customFormat="1" ht="18" customHeight="1" x14ac:dyDescent="0.15">
      <c r="J78" s="39"/>
      <c r="K78" s="39"/>
      <c r="Z78" s="114"/>
      <c r="AA78" s="114"/>
      <c r="AB78" s="114"/>
      <c r="AC78" s="114"/>
      <c r="AD78" s="114"/>
      <c r="AE78" s="114"/>
      <c r="AF78" s="114"/>
    </row>
    <row r="79" spans="10:32" s="38" customFormat="1" ht="18" customHeight="1" x14ac:dyDescent="0.15">
      <c r="J79" s="39"/>
      <c r="K79" s="39"/>
      <c r="Z79" s="114"/>
      <c r="AA79" s="114"/>
      <c r="AB79" s="114"/>
      <c r="AC79" s="114"/>
      <c r="AD79" s="114"/>
      <c r="AE79" s="114"/>
      <c r="AF79" s="114"/>
    </row>
    <row r="80" spans="10:32" s="38" customFormat="1" ht="18" customHeight="1" x14ac:dyDescent="0.15">
      <c r="J80" s="39"/>
      <c r="K80" s="39"/>
      <c r="Z80" s="114"/>
      <c r="AA80" s="114"/>
      <c r="AB80" s="114"/>
      <c r="AC80" s="114"/>
      <c r="AD80" s="114"/>
      <c r="AE80" s="114"/>
      <c r="AF80" s="114"/>
    </row>
    <row r="81" spans="10:32" s="38" customFormat="1" ht="18" customHeight="1" x14ac:dyDescent="0.15">
      <c r="J81" s="39"/>
      <c r="K81" s="39"/>
      <c r="Z81" s="114"/>
      <c r="AA81" s="114"/>
      <c r="AB81" s="114"/>
      <c r="AC81" s="114"/>
      <c r="AD81" s="114"/>
      <c r="AE81" s="114"/>
      <c r="AF81" s="114"/>
    </row>
    <row r="82" spans="10:32" s="38" customFormat="1" ht="18" customHeight="1" x14ac:dyDescent="0.15">
      <c r="J82" s="39"/>
      <c r="K82" s="39"/>
      <c r="Z82" s="114"/>
      <c r="AA82" s="114"/>
      <c r="AB82" s="114"/>
      <c r="AC82" s="114"/>
      <c r="AD82" s="114"/>
      <c r="AE82" s="114"/>
      <c r="AF82" s="114"/>
    </row>
    <row r="83" spans="10:32" s="38" customFormat="1" ht="18" customHeight="1" x14ac:dyDescent="0.15">
      <c r="J83" s="39"/>
      <c r="K83" s="39"/>
      <c r="Z83" s="114"/>
      <c r="AA83" s="114"/>
      <c r="AB83" s="114"/>
      <c r="AC83" s="114"/>
      <c r="AD83" s="114"/>
      <c r="AE83" s="114"/>
      <c r="AF83" s="114"/>
    </row>
    <row r="84" spans="10:32" s="38" customFormat="1" ht="18" customHeight="1" x14ac:dyDescent="0.15">
      <c r="J84" s="39"/>
      <c r="K84" s="39"/>
      <c r="Z84" s="114"/>
      <c r="AA84" s="114"/>
      <c r="AB84" s="114"/>
      <c r="AC84" s="114"/>
      <c r="AD84" s="114"/>
      <c r="AE84" s="114"/>
      <c r="AF84" s="114"/>
    </row>
    <row r="85" spans="10:32" s="38" customFormat="1" ht="18" customHeight="1" x14ac:dyDescent="0.15">
      <c r="J85" s="39"/>
      <c r="K85" s="39"/>
      <c r="Z85" s="114"/>
      <c r="AA85" s="114"/>
      <c r="AB85" s="114"/>
      <c r="AC85" s="114"/>
      <c r="AD85" s="114"/>
      <c r="AE85" s="114"/>
      <c r="AF85" s="114"/>
    </row>
    <row r="86" spans="10:32" s="38" customFormat="1" ht="18" customHeight="1" x14ac:dyDescent="0.15">
      <c r="J86" s="39"/>
      <c r="K86" s="39"/>
      <c r="Z86" s="114"/>
      <c r="AA86" s="114"/>
      <c r="AB86" s="114"/>
      <c r="AC86" s="114"/>
      <c r="AD86" s="114"/>
      <c r="AE86" s="114"/>
      <c r="AF86" s="114"/>
    </row>
    <row r="87" spans="10:32" s="38" customFormat="1" ht="18" customHeight="1" x14ac:dyDescent="0.15">
      <c r="J87" s="39"/>
      <c r="K87" s="39"/>
      <c r="Z87" s="114"/>
      <c r="AA87" s="114"/>
      <c r="AB87" s="114"/>
      <c r="AC87" s="114"/>
      <c r="AD87" s="114"/>
      <c r="AE87" s="114"/>
      <c r="AF87" s="114"/>
    </row>
    <row r="88" spans="10:32" s="38" customFormat="1" ht="18" customHeight="1" x14ac:dyDescent="0.15">
      <c r="J88" s="39"/>
      <c r="K88" s="39"/>
      <c r="Z88" s="114"/>
      <c r="AA88" s="114"/>
      <c r="AB88" s="114"/>
      <c r="AC88" s="114"/>
      <c r="AD88" s="114"/>
      <c r="AE88" s="114"/>
      <c r="AF88" s="114"/>
    </row>
    <row r="89" spans="10:32" s="38" customFormat="1" ht="18" customHeight="1" x14ac:dyDescent="0.15">
      <c r="J89" s="39"/>
      <c r="K89" s="39"/>
      <c r="Z89" s="114"/>
      <c r="AA89" s="114"/>
      <c r="AB89" s="114"/>
      <c r="AC89" s="114"/>
      <c r="AD89" s="114"/>
      <c r="AE89" s="114"/>
      <c r="AF89" s="114"/>
    </row>
    <row r="90" spans="10:32" s="38" customFormat="1" ht="18" customHeight="1" x14ac:dyDescent="0.15">
      <c r="J90" s="39"/>
      <c r="K90" s="39"/>
      <c r="Z90" s="114"/>
      <c r="AA90" s="114"/>
      <c r="AB90" s="114"/>
      <c r="AC90" s="114"/>
      <c r="AD90" s="114"/>
      <c r="AE90" s="114"/>
      <c r="AF90" s="114"/>
    </row>
    <row r="91" spans="10:32" s="38" customFormat="1" ht="18" customHeight="1" x14ac:dyDescent="0.15">
      <c r="J91" s="39"/>
      <c r="K91" s="39"/>
      <c r="Z91" s="114"/>
      <c r="AA91" s="114"/>
      <c r="AB91" s="114"/>
      <c r="AC91" s="114"/>
      <c r="AD91" s="114"/>
      <c r="AE91" s="114"/>
      <c r="AF91" s="114"/>
    </row>
    <row r="92" spans="10:32" s="38" customFormat="1" ht="18" customHeight="1" x14ac:dyDescent="0.15">
      <c r="J92" s="39"/>
      <c r="K92" s="39"/>
      <c r="Z92" s="114"/>
      <c r="AA92" s="114"/>
      <c r="AB92" s="114"/>
      <c r="AC92" s="114"/>
      <c r="AD92" s="114"/>
      <c r="AE92" s="114"/>
      <c r="AF92" s="114"/>
    </row>
    <row r="93" spans="10:32" s="38" customFormat="1" ht="18" customHeight="1" x14ac:dyDescent="0.15">
      <c r="J93" s="39"/>
      <c r="K93" s="39"/>
      <c r="Z93" s="114"/>
      <c r="AA93" s="114"/>
      <c r="AB93" s="114"/>
      <c r="AC93" s="114"/>
      <c r="AD93" s="114"/>
      <c r="AE93" s="114"/>
      <c r="AF93" s="114"/>
    </row>
    <row r="94" spans="10:32" s="38" customFormat="1" ht="18" customHeight="1" x14ac:dyDescent="0.15">
      <c r="J94" s="39"/>
      <c r="K94" s="39"/>
      <c r="Z94" s="114"/>
      <c r="AA94" s="114"/>
      <c r="AB94" s="114"/>
      <c r="AC94" s="114"/>
      <c r="AD94" s="114"/>
      <c r="AE94" s="114"/>
      <c r="AF94" s="114"/>
    </row>
    <row r="95" spans="10:32" s="38" customFormat="1" ht="18" customHeight="1" x14ac:dyDescent="0.15">
      <c r="J95" s="39"/>
      <c r="K95" s="39"/>
      <c r="Z95" s="114"/>
      <c r="AA95" s="114"/>
      <c r="AB95" s="114"/>
      <c r="AC95" s="114"/>
      <c r="AD95" s="114"/>
      <c r="AE95" s="114"/>
      <c r="AF95" s="114"/>
    </row>
    <row r="96" spans="10:32" s="38" customFormat="1" ht="18" customHeight="1" x14ac:dyDescent="0.15">
      <c r="J96" s="39"/>
      <c r="K96" s="39"/>
      <c r="Z96" s="114"/>
      <c r="AA96" s="114"/>
      <c r="AB96" s="114"/>
      <c r="AC96" s="114"/>
      <c r="AD96" s="114"/>
      <c r="AE96" s="114"/>
      <c r="AF96" s="114"/>
    </row>
    <row r="97" spans="10:32" s="38" customFormat="1" ht="18" customHeight="1" x14ac:dyDescent="0.15">
      <c r="J97" s="39"/>
      <c r="K97" s="39"/>
      <c r="Z97" s="114"/>
      <c r="AA97" s="114"/>
      <c r="AB97" s="114"/>
      <c r="AC97" s="114"/>
      <c r="AD97" s="114"/>
      <c r="AE97" s="114"/>
      <c r="AF97" s="114"/>
    </row>
    <row r="98" spans="10:32" s="38" customFormat="1" ht="18" customHeight="1" x14ac:dyDescent="0.15">
      <c r="J98" s="39"/>
      <c r="K98" s="39"/>
      <c r="Z98" s="114"/>
      <c r="AA98" s="114"/>
      <c r="AB98" s="114"/>
      <c r="AC98" s="114"/>
      <c r="AD98" s="114"/>
      <c r="AE98" s="114"/>
      <c r="AF98" s="114"/>
    </row>
    <row r="99" spans="10:32" s="38" customFormat="1" ht="18" customHeight="1" x14ac:dyDescent="0.15">
      <c r="J99" s="39"/>
      <c r="K99" s="39"/>
      <c r="Z99" s="114"/>
      <c r="AA99" s="114"/>
      <c r="AB99" s="114"/>
      <c r="AC99" s="114"/>
      <c r="AD99" s="114"/>
      <c r="AE99" s="114"/>
      <c r="AF99" s="114"/>
    </row>
    <row r="100" spans="10:32" s="38" customFormat="1" ht="18" customHeight="1" x14ac:dyDescent="0.15">
      <c r="J100" s="39"/>
      <c r="K100" s="39"/>
      <c r="Z100" s="114"/>
      <c r="AA100" s="114"/>
      <c r="AB100" s="114"/>
      <c r="AC100" s="114"/>
      <c r="AD100" s="114"/>
      <c r="AE100" s="114"/>
      <c r="AF100" s="114"/>
    </row>
    <row r="101" spans="10:32" s="38" customFormat="1" ht="18" customHeight="1" x14ac:dyDescent="0.15">
      <c r="J101" s="39"/>
      <c r="K101" s="39"/>
      <c r="Z101" s="114"/>
      <c r="AA101" s="114"/>
      <c r="AB101" s="114"/>
      <c r="AC101" s="114"/>
      <c r="AD101" s="114"/>
      <c r="AE101" s="114"/>
      <c r="AF101" s="114"/>
    </row>
    <row r="102" spans="10:32" s="38" customFormat="1" ht="18" customHeight="1" x14ac:dyDescent="0.15">
      <c r="J102" s="39"/>
      <c r="K102" s="39"/>
      <c r="Z102" s="114"/>
      <c r="AA102" s="114"/>
      <c r="AB102" s="114"/>
      <c r="AC102" s="114"/>
      <c r="AD102" s="114"/>
      <c r="AE102" s="114"/>
      <c r="AF102" s="114"/>
    </row>
    <row r="103" spans="10:32" s="38" customFormat="1" ht="18" customHeight="1" x14ac:dyDescent="0.15">
      <c r="J103" s="39"/>
      <c r="K103" s="39"/>
      <c r="Z103" s="114"/>
      <c r="AA103" s="114"/>
      <c r="AB103" s="114"/>
      <c r="AC103" s="114"/>
      <c r="AD103" s="114"/>
      <c r="AE103" s="114"/>
      <c r="AF103" s="114"/>
    </row>
    <row r="104" spans="10:32" s="38" customFormat="1" ht="18" customHeight="1" x14ac:dyDescent="0.15">
      <c r="J104" s="39"/>
      <c r="K104" s="39"/>
      <c r="Z104" s="114"/>
      <c r="AA104" s="114"/>
      <c r="AB104" s="114"/>
      <c r="AC104" s="114"/>
      <c r="AD104" s="114"/>
      <c r="AE104" s="114"/>
      <c r="AF104" s="114"/>
    </row>
    <row r="105" spans="10:32" s="38" customFormat="1" ht="18" customHeight="1" x14ac:dyDescent="0.15">
      <c r="J105" s="39"/>
      <c r="K105" s="39"/>
      <c r="Z105" s="114"/>
      <c r="AA105" s="114"/>
      <c r="AB105" s="114"/>
      <c r="AC105" s="114"/>
      <c r="AD105" s="114"/>
      <c r="AE105" s="114"/>
      <c r="AF105" s="114"/>
    </row>
    <row r="106" spans="10:32" s="38" customFormat="1" ht="18" customHeight="1" x14ac:dyDescent="0.15">
      <c r="J106" s="39"/>
      <c r="K106" s="39"/>
      <c r="Z106" s="114"/>
      <c r="AA106" s="114"/>
      <c r="AB106" s="114"/>
      <c r="AC106" s="114"/>
      <c r="AD106" s="114"/>
      <c r="AE106" s="114"/>
      <c r="AF106" s="114"/>
    </row>
    <row r="107" spans="10:32" s="38" customFormat="1" ht="18" customHeight="1" x14ac:dyDescent="0.15">
      <c r="J107" s="39"/>
      <c r="K107" s="39"/>
      <c r="Z107" s="114"/>
      <c r="AA107" s="114"/>
      <c r="AB107" s="114"/>
      <c r="AC107" s="114"/>
      <c r="AD107" s="114"/>
      <c r="AE107" s="114"/>
      <c r="AF107" s="114"/>
    </row>
    <row r="108" spans="10:32" s="38" customFormat="1" ht="18" customHeight="1" x14ac:dyDescent="0.15">
      <c r="J108" s="39"/>
      <c r="K108" s="39"/>
      <c r="Z108" s="114"/>
      <c r="AA108" s="114"/>
      <c r="AB108" s="114"/>
      <c r="AC108" s="114"/>
      <c r="AD108" s="114"/>
      <c r="AE108" s="114"/>
      <c r="AF108" s="114"/>
    </row>
    <row r="109" spans="10:32" s="38" customFormat="1" ht="18" customHeight="1" x14ac:dyDescent="0.15">
      <c r="J109" s="39"/>
      <c r="K109" s="39"/>
      <c r="Z109" s="114"/>
      <c r="AA109" s="114"/>
      <c r="AB109" s="114"/>
      <c r="AC109" s="114"/>
      <c r="AD109" s="114"/>
      <c r="AE109" s="114"/>
      <c r="AF109" s="114"/>
    </row>
    <row r="110" spans="10:32" s="38" customFormat="1" ht="18" customHeight="1" x14ac:dyDescent="0.15">
      <c r="J110" s="39"/>
      <c r="K110" s="39"/>
      <c r="Z110" s="114"/>
      <c r="AA110" s="114"/>
      <c r="AB110" s="114"/>
      <c r="AC110" s="114"/>
      <c r="AD110" s="114"/>
      <c r="AE110" s="114"/>
      <c r="AF110" s="114"/>
    </row>
    <row r="111" spans="10:32" s="38" customFormat="1" ht="18" customHeight="1" x14ac:dyDescent="0.15">
      <c r="J111" s="39"/>
      <c r="K111" s="39"/>
      <c r="Z111" s="114"/>
      <c r="AA111" s="114"/>
      <c r="AB111" s="114"/>
      <c r="AC111" s="114"/>
      <c r="AD111" s="114"/>
      <c r="AE111" s="114"/>
      <c r="AF111" s="114"/>
    </row>
    <row r="112" spans="10:32" s="38" customFormat="1" ht="18" customHeight="1" x14ac:dyDescent="0.15">
      <c r="J112" s="39"/>
      <c r="K112" s="39"/>
      <c r="Z112" s="114"/>
      <c r="AA112" s="114"/>
      <c r="AB112" s="114"/>
      <c r="AC112" s="114"/>
      <c r="AD112" s="114"/>
      <c r="AE112" s="114"/>
      <c r="AF112" s="114"/>
    </row>
    <row r="113" spans="10:32" s="38" customFormat="1" ht="18" customHeight="1" x14ac:dyDescent="0.15">
      <c r="J113" s="39"/>
      <c r="K113" s="39"/>
      <c r="Z113" s="114"/>
      <c r="AA113" s="114"/>
      <c r="AB113" s="114"/>
      <c r="AC113" s="114"/>
      <c r="AD113" s="114"/>
      <c r="AE113" s="114"/>
      <c r="AF113" s="114"/>
    </row>
    <row r="114" spans="10:32" s="38" customFormat="1" ht="18" customHeight="1" x14ac:dyDescent="0.15">
      <c r="J114" s="39"/>
      <c r="K114" s="39"/>
      <c r="Z114" s="114"/>
      <c r="AA114" s="114"/>
      <c r="AB114" s="114"/>
      <c r="AC114" s="114"/>
      <c r="AD114" s="114"/>
      <c r="AE114" s="114"/>
      <c r="AF114" s="114"/>
    </row>
    <row r="115" spans="10:32" s="38" customFormat="1" ht="18" customHeight="1" x14ac:dyDescent="0.15">
      <c r="J115" s="39"/>
      <c r="K115" s="39"/>
      <c r="Z115" s="114"/>
      <c r="AA115" s="114"/>
      <c r="AB115" s="114"/>
      <c r="AC115" s="114"/>
      <c r="AD115" s="114"/>
      <c r="AE115" s="114"/>
      <c r="AF115" s="114"/>
    </row>
    <row r="116" spans="10:32" s="38" customFormat="1" ht="18" customHeight="1" x14ac:dyDescent="0.15">
      <c r="J116" s="39"/>
      <c r="K116" s="39"/>
      <c r="Z116" s="114"/>
      <c r="AA116" s="114"/>
      <c r="AB116" s="114"/>
      <c r="AC116" s="114"/>
      <c r="AD116" s="114"/>
      <c r="AE116" s="114"/>
      <c r="AF116" s="114"/>
    </row>
    <row r="117" spans="10:32" s="38" customFormat="1" ht="18" customHeight="1" x14ac:dyDescent="0.15">
      <c r="J117" s="39"/>
      <c r="K117" s="39"/>
      <c r="Z117" s="114"/>
      <c r="AA117" s="114"/>
      <c r="AB117" s="114"/>
      <c r="AC117" s="114"/>
      <c r="AD117" s="114"/>
      <c r="AE117" s="114"/>
      <c r="AF117" s="114"/>
    </row>
    <row r="118" spans="10:32" s="38" customFormat="1" ht="18" customHeight="1" x14ac:dyDescent="0.15">
      <c r="J118" s="39"/>
      <c r="K118" s="39"/>
      <c r="Z118" s="114"/>
      <c r="AA118" s="114"/>
      <c r="AB118" s="114"/>
      <c r="AC118" s="114"/>
      <c r="AD118" s="114"/>
      <c r="AE118" s="114"/>
      <c r="AF118" s="114"/>
    </row>
    <row r="119" spans="10:32" s="38" customFormat="1" ht="18" customHeight="1" x14ac:dyDescent="0.15">
      <c r="J119" s="39"/>
      <c r="K119" s="39"/>
      <c r="Z119" s="114"/>
      <c r="AA119" s="114"/>
      <c r="AB119" s="114"/>
      <c r="AC119" s="114"/>
      <c r="AD119" s="114"/>
      <c r="AE119" s="114"/>
      <c r="AF119" s="114"/>
    </row>
    <row r="120" spans="10:32" s="38" customFormat="1" ht="18" customHeight="1" x14ac:dyDescent="0.15">
      <c r="J120" s="39"/>
      <c r="K120" s="39"/>
      <c r="Z120" s="114"/>
      <c r="AA120" s="114"/>
      <c r="AB120" s="114"/>
      <c r="AC120" s="114"/>
      <c r="AD120" s="114"/>
      <c r="AE120" s="114"/>
      <c r="AF120" s="114"/>
    </row>
    <row r="121" spans="10:32" s="38" customFormat="1" ht="18" customHeight="1" x14ac:dyDescent="0.15">
      <c r="J121" s="39"/>
      <c r="K121" s="39"/>
      <c r="Z121" s="114"/>
      <c r="AA121" s="114"/>
      <c r="AB121" s="114"/>
      <c r="AC121" s="114"/>
      <c r="AD121" s="114"/>
      <c r="AE121" s="114"/>
      <c r="AF121" s="114"/>
    </row>
    <row r="122" spans="10:32" s="38" customFormat="1" ht="18" customHeight="1" x14ac:dyDescent="0.15">
      <c r="J122" s="39"/>
      <c r="K122" s="39"/>
      <c r="Z122" s="114"/>
      <c r="AA122" s="114"/>
      <c r="AB122" s="114"/>
      <c r="AC122" s="114"/>
      <c r="AD122" s="114"/>
      <c r="AE122" s="114"/>
      <c r="AF122" s="114"/>
    </row>
    <row r="123" spans="10:32" s="38" customFormat="1" ht="18" customHeight="1" x14ac:dyDescent="0.15">
      <c r="J123" s="39"/>
      <c r="K123" s="39"/>
      <c r="Z123" s="114"/>
      <c r="AA123" s="114"/>
      <c r="AB123" s="114"/>
      <c r="AC123" s="114"/>
      <c r="AD123" s="114"/>
      <c r="AE123" s="114"/>
      <c r="AF123" s="114"/>
    </row>
    <row r="124" spans="10:32" s="38" customFormat="1" ht="18" customHeight="1" x14ac:dyDescent="0.15">
      <c r="J124" s="39"/>
      <c r="K124" s="39"/>
      <c r="Z124" s="114"/>
      <c r="AA124" s="114"/>
      <c r="AB124" s="114"/>
      <c r="AC124" s="114"/>
      <c r="AD124" s="114"/>
      <c r="AE124" s="114"/>
      <c r="AF124" s="114"/>
    </row>
    <row r="125" spans="10:32" s="38" customFormat="1" ht="18" customHeight="1" x14ac:dyDescent="0.15">
      <c r="J125" s="39"/>
      <c r="K125" s="39"/>
      <c r="Z125" s="114"/>
      <c r="AA125" s="114"/>
      <c r="AB125" s="114"/>
      <c r="AC125" s="114"/>
      <c r="AD125" s="114"/>
      <c r="AE125" s="114"/>
      <c r="AF125" s="114"/>
    </row>
    <row r="126" spans="10:32" s="38" customFormat="1" ht="18" customHeight="1" x14ac:dyDescent="0.15">
      <c r="J126" s="39"/>
      <c r="K126" s="39"/>
      <c r="Z126" s="114"/>
      <c r="AA126" s="114"/>
      <c r="AB126" s="114"/>
      <c r="AC126" s="114"/>
      <c r="AD126" s="114"/>
      <c r="AE126" s="114"/>
      <c r="AF126" s="114"/>
    </row>
    <row r="127" spans="10:32" s="38" customFormat="1" ht="18" customHeight="1" x14ac:dyDescent="0.15">
      <c r="J127" s="39"/>
      <c r="K127" s="39"/>
      <c r="Z127" s="114"/>
      <c r="AA127" s="114"/>
      <c r="AB127" s="114"/>
      <c r="AC127" s="114"/>
      <c r="AD127" s="114"/>
      <c r="AE127" s="114"/>
      <c r="AF127" s="114"/>
    </row>
    <row r="128" spans="10:32" s="38" customFormat="1" ht="18" customHeight="1" x14ac:dyDescent="0.15">
      <c r="J128" s="39"/>
      <c r="K128" s="39"/>
      <c r="Z128" s="114"/>
      <c r="AA128" s="114"/>
      <c r="AB128" s="114"/>
      <c r="AC128" s="114"/>
      <c r="AD128" s="114"/>
      <c r="AE128" s="114"/>
      <c r="AF128" s="114"/>
    </row>
    <row r="129" spans="10:32" s="38" customFormat="1" ht="18" customHeight="1" x14ac:dyDescent="0.15">
      <c r="J129" s="39"/>
      <c r="K129" s="39"/>
      <c r="Z129" s="114"/>
      <c r="AA129" s="114"/>
      <c r="AB129" s="114"/>
      <c r="AC129" s="114"/>
      <c r="AD129" s="114"/>
      <c r="AE129" s="114"/>
      <c r="AF129" s="114"/>
    </row>
    <row r="130" spans="10:32" s="38" customFormat="1" ht="18" customHeight="1" x14ac:dyDescent="0.15">
      <c r="J130" s="39"/>
      <c r="K130" s="39"/>
      <c r="Z130" s="114"/>
      <c r="AA130" s="114"/>
      <c r="AB130" s="114"/>
      <c r="AC130" s="114"/>
      <c r="AD130" s="114"/>
      <c r="AE130" s="114"/>
      <c r="AF130" s="114"/>
    </row>
    <row r="131" spans="10:32" s="38" customFormat="1" ht="18" customHeight="1" x14ac:dyDescent="0.15">
      <c r="J131" s="39"/>
      <c r="K131" s="39"/>
      <c r="Z131" s="114"/>
      <c r="AA131" s="114"/>
      <c r="AB131" s="114"/>
      <c r="AC131" s="114"/>
      <c r="AD131" s="114"/>
      <c r="AE131" s="114"/>
      <c r="AF131" s="114"/>
    </row>
    <row r="132" spans="10:32" s="38" customFormat="1" ht="18" customHeight="1" x14ac:dyDescent="0.15">
      <c r="J132" s="39"/>
      <c r="K132" s="39"/>
      <c r="Z132" s="114"/>
      <c r="AA132" s="114"/>
      <c r="AB132" s="114"/>
      <c r="AC132" s="114"/>
      <c r="AD132" s="114"/>
      <c r="AE132" s="114"/>
      <c r="AF132" s="114"/>
    </row>
    <row r="133" spans="10:32" s="38" customFormat="1" ht="18" customHeight="1" x14ac:dyDescent="0.15">
      <c r="J133" s="39"/>
      <c r="K133" s="39"/>
      <c r="Z133" s="114"/>
      <c r="AA133" s="114"/>
      <c r="AB133" s="114"/>
      <c r="AC133" s="114"/>
      <c r="AD133" s="114"/>
      <c r="AE133" s="114"/>
      <c r="AF133" s="114"/>
    </row>
    <row r="134" spans="10:32" s="38" customFormat="1" ht="18" customHeight="1" x14ac:dyDescent="0.15">
      <c r="J134" s="39"/>
      <c r="K134" s="39"/>
      <c r="Z134" s="114"/>
      <c r="AA134" s="114"/>
      <c r="AB134" s="114"/>
      <c r="AC134" s="114"/>
      <c r="AD134" s="114"/>
      <c r="AE134" s="114"/>
      <c r="AF134" s="114"/>
    </row>
    <row r="135" spans="10:32" s="38" customFormat="1" ht="18" customHeight="1" x14ac:dyDescent="0.15">
      <c r="J135" s="39"/>
      <c r="K135" s="39"/>
      <c r="Z135" s="114"/>
      <c r="AA135" s="114"/>
      <c r="AB135" s="114"/>
      <c r="AC135" s="114"/>
      <c r="AD135" s="114"/>
      <c r="AE135" s="114"/>
      <c r="AF135" s="114"/>
    </row>
    <row r="136" spans="10:32" s="38" customFormat="1" ht="18" customHeight="1" x14ac:dyDescent="0.15">
      <c r="J136" s="39"/>
      <c r="K136" s="39"/>
      <c r="Z136" s="114"/>
      <c r="AA136" s="114"/>
      <c r="AB136" s="114"/>
      <c r="AC136" s="114"/>
      <c r="AD136" s="114"/>
      <c r="AE136" s="114"/>
      <c r="AF136" s="114"/>
    </row>
    <row r="137" spans="10:32" s="38" customFormat="1" ht="18" customHeight="1" x14ac:dyDescent="0.15">
      <c r="J137" s="39"/>
      <c r="K137" s="39"/>
      <c r="Z137" s="114"/>
      <c r="AA137" s="114"/>
      <c r="AB137" s="114"/>
      <c r="AC137" s="114"/>
      <c r="AD137" s="114"/>
      <c r="AE137" s="114"/>
      <c r="AF137" s="114"/>
    </row>
    <row r="138" spans="10:32" s="38" customFormat="1" ht="18" customHeight="1" x14ac:dyDescent="0.15">
      <c r="J138" s="39"/>
      <c r="K138" s="39"/>
      <c r="Z138" s="114"/>
      <c r="AA138" s="114"/>
      <c r="AB138" s="114"/>
      <c r="AC138" s="114"/>
      <c r="AD138" s="114"/>
      <c r="AE138" s="114"/>
      <c r="AF138" s="114"/>
    </row>
    <row r="139" spans="10:32" s="38" customFormat="1" ht="18" customHeight="1" x14ac:dyDescent="0.15">
      <c r="J139" s="39"/>
      <c r="K139" s="39"/>
      <c r="Z139" s="114"/>
      <c r="AA139" s="114"/>
      <c r="AB139" s="114"/>
      <c r="AC139" s="114"/>
      <c r="AD139" s="114"/>
      <c r="AE139" s="114"/>
      <c r="AF139" s="114"/>
    </row>
    <row r="140" spans="10:32" s="38" customFormat="1" ht="18" customHeight="1" x14ac:dyDescent="0.15">
      <c r="J140" s="39"/>
      <c r="K140" s="39"/>
      <c r="Z140" s="114"/>
      <c r="AA140" s="114"/>
      <c r="AB140" s="114"/>
      <c r="AC140" s="114"/>
      <c r="AD140" s="114"/>
      <c r="AE140" s="114"/>
      <c r="AF140" s="114"/>
    </row>
    <row r="141" spans="10:32" s="38" customFormat="1" ht="18" customHeight="1" x14ac:dyDescent="0.15">
      <c r="J141" s="39"/>
      <c r="K141" s="39"/>
      <c r="Z141" s="114"/>
      <c r="AA141" s="114"/>
      <c r="AB141" s="114"/>
      <c r="AC141" s="114"/>
      <c r="AD141" s="114"/>
      <c r="AE141" s="114"/>
      <c r="AF141" s="114"/>
    </row>
    <row r="142" spans="10:32" s="38" customFormat="1" ht="18" customHeight="1" x14ac:dyDescent="0.15">
      <c r="J142" s="39"/>
      <c r="K142" s="39"/>
      <c r="Z142" s="114"/>
      <c r="AA142" s="114"/>
      <c r="AB142" s="114"/>
      <c r="AC142" s="114"/>
      <c r="AD142" s="114"/>
      <c r="AE142" s="114"/>
      <c r="AF142" s="114"/>
    </row>
    <row r="143" spans="10:32" s="38" customFormat="1" ht="18" customHeight="1" x14ac:dyDescent="0.15">
      <c r="J143" s="39"/>
      <c r="K143" s="39"/>
      <c r="Z143" s="114"/>
      <c r="AA143" s="114"/>
      <c r="AB143" s="114"/>
      <c r="AC143" s="114"/>
      <c r="AD143" s="114"/>
      <c r="AE143" s="114"/>
      <c r="AF143" s="114"/>
    </row>
    <row r="144" spans="10:32" s="38" customFormat="1" ht="18" customHeight="1" x14ac:dyDescent="0.15">
      <c r="J144" s="39"/>
      <c r="K144" s="39"/>
      <c r="Z144" s="114"/>
      <c r="AA144" s="114"/>
      <c r="AB144" s="114"/>
      <c r="AC144" s="114"/>
      <c r="AD144" s="114"/>
      <c r="AE144" s="114"/>
      <c r="AF144" s="114"/>
    </row>
    <row r="145" spans="10:32" s="38" customFormat="1" ht="18" customHeight="1" x14ac:dyDescent="0.15">
      <c r="J145" s="39"/>
      <c r="K145" s="39"/>
      <c r="Z145" s="114"/>
      <c r="AA145" s="114"/>
      <c r="AB145" s="114"/>
      <c r="AC145" s="114"/>
      <c r="AD145" s="114"/>
      <c r="AE145" s="114"/>
      <c r="AF145" s="114"/>
    </row>
    <row r="146" spans="10:32" s="38" customFormat="1" ht="18" customHeight="1" x14ac:dyDescent="0.15">
      <c r="J146" s="39"/>
      <c r="K146" s="39"/>
      <c r="Z146" s="114"/>
      <c r="AA146" s="114"/>
      <c r="AB146" s="114"/>
      <c r="AC146" s="114"/>
      <c r="AD146" s="114"/>
      <c r="AE146" s="114"/>
      <c r="AF146" s="114"/>
    </row>
    <row r="147" spans="10:32" s="38" customFormat="1" ht="18" customHeight="1" x14ac:dyDescent="0.15">
      <c r="J147" s="39"/>
      <c r="K147" s="39"/>
      <c r="Z147" s="114"/>
      <c r="AA147" s="114"/>
      <c r="AB147" s="114"/>
      <c r="AC147" s="114"/>
      <c r="AD147" s="114"/>
      <c r="AE147" s="114"/>
      <c r="AF147" s="114"/>
    </row>
    <row r="148" spans="10:32" s="38" customFormat="1" ht="18" customHeight="1" x14ac:dyDescent="0.15">
      <c r="J148" s="39"/>
      <c r="K148" s="39"/>
      <c r="Z148" s="114"/>
      <c r="AA148" s="114"/>
      <c r="AB148" s="114"/>
      <c r="AC148" s="114"/>
      <c r="AD148" s="114"/>
      <c r="AE148" s="114"/>
      <c r="AF148" s="114"/>
    </row>
    <row r="149" spans="10:32" s="38" customFormat="1" ht="18" customHeight="1" x14ac:dyDescent="0.15">
      <c r="J149" s="39"/>
      <c r="K149" s="39"/>
      <c r="Z149" s="114"/>
      <c r="AA149" s="114"/>
      <c r="AB149" s="114"/>
      <c r="AC149" s="114"/>
      <c r="AD149" s="114"/>
      <c r="AE149" s="114"/>
      <c r="AF149" s="114"/>
    </row>
    <row r="150" spans="10:32" s="38" customFormat="1" ht="18" customHeight="1" x14ac:dyDescent="0.15">
      <c r="J150" s="39"/>
      <c r="K150" s="39"/>
      <c r="Z150" s="114"/>
      <c r="AA150" s="114"/>
      <c r="AB150" s="114"/>
      <c r="AC150" s="114"/>
      <c r="AD150" s="114"/>
      <c r="AE150" s="114"/>
      <c r="AF150" s="114"/>
    </row>
    <row r="151" spans="10:32" s="38" customFormat="1" ht="18" customHeight="1" x14ac:dyDescent="0.15">
      <c r="J151" s="39"/>
      <c r="K151" s="39"/>
      <c r="Z151" s="114"/>
      <c r="AA151" s="114"/>
      <c r="AB151" s="114"/>
      <c r="AC151" s="114"/>
      <c r="AD151" s="114"/>
      <c r="AE151" s="114"/>
      <c r="AF151" s="114"/>
    </row>
    <row r="152" spans="10:32" s="38" customFormat="1" ht="18" customHeight="1" x14ac:dyDescent="0.15">
      <c r="J152" s="39"/>
      <c r="K152" s="39"/>
      <c r="Z152" s="114"/>
      <c r="AA152" s="114"/>
      <c r="AB152" s="114"/>
      <c r="AC152" s="114"/>
      <c r="AD152" s="114"/>
      <c r="AE152" s="114"/>
      <c r="AF152" s="114"/>
    </row>
    <row r="153" spans="10:32" s="38" customFormat="1" ht="18" customHeight="1" x14ac:dyDescent="0.15">
      <c r="J153" s="39"/>
      <c r="K153" s="39"/>
      <c r="Z153" s="114"/>
      <c r="AA153" s="114"/>
      <c r="AB153" s="114"/>
      <c r="AC153" s="114"/>
      <c r="AD153" s="114"/>
      <c r="AE153" s="114"/>
      <c r="AF153" s="114"/>
    </row>
    <row r="154" spans="10:32" s="38" customFormat="1" ht="18" customHeight="1" x14ac:dyDescent="0.15">
      <c r="J154" s="39"/>
      <c r="K154" s="39"/>
      <c r="Z154" s="114"/>
      <c r="AA154" s="114"/>
      <c r="AB154" s="114"/>
      <c r="AC154" s="114"/>
      <c r="AD154" s="114"/>
      <c r="AE154" s="114"/>
      <c r="AF154" s="114"/>
    </row>
    <row r="155" spans="10:32" s="38" customFormat="1" ht="18" customHeight="1" x14ac:dyDescent="0.15">
      <c r="J155" s="39"/>
      <c r="K155" s="39"/>
      <c r="Z155" s="114"/>
      <c r="AA155" s="114"/>
      <c r="AB155" s="114"/>
      <c r="AC155" s="114"/>
      <c r="AD155" s="114"/>
      <c r="AE155" s="114"/>
      <c r="AF155" s="114"/>
    </row>
    <row r="156" spans="10:32" s="38" customFormat="1" ht="18" customHeight="1" x14ac:dyDescent="0.15">
      <c r="J156" s="39"/>
      <c r="K156" s="39"/>
      <c r="Z156" s="114"/>
      <c r="AA156" s="114"/>
      <c r="AB156" s="114"/>
      <c r="AC156" s="114"/>
      <c r="AD156" s="114"/>
      <c r="AE156" s="114"/>
      <c r="AF156" s="114"/>
    </row>
    <row r="157" spans="10:32" s="38" customFormat="1" ht="18" customHeight="1" x14ac:dyDescent="0.15">
      <c r="J157" s="39"/>
      <c r="K157" s="39"/>
      <c r="Z157" s="114"/>
      <c r="AA157" s="114"/>
      <c r="AB157" s="114"/>
      <c r="AC157" s="114"/>
      <c r="AD157" s="114"/>
      <c r="AE157" s="114"/>
      <c r="AF157" s="114"/>
    </row>
    <row r="158" spans="10:32" s="38" customFormat="1" ht="18" customHeight="1" x14ac:dyDescent="0.15">
      <c r="J158" s="39"/>
      <c r="K158" s="39"/>
      <c r="Z158" s="114"/>
      <c r="AA158" s="114"/>
      <c r="AB158" s="114"/>
      <c r="AC158" s="114"/>
      <c r="AD158" s="114"/>
      <c r="AE158" s="114"/>
      <c r="AF158" s="114"/>
    </row>
    <row r="159" spans="10:32" s="38" customFormat="1" ht="18" customHeight="1" x14ac:dyDescent="0.15">
      <c r="J159" s="39"/>
      <c r="K159" s="39"/>
      <c r="Z159" s="114"/>
      <c r="AA159" s="114"/>
      <c r="AB159" s="114"/>
      <c r="AC159" s="114"/>
      <c r="AD159" s="114"/>
      <c r="AE159" s="114"/>
      <c r="AF159" s="114"/>
    </row>
    <row r="160" spans="10:32" s="38" customFormat="1" ht="18" customHeight="1" x14ac:dyDescent="0.15">
      <c r="J160" s="39"/>
      <c r="K160" s="39"/>
      <c r="Z160" s="114"/>
      <c r="AA160" s="114"/>
      <c r="AB160" s="114"/>
      <c r="AC160" s="114"/>
      <c r="AD160" s="114"/>
      <c r="AE160" s="114"/>
      <c r="AF160" s="114"/>
    </row>
    <row r="161" spans="10:32" s="38" customFormat="1" ht="18" customHeight="1" x14ac:dyDescent="0.15">
      <c r="J161" s="39"/>
      <c r="K161" s="39"/>
      <c r="Z161" s="114"/>
      <c r="AA161" s="114"/>
      <c r="AB161" s="114"/>
      <c r="AC161" s="114"/>
      <c r="AD161" s="114"/>
      <c r="AE161" s="114"/>
      <c r="AF161" s="114"/>
    </row>
    <row r="162" spans="10:32" s="38" customFormat="1" ht="18" customHeight="1" x14ac:dyDescent="0.15">
      <c r="J162" s="39"/>
      <c r="K162" s="39"/>
      <c r="Z162" s="114"/>
      <c r="AA162" s="114"/>
      <c r="AB162" s="114"/>
      <c r="AC162" s="114"/>
      <c r="AD162" s="114"/>
      <c r="AE162" s="114"/>
      <c r="AF162" s="114"/>
    </row>
    <row r="163" spans="10:32" s="38" customFormat="1" ht="18" customHeight="1" x14ac:dyDescent="0.15">
      <c r="J163" s="39"/>
      <c r="K163" s="39"/>
      <c r="Z163" s="114"/>
      <c r="AA163" s="114"/>
      <c r="AB163" s="114"/>
      <c r="AC163" s="114"/>
      <c r="AD163" s="114"/>
      <c r="AE163" s="114"/>
      <c r="AF163" s="114"/>
    </row>
    <row r="164" spans="10:32" s="38" customFormat="1" ht="18" customHeight="1" x14ac:dyDescent="0.15">
      <c r="J164" s="39"/>
      <c r="K164" s="39"/>
      <c r="Z164" s="114"/>
      <c r="AA164" s="114"/>
      <c r="AB164" s="114"/>
      <c r="AC164" s="114"/>
      <c r="AD164" s="114"/>
      <c r="AE164" s="114"/>
      <c r="AF164" s="114"/>
    </row>
    <row r="165" spans="10:32" s="38" customFormat="1" ht="18" customHeight="1" x14ac:dyDescent="0.15">
      <c r="J165" s="39"/>
      <c r="K165" s="39"/>
      <c r="Z165" s="114"/>
      <c r="AA165" s="114"/>
      <c r="AB165" s="114"/>
      <c r="AC165" s="114"/>
      <c r="AD165" s="114"/>
      <c r="AE165" s="114"/>
      <c r="AF165" s="114"/>
    </row>
    <row r="166" spans="10:32" s="38" customFormat="1" ht="18" customHeight="1" x14ac:dyDescent="0.15">
      <c r="J166" s="39"/>
      <c r="K166" s="39"/>
      <c r="Z166" s="114"/>
      <c r="AA166" s="114"/>
      <c r="AB166" s="114"/>
      <c r="AC166" s="114"/>
      <c r="AD166" s="114"/>
      <c r="AE166" s="114"/>
      <c r="AF166" s="114"/>
    </row>
    <row r="167" spans="10:32" s="38" customFormat="1" ht="18" customHeight="1" x14ac:dyDescent="0.15">
      <c r="J167" s="39"/>
      <c r="K167" s="39"/>
      <c r="Z167" s="114"/>
      <c r="AA167" s="114"/>
      <c r="AB167" s="114"/>
      <c r="AC167" s="114"/>
      <c r="AD167" s="114"/>
      <c r="AE167" s="114"/>
      <c r="AF167" s="114"/>
    </row>
    <row r="168" spans="10:32" s="38" customFormat="1" ht="18" customHeight="1" x14ac:dyDescent="0.15">
      <c r="J168" s="39"/>
      <c r="K168" s="39"/>
      <c r="Z168" s="114"/>
      <c r="AA168" s="114"/>
      <c r="AB168" s="114"/>
      <c r="AC168" s="114"/>
      <c r="AD168" s="114"/>
      <c r="AE168" s="114"/>
      <c r="AF168" s="114"/>
    </row>
    <row r="169" spans="10:32" s="38" customFormat="1" ht="18" customHeight="1" x14ac:dyDescent="0.15">
      <c r="J169" s="39"/>
      <c r="K169" s="39"/>
      <c r="Z169" s="114"/>
      <c r="AA169" s="114"/>
      <c r="AB169" s="114"/>
      <c r="AC169" s="114"/>
      <c r="AD169" s="114"/>
      <c r="AE169" s="114"/>
      <c r="AF169" s="114"/>
    </row>
    <row r="170" spans="10:32" s="38" customFormat="1" ht="18" customHeight="1" x14ac:dyDescent="0.15">
      <c r="J170" s="39"/>
      <c r="K170" s="39"/>
      <c r="Z170" s="114"/>
      <c r="AA170" s="114"/>
      <c r="AB170" s="114"/>
      <c r="AC170" s="114"/>
      <c r="AD170" s="114"/>
      <c r="AE170" s="114"/>
      <c r="AF170" s="114"/>
    </row>
    <row r="171" spans="10:32" s="38" customFormat="1" ht="18" customHeight="1" x14ac:dyDescent="0.15">
      <c r="J171" s="39"/>
      <c r="K171" s="39"/>
      <c r="Z171" s="114"/>
      <c r="AA171" s="114"/>
      <c r="AB171" s="114"/>
      <c r="AC171" s="114"/>
      <c r="AD171" s="114"/>
      <c r="AE171" s="114"/>
      <c r="AF171" s="114"/>
    </row>
    <row r="172" spans="10:32" s="38" customFormat="1" ht="18" customHeight="1" x14ac:dyDescent="0.15">
      <c r="J172" s="39"/>
      <c r="K172" s="39"/>
      <c r="Z172" s="114"/>
      <c r="AA172" s="114"/>
      <c r="AB172" s="114"/>
      <c r="AC172" s="114"/>
      <c r="AD172" s="114"/>
      <c r="AE172" s="114"/>
      <c r="AF172" s="114"/>
    </row>
    <row r="173" spans="10:32" s="38" customFormat="1" ht="18" customHeight="1" x14ac:dyDescent="0.15">
      <c r="J173" s="39"/>
      <c r="K173" s="39"/>
      <c r="Z173" s="114"/>
      <c r="AA173" s="114"/>
      <c r="AB173" s="114"/>
      <c r="AC173" s="114"/>
      <c r="AD173" s="114"/>
      <c r="AE173" s="114"/>
      <c r="AF173" s="114"/>
    </row>
    <row r="174" spans="10:32" s="38" customFormat="1" ht="18" customHeight="1" x14ac:dyDescent="0.15">
      <c r="J174" s="39"/>
      <c r="K174" s="39"/>
      <c r="Z174" s="114"/>
      <c r="AA174" s="114"/>
      <c r="AB174" s="114"/>
      <c r="AC174" s="114"/>
      <c r="AD174" s="114"/>
      <c r="AE174" s="114"/>
      <c r="AF174" s="114"/>
    </row>
    <row r="175" spans="10:32" s="38" customFormat="1" ht="18" customHeight="1" x14ac:dyDescent="0.15">
      <c r="J175" s="39"/>
      <c r="K175" s="39"/>
      <c r="Z175" s="114"/>
      <c r="AA175" s="114"/>
      <c r="AB175" s="114"/>
      <c r="AC175" s="114"/>
      <c r="AD175" s="114"/>
      <c r="AE175" s="114"/>
      <c r="AF175" s="114"/>
    </row>
    <row r="176" spans="10:32" s="38" customFormat="1" ht="18" customHeight="1" x14ac:dyDescent="0.15">
      <c r="J176" s="39"/>
      <c r="K176" s="39"/>
      <c r="Z176" s="114"/>
      <c r="AA176" s="114"/>
      <c r="AB176" s="114"/>
      <c r="AC176" s="114"/>
      <c r="AD176" s="114"/>
      <c r="AE176" s="114"/>
      <c r="AF176" s="114"/>
    </row>
    <row r="177" spans="10:32" s="38" customFormat="1" ht="18" customHeight="1" x14ac:dyDescent="0.15">
      <c r="J177" s="39"/>
      <c r="K177" s="39"/>
      <c r="Z177" s="114"/>
      <c r="AA177" s="114"/>
      <c r="AB177" s="114"/>
      <c r="AC177" s="114"/>
      <c r="AD177" s="114"/>
      <c r="AE177" s="114"/>
      <c r="AF177" s="114"/>
    </row>
    <row r="178" spans="10:32" s="38" customFormat="1" ht="18" customHeight="1" x14ac:dyDescent="0.15">
      <c r="J178" s="39"/>
      <c r="K178" s="39"/>
      <c r="Z178" s="114"/>
      <c r="AA178" s="114"/>
      <c r="AB178" s="114"/>
      <c r="AC178" s="114"/>
      <c r="AD178" s="114"/>
      <c r="AE178" s="114"/>
      <c r="AF178" s="114"/>
    </row>
    <row r="179" spans="10:32" s="38" customFormat="1" ht="18" customHeight="1" x14ac:dyDescent="0.15">
      <c r="J179" s="39"/>
      <c r="K179" s="39"/>
      <c r="Z179" s="114"/>
      <c r="AA179" s="114"/>
      <c r="AB179" s="114"/>
      <c r="AC179" s="114"/>
      <c r="AD179" s="114"/>
      <c r="AE179" s="114"/>
      <c r="AF179" s="114"/>
    </row>
    <row r="180" spans="10:32" s="38" customFormat="1" ht="18" customHeight="1" x14ac:dyDescent="0.15">
      <c r="J180" s="39"/>
      <c r="K180" s="39"/>
      <c r="Z180" s="114"/>
      <c r="AA180" s="114"/>
      <c r="AB180" s="114"/>
      <c r="AC180" s="114"/>
      <c r="AD180" s="114"/>
      <c r="AE180" s="114"/>
      <c r="AF180" s="114"/>
    </row>
    <row r="181" spans="10:32" s="38" customFormat="1" ht="18" customHeight="1" x14ac:dyDescent="0.15">
      <c r="J181" s="39"/>
      <c r="K181" s="39"/>
      <c r="Z181" s="114"/>
      <c r="AA181" s="114"/>
      <c r="AB181" s="114"/>
      <c r="AC181" s="114"/>
      <c r="AD181" s="114"/>
      <c r="AE181" s="114"/>
      <c r="AF181" s="114"/>
    </row>
    <row r="182" spans="10:32" s="38" customFormat="1" ht="18" customHeight="1" x14ac:dyDescent="0.15">
      <c r="J182" s="39"/>
      <c r="K182" s="39"/>
      <c r="Z182" s="114"/>
      <c r="AA182" s="114"/>
      <c r="AB182" s="114"/>
      <c r="AC182" s="114"/>
      <c r="AD182" s="114"/>
      <c r="AE182" s="114"/>
      <c r="AF182" s="114"/>
    </row>
    <row r="183" spans="10:32" s="38" customFormat="1" ht="18" customHeight="1" x14ac:dyDescent="0.15">
      <c r="J183" s="39"/>
      <c r="K183" s="39"/>
      <c r="Z183" s="114"/>
      <c r="AA183" s="114"/>
      <c r="AB183" s="114"/>
      <c r="AC183" s="114"/>
      <c r="AD183" s="114"/>
      <c r="AE183" s="114"/>
      <c r="AF183" s="114"/>
    </row>
    <row r="184" spans="10:32" s="38" customFormat="1" ht="18" customHeight="1" x14ac:dyDescent="0.15">
      <c r="J184" s="39"/>
      <c r="K184" s="39"/>
      <c r="Z184" s="114"/>
      <c r="AA184" s="114"/>
      <c r="AB184" s="114"/>
      <c r="AC184" s="114"/>
      <c r="AD184" s="114"/>
      <c r="AE184" s="114"/>
      <c r="AF184" s="114"/>
    </row>
    <row r="185" spans="10:32" s="38" customFormat="1" ht="18" customHeight="1" x14ac:dyDescent="0.15">
      <c r="J185" s="39"/>
      <c r="K185" s="39"/>
      <c r="Z185" s="114"/>
      <c r="AA185" s="114"/>
      <c r="AB185" s="114"/>
      <c r="AC185" s="114"/>
      <c r="AD185" s="114"/>
      <c r="AE185" s="114"/>
      <c r="AF185" s="114"/>
    </row>
    <row r="186" spans="10:32" s="38" customFormat="1" ht="18" customHeight="1" x14ac:dyDescent="0.15">
      <c r="J186" s="39"/>
      <c r="K186" s="39"/>
      <c r="Z186" s="114"/>
      <c r="AA186" s="114"/>
      <c r="AB186" s="114"/>
      <c r="AC186" s="114"/>
      <c r="AD186" s="114"/>
      <c r="AE186" s="114"/>
      <c r="AF186" s="114"/>
    </row>
    <row r="187" spans="10:32" s="38" customFormat="1" ht="18" customHeight="1" x14ac:dyDescent="0.15">
      <c r="J187" s="39"/>
      <c r="K187" s="39"/>
      <c r="Z187" s="114"/>
      <c r="AA187" s="114"/>
      <c r="AB187" s="114"/>
      <c r="AC187" s="114"/>
      <c r="AD187" s="114"/>
      <c r="AE187" s="114"/>
      <c r="AF187" s="114"/>
    </row>
    <row r="188" spans="10:32" s="38" customFormat="1" ht="18" customHeight="1" x14ac:dyDescent="0.15">
      <c r="J188" s="39"/>
      <c r="K188" s="39"/>
      <c r="Z188" s="114"/>
      <c r="AA188" s="114"/>
      <c r="AB188" s="114"/>
      <c r="AC188" s="114"/>
      <c r="AD188" s="114"/>
      <c r="AE188" s="114"/>
      <c r="AF188" s="114"/>
    </row>
    <row r="189" spans="10:32" s="38" customFormat="1" ht="18" customHeight="1" x14ac:dyDescent="0.15">
      <c r="J189" s="39"/>
      <c r="K189" s="39"/>
      <c r="Z189" s="114"/>
      <c r="AA189" s="114"/>
      <c r="AB189" s="114"/>
      <c r="AC189" s="114"/>
      <c r="AD189" s="114"/>
      <c r="AE189" s="114"/>
      <c r="AF189" s="114"/>
    </row>
    <row r="190" spans="10:32" s="38" customFormat="1" ht="18" customHeight="1" x14ac:dyDescent="0.15">
      <c r="J190" s="39"/>
      <c r="K190" s="39"/>
      <c r="Z190" s="114"/>
      <c r="AA190" s="114"/>
      <c r="AB190" s="114"/>
      <c r="AC190" s="114"/>
      <c r="AD190" s="114"/>
      <c r="AE190" s="114"/>
      <c r="AF190" s="114"/>
    </row>
    <row r="191" spans="10:32" s="38" customFormat="1" ht="18" customHeight="1" x14ac:dyDescent="0.15">
      <c r="J191" s="39"/>
      <c r="K191" s="39"/>
      <c r="Z191" s="114"/>
      <c r="AA191" s="114"/>
      <c r="AB191" s="114"/>
      <c r="AC191" s="114"/>
      <c r="AD191" s="114"/>
      <c r="AE191" s="114"/>
      <c r="AF191" s="114"/>
    </row>
    <row r="192" spans="10:32" s="38" customFormat="1" ht="18" customHeight="1" x14ac:dyDescent="0.15">
      <c r="J192" s="39"/>
      <c r="K192" s="39"/>
      <c r="Z192" s="114"/>
      <c r="AA192" s="114"/>
      <c r="AB192" s="114"/>
      <c r="AC192" s="114"/>
      <c r="AD192" s="114"/>
      <c r="AE192" s="114"/>
      <c r="AF192" s="114"/>
    </row>
    <row r="193" spans="10:32" s="38" customFormat="1" ht="18" customHeight="1" x14ac:dyDescent="0.15">
      <c r="J193" s="39"/>
      <c r="K193" s="39"/>
      <c r="Z193" s="114"/>
      <c r="AA193" s="114"/>
      <c r="AB193" s="114"/>
      <c r="AC193" s="114"/>
      <c r="AD193" s="114"/>
      <c r="AE193" s="114"/>
      <c r="AF193" s="114"/>
    </row>
    <row r="194" spans="10:32" s="38" customFormat="1" ht="18" customHeight="1" x14ac:dyDescent="0.15">
      <c r="J194" s="39"/>
      <c r="K194" s="39"/>
      <c r="Z194" s="114"/>
      <c r="AA194" s="114"/>
      <c r="AB194" s="114"/>
      <c r="AC194" s="114"/>
      <c r="AD194" s="114"/>
      <c r="AE194" s="114"/>
      <c r="AF194" s="114"/>
    </row>
    <row r="195" spans="10:32" s="38" customFormat="1" ht="18" customHeight="1" x14ac:dyDescent="0.15">
      <c r="J195" s="39"/>
      <c r="K195" s="39"/>
      <c r="Z195" s="114"/>
      <c r="AA195" s="114"/>
      <c r="AB195" s="114"/>
      <c r="AC195" s="114"/>
      <c r="AD195" s="114"/>
      <c r="AE195" s="114"/>
      <c r="AF195" s="114"/>
    </row>
    <row r="196" spans="10:32" s="38" customFormat="1" ht="18" customHeight="1" x14ac:dyDescent="0.15">
      <c r="J196" s="39"/>
      <c r="K196" s="39"/>
      <c r="Z196" s="114"/>
      <c r="AA196" s="114"/>
      <c r="AB196" s="114"/>
      <c r="AC196" s="114"/>
      <c r="AD196" s="114"/>
      <c r="AE196" s="114"/>
      <c r="AF196" s="114"/>
    </row>
    <row r="197" spans="10:32" s="38" customFormat="1" ht="18" customHeight="1" x14ac:dyDescent="0.15">
      <c r="J197" s="39"/>
      <c r="K197" s="39"/>
      <c r="Z197" s="114"/>
      <c r="AA197" s="114"/>
      <c r="AB197" s="114"/>
      <c r="AC197" s="114"/>
      <c r="AD197" s="114"/>
      <c r="AE197" s="114"/>
      <c r="AF197" s="114"/>
    </row>
    <row r="198" spans="10:32" s="38" customFormat="1" ht="18" customHeight="1" x14ac:dyDescent="0.15">
      <c r="J198" s="39"/>
      <c r="K198" s="39"/>
      <c r="Z198" s="114"/>
      <c r="AA198" s="114"/>
      <c r="AB198" s="114"/>
      <c r="AC198" s="114"/>
      <c r="AD198" s="114"/>
      <c r="AE198" s="114"/>
      <c r="AF198" s="114"/>
    </row>
    <row r="199" spans="10:32" s="38" customFormat="1" ht="18" customHeight="1" x14ac:dyDescent="0.15">
      <c r="J199" s="39"/>
      <c r="K199" s="39"/>
      <c r="Z199" s="114"/>
      <c r="AA199" s="114"/>
      <c r="AB199" s="114"/>
      <c r="AC199" s="114"/>
      <c r="AD199" s="114"/>
      <c r="AE199" s="114"/>
      <c r="AF199" s="114"/>
    </row>
    <row r="200" spans="10:32" s="38" customFormat="1" ht="18" customHeight="1" x14ac:dyDescent="0.15">
      <c r="J200" s="39"/>
      <c r="K200" s="39"/>
      <c r="Z200" s="114"/>
      <c r="AA200" s="114"/>
      <c r="AB200" s="114"/>
      <c r="AC200" s="114"/>
      <c r="AD200" s="114"/>
      <c r="AE200" s="114"/>
      <c r="AF200" s="114"/>
    </row>
    <row r="201" spans="10:32" s="38" customFormat="1" ht="18" customHeight="1" x14ac:dyDescent="0.15">
      <c r="J201" s="39"/>
      <c r="K201" s="39"/>
      <c r="Z201" s="114"/>
      <c r="AA201" s="114"/>
      <c r="AB201" s="114"/>
      <c r="AC201" s="114"/>
      <c r="AD201" s="114"/>
      <c r="AE201" s="114"/>
      <c r="AF201" s="114"/>
    </row>
    <row r="202" spans="10:32" s="38" customFormat="1" ht="18" customHeight="1" x14ac:dyDescent="0.15">
      <c r="J202" s="39"/>
      <c r="K202" s="39"/>
      <c r="Z202" s="114"/>
      <c r="AA202" s="114"/>
      <c r="AB202" s="114"/>
      <c r="AC202" s="114"/>
      <c r="AD202" s="114"/>
      <c r="AE202" s="114"/>
      <c r="AF202" s="114"/>
    </row>
    <row r="203" spans="10:32" s="38" customFormat="1" ht="18" customHeight="1" x14ac:dyDescent="0.15">
      <c r="J203" s="39"/>
      <c r="K203" s="39"/>
      <c r="Z203" s="114"/>
      <c r="AA203" s="114"/>
      <c r="AB203" s="114"/>
      <c r="AC203" s="114"/>
      <c r="AD203" s="114"/>
      <c r="AE203" s="114"/>
      <c r="AF203" s="114"/>
    </row>
    <row r="204" spans="10:32" s="38" customFormat="1" ht="18" customHeight="1" x14ac:dyDescent="0.15">
      <c r="J204" s="39"/>
      <c r="K204" s="39"/>
      <c r="Z204" s="114"/>
      <c r="AA204" s="114"/>
      <c r="AB204" s="114"/>
      <c r="AC204" s="114"/>
      <c r="AD204" s="114"/>
      <c r="AE204" s="114"/>
      <c r="AF204" s="114"/>
    </row>
    <row r="205" spans="10:32" s="38" customFormat="1" ht="18" customHeight="1" x14ac:dyDescent="0.15">
      <c r="J205" s="39"/>
      <c r="K205" s="39"/>
      <c r="Z205" s="114"/>
      <c r="AA205" s="114"/>
      <c r="AB205" s="114"/>
      <c r="AC205" s="114"/>
      <c r="AD205" s="114"/>
      <c r="AE205" s="114"/>
      <c r="AF205" s="114"/>
    </row>
    <row r="206" spans="10:32" s="38" customFormat="1" ht="18" customHeight="1" x14ac:dyDescent="0.15">
      <c r="J206" s="39"/>
      <c r="K206" s="39"/>
      <c r="Z206" s="114"/>
      <c r="AA206" s="114"/>
      <c r="AB206" s="114"/>
      <c r="AC206" s="114"/>
      <c r="AD206" s="114"/>
      <c r="AE206" s="114"/>
      <c r="AF206" s="114"/>
    </row>
    <row r="207" spans="10:32" s="38" customFormat="1" ht="18" customHeight="1" x14ac:dyDescent="0.15">
      <c r="J207" s="39"/>
      <c r="K207" s="39"/>
      <c r="Z207" s="114"/>
      <c r="AA207" s="114"/>
      <c r="AB207" s="114"/>
      <c r="AC207" s="114"/>
      <c r="AD207" s="114"/>
      <c r="AE207" s="114"/>
      <c r="AF207" s="114"/>
    </row>
    <row r="208" spans="10:32" s="38" customFormat="1" ht="18" customHeight="1" x14ac:dyDescent="0.15">
      <c r="J208" s="39"/>
      <c r="K208" s="39"/>
      <c r="Z208" s="114"/>
      <c r="AA208" s="114"/>
      <c r="AB208" s="114"/>
      <c r="AC208" s="114"/>
      <c r="AD208" s="114"/>
      <c r="AE208" s="114"/>
      <c r="AF208" s="114"/>
    </row>
    <row r="209" spans="10:32" s="38" customFormat="1" ht="18" customHeight="1" x14ac:dyDescent="0.15">
      <c r="J209" s="39"/>
      <c r="K209" s="39"/>
      <c r="Z209" s="114"/>
      <c r="AA209" s="114"/>
      <c r="AB209" s="114"/>
      <c r="AC209" s="114"/>
      <c r="AD209" s="114"/>
      <c r="AE209" s="114"/>
      <c r="AF209" s="114"/>
    </row>
    <row r="210" spans="10:32" s="38" customFormat="1" ht="18" customHeight="1" x14ac:dyDescent="0.15">
      <c r="J210" s="39"/>
      <c r="K210" s="39"/>
      <c r="Z210" s="114"/>
      <c r="AA210" s="114"/>
      <c r="AB210" s="114"/>
      <c r="AC210" s="114"/>
      <c r="AD210" s="114"/>
      <c r="AE210" s="114"/>
      <c r="AF210" s="114"/>
    </row>
    <row r="211" spans="10:32" s="38" customFormat="1" ht="18" customHeight="1" x14ac:dyDescent="0.15">
      <c r="J211" s="39"/>
      <c r="K211" s="39"/>
      <c r="Z211" s="114"/>
      <c r="AA211" s="114"/>
      <c r="AB211" s="114"/>
      <c r="AC211" s="114"/>
      <c r="AD211" s="114"/>
      <c r="AE211" s="114"/>
      <c r="AF211" s="114"/>
    </row>
    <row r="212" spans="10:32" s="38" customFormat="1" ht="18" customHeight="1" x14ac:dyDescent="0.15">
      <c r="J212" s="39"/>
      <c r="K212" s="39"/>
      <c r="Z212" s="114"/>
      <c r="AA212" s="114"/>
      <c r="AB212" s="114"/>
      <c r="AC212" s="114"/>
      <c r="AD212" s="114"/>
      <c r="AE212" s="114"/>
      <c r="AF212" s="114"/>
    </row>
    <row r="213" spans="10:32" s="38" customFormat="1" ht="18" customHeight="1" x14ac:dyDescent="0.15">
      <c r="J213" s="39"/>
      <c r="K213" s="39"/>
      <c r="Z213" s="114"/>
      <c r="AA213" s="114"/>
      <c r="AB213" s="114"/>
      <c r="AC213" s="114"/>
      <c r="AD213" s="114"/>
      <c r="AE213" s="114"/>
      <c r="AF213" s="114"/>
    </row>
    <row r="214" spans="10:32" s="38" customFormat="1" ht="18" customHeight="1" x14ac:dyDescent="0.15">
      <c r="J214" s="39"/>
      <c r="K214" s="39"/>
      <c r="Z214" s="114"/>
      <c r="AA214" s="114"/>
      <c r="AB214" s="114"/>
      <c r="AC214" s="114"/>
      <c r="AD214" s="114"/>
      <c r="AE214" s="114"/>
      <c r="AF214" s="114"/>
    </row>
    <row r="215" spans="10:32" s="38" customFormat="1" ht="18" customHeight="1" x14ac:dyDescent="0.15">
      <c r="J215" s="39"/>
      <c r="K215" s="39"/>
      <c r="Z215" s="114"/>
      <c r="AA215" s="114"/>
      <c r="AB215" s="114"/>
      <c r="AC215" s="114"/>
      <c r="AD215" s="114"/>
      <c r="AE215" s="114"/>
      <c r="AF215" s="114"/>
    </row>
    <row r="216" spans="10:32" s="38" customFormat="1" ht="18" customHeight="1" x14ac:dyDescent="0.15">
      <c r="J216" s="39"/>
      <c r="K216" s="39"/>
      <c r="Z216" s="114"/>
      <c r="AA216" s="114"/>
      <c r="AB216" s="114"/>
      <c r="AC216" s="114"/>
      <c r="AD216" s="114"/>
      <c r="AE216" s="114"/>
      <c r="AF216" s="114"/>
    </row>
    <row r="217" spans="10:32" s="38" customFormat="1" ht="18" customHeight="1" x14ac:dyDescent="0.15">
      <c r="J217" s="39"/>
      <c r="K217" s="39"/>
      <c r="Z217" s="114"/>
      <c r="AA217" s="114"/>
      <c r="AB217" s="114"/>
      <c r="AC217" s="114"/>
      <c r="AD217" s="114"/>
      <c r="AE217" s="114"/>
      <c r="AF217" s="114"/>
    </row>
    <row r="218" spans="10:32" s="38" customFormat="1" ht="18" customHeight="1" x14ac:dyDescent="0.15">
      <c r="J218" s="39"/>
      <c r="K218" s="39"/>
      <c r="Z218" s="114"/>
      <c r="AA218" s="114"/>
      <c r="AB218" s="114"/>
      <c r="AC218" s="114"/>
      <c r="AD218" s="114"/>
      <c r="AE218" s="114"/>
      <c r="AF218" s="114"/>
    </row>
    <row r="219" spans="10:32" s="38" customFormat="1" ht="18" customHeight="1" x14ac:dyDescent="0.15">
      <c r="J219" s="39"/>
      <c r="K219" s="39"/>
      <c r="Z219" s="114"/>
      <c r="AA219" s="114"/>
      <c r="AB219" s="114"/>
      <c r="AC219" s="114"/>
      <c r="AD219" s="114"/>
      <c r="AE219" s="114"/>
      <c r="AF219" s="114"/>
    </row>
    <row r="220" spans="10:32" s="38" customFormat="1" ht="18" customHeight="1" x14ac:dyDescent="0.15">
      <c r="J220" s="39"/>
      <c r="K220" s="39"/>
      <c r="Z220" s="114"/>
      <c r="AA220" s="114"/>
      <c r="AB220" s="114"/>
      <c r="AC220" s="114"/>
      <c r="AD220" s="114"/>
      <c r="AE220" s="114"/>
      <c r="AF220" s="114"/>
    </row>
    <row r="221" spans="10:32" s="38" customFormat="1" ht="18" customHeight="1" x14ac:dyDescent="0.15">
      <c r="J221" s="39"/>
      <c r="K221" s="39"/>
      <c r="Z221" s="114"/>
      <c r="AA221" s="114"/>
      <c r="AB221" s="114"/>
      <c r="AC221" s="114"/>
      <c r="AD221" s="114"/>
      <c r="AE221" s="114"/>
      <c r="AF221" s="114"/>
    </row>
    <row r="222" spans="10:32" s="38" customFormat="1" ht="18" customHeight="1" x14ac:dyDescent="0.15">
      <c r="J222" s="39"/>
      <c r="K222" s="39"/>
      <c r="Z222" s="114"/>
      <c r="AA222" s="114"/>
      <c r="AB222" s="114"/>
      <c r="AC222" s="114"/>
      <c r="AD222" s="114"/>
      <c r="AE222" s="114"/>
      <c r="AF222" s="114"/>
    </row>
    <row r="223" spans="10:32" s="38" customFormat="1" ht="18" customHeight="1" x14ac:dyDescent="0.15">
      <c r="J223" s="39"/>
      <c r="K223" s="39"/>
      <c r="Z223" s="114"/>
      <c r="AA223" s="114"/>
      <c r="AB223" s="114"/>
      <c r="AC223" s="114"/>
      <c r="AD223" s="114"/>
      <c r="AE223" s="114"/>
      <c r="AF223" s="114"/>
    </row>
    <row r="224" spans="10:32" s="38" customFormat="1" ht="18" customHeight="1" x14ac:dyDescent="0.15">
      <c r="J224" s="39"/>
      <c r="K224" s="39"/>
      <c r="Z224" s="114"/>
      <c r="AA224" s="114"/>
      <c r="AB224" s="114"/>
      <c r="AC224" s="114"/>
      <c r="AD224" s="114"/>
      <c r="AE224" s="114"/>
      <c r="AF224" s="114"/>
    </row>
    <row r="225" spans="10:32" s="38" customFormat="1" ht="18" customHeight="1" x14ac:dyDescent="0.15">
      <c r="J225" s="39"/>
      <c r="K225" s="39"/>
      <c r="Z225" s="114"/>
      <c r="AA225" s="114"/>
      <c r="AB225" s="114"/>
      <c r="AC225" s="114"/>
      <c r="AD225" s="114"/>
      <c r="AE225" s="114"/>
      <c r="AF225" s="114"/>
    </row>
    <row r="226" spans="10:32" s="38" customFormat="1" ht="18" customHeight="1" x14ac:dyDescent="0.15">
      <c r="J226" s="39"/>
      <c r="K226" s="39"/>
      <c r="Z226" s="114"/>
      <c r="AA226" s="114"/>
      <c r="AB226" s="114"/>
      <c r="AC226" s="114"/>
      <c r="AD226" s="114"/>
      <c r="AE226" s="114"/>
      <c r="AF226" s="114"/>
    </row>
    <row r="227" spans="10:32" s="38" customFormat="1" ht="18" customHeight="1" x14ac:dyDescent="0.15">
      <c r="J227" s="39"/>
      <c r="K227" s="39"/>
      <c r="Z227" s="114"/>
      <c r="AA227" s="114"/>
      <c r="AB227" s="114"/>
      <c r="AC227" s="114"/>
      <c r="AD227" s="114"/>
      <c r="AE227" s="114"/>
      <c r="AF227" s="114"/>
    </row>
    <row r="228" spans="10:32" s="38" customFormat="1" ht="18" customHeight="1" x14ac:dyDescent="0.15">
      <c r="J228" s="39"/>
      <c r="K228" s="39"/>
      <c r="Z228" s="114"/>
      <c r="AA228" s="114"/>
      <c r="AB228" s="114"/>
      <c r="AC228" s="114"/>
      <c r="AD228" s="114"/>
      <c r="AE228" s="114"/>
      <c r="AF228" s="114"/>
    </row>
    <row r="229" spans="10:32" s="38" customFormat="1" ht="18" customHeight="1" x14ac:dyDescent="0.15">
      <c r="J229" s="39"/>
      <c r="K229" s="39"/>
      <c r="Z229" s="114"/>
      <c r="AA229" s="114"/>
      <c r="AB229" s="114"/>
      <c r="AC229" s="114"/>
      <c r="AD229" s="114"/>
      <c r="AE229" s="114"/>
      <c r="AF229" s="114"/>
    </row>
    <row r="230" spans="10:32" s="38" customFormat="1" x14ac:dyDescent="0.15">
      <c r="J230" s="39"/>
      <c r="K230" s="39"/>
      <c r="Z230" s="114"/>
      <c r="AA230" s="114"/>
      <c r="AB230" s="114"/>
      <c r="AC230" s="114"/>
      <c r="AD230" s="114"/>
      <c r="AE230" s="114"/>
      <c r="AF230" s="114"/>
    </row>
    <row r="231" spans="10:32" s="38" customFormat="1" x14ac:dyDescent="0.15">
      <c r="J231" s="39"/>
      <c r="K231" s="39"/>
      <c r="Z231" s="114"/>
      <c r="AA231" s="114"/>
      <c r="AB231" s="114"/>
      <c r="AC231" s="114"/>
      <c r="AD231" s="114"/>
      <c r="AE231" s="114"/>
      <c r="AF231" s="114"/>
    </row>
    <row r="232" spans="10:32" s="38" customFormat="1" x14ac:dyDescent="0.15">
      <c r="J232" s="39"/>
      <c r="K232" s="39"/>
      <c r="Z232" s="114"/>
      <c r="AA232" s="114"/>
      <c r="AB232" s="114"/>
      <c r="AC232" s="114"/>
      <c r="AD232" s="114"/>
      <c r="AE232" s="114"/>
      <c r="AF232" s="114"/>
    </row>
    <row r="233" spans="10:32" s="38" customFormat="1" x14ac:dyDescent="0.15">
      <c r="J233" s="39"/>
      <c r="K233" s="39"/>
      <c r="Z233" s="114"/>
      <c r="AA233" s="114"/>
      <c r="AB233" s="114"/>
      <c r="AC233" s="114"/>
      <c r="AD233" s="114"/>
      <c r="AE233" s="114"/>
      <c r="AF233" s="114"/>
    </row>
    <row r="234" spans="10:32" s="38" customFormat="1" x14ac:dyDescent="0.15">
      <c r="J234" s="39"/>
      <c r="K234" s="39"/>
      <c r="Z234" s="114"/>
      <c r="AA234" s="114"/>
      <c r="AB234" s="114"/>
      <c r="AC234" s="114"/>
      <c r="AD234" s="114"/>
      <c r="AE234" s="114"/>
      <c r="AF234" s="114"/>
    </row>
    <row r="235" spans="10:32" s="38" customFormat="1" x14ac:dyDescent="0.15">
      <c r="J235" s="39"/>
      <c r="K235" s="39"/>
      <c r="Z235" s="114"/>
      <c r="AA235" s="114"/>
      <c r="AB235" s="114"/>
      <c r="AC235" s="114"/>
      <c r="AD235" s="114"/>
      <c r="AE235" s="114"/>
      <c r="AF235" s="114"/>
    </row>
    <row r="236" spans="10:32" s="38" customFormat="1" x14ac:dyDescent="0.15">
      <c r="J236" s="39"/>
      <c r="K236" s="39"/>
      <c r="Z236" s="114"/>
      <c r="AA236" s="114"/>
      <c r="AB236" s="114"/>
      <c r="AC236" s="114"/>
      <c r="AD236" s="114"/>
      <c r="AE236" s="114"/>
      <c r="AF236" s="114"/>
    </row>
    <row r="237" spans="10:32" s="38" customFormat="1" x14ac:dyDescent="0.15">
      <c r="J237" s="39"/>
      <c r="K237" s="39"/>
      <c r="Z237" s="114"/>
      <c r="AA237" s="114"/>
      <c r="AB237" s="114"/>
      <c r="AC237" s="114"/>
      <c r="AD237" s="114"/>
      <c r="AE237" s="114"/>
      <c r="AF237" s="114"/>
    </row>
    <row r="238" spans="10:32" s="38" customFormat="1" x14ac:dyDescent="0.15">
      <c r="J238" s="39"/>
      <c r="K238" s="39"/>
      <c r="Z238" s="114"/>
      <c r="AA238" s="114"/>
      <c r="AB238" s="114"/>
      <c r="AC238" s="114"/>
      <c r="AD238" s="114"/>
      <c r="AE238" s="114"/>
      <c r="AF238" s="114"/>
    </row>
    <row r="239" spans="10:32" s="38" customFormat="1" x14ac:dyDescent="0.15">
      <c r="J239" s="39"/>
      <c r="K239" s="39"/>
      <c r="Z239" s="114"/>
      <c r="AA239" s="114"/>
      <c r="AB239" s="114"/>
      <c r="AC239" s="114"/>
      <c r="AD239" s="114"/>
      <c r="AE239" s="114"/>
      <c r="AF239" s="114"/>
    </row>
    <row r="240" spans="10:32" s="38" customFormat="1" x14ac:dyDescent="0.15">
      <c r="J240" s="39"/>
      <c r="K240" s="39"/>
      <c r="Z240" s="114"/>
      <c r="AA240" s="114"/>
      <c r="AB240" s="114"/>
      <c r="AC240" s="114"/>
      <c r="AD240" s="114"/>
      <c r="AE240" s="114"/>
      <c r="AF240" s="114"/>
    </row>
    <row r="241" spans="10:32" s="38" customFormat="1" x14ac:dyDescent="0.15">
      <c r="J241" s="39"/>
      <c r="K241" s="39"/>
      <c r="Z241" s="114"/>
      <c r="AA241" s="114"/>
      <c r="AB241" s="114"/>
      <c r="AC241" s="114"/>
      <c r="AD241" s="114"/>
      <c r="AE241" s="114"/>
      <c r="AF241" s="114"/>
    </row>
    <row r="242" spans="10:32" s="38" customFormat="1" x14ac:dyDescent="0.15">
      <c r="J242" s="39"/>
      <c r="K242" s="39"/>
      <c r="Z242" s="114"/>
      <c r="AA242" s="114"/>
      <c r="AB242" s="114"/>
      <c r="AC242" s="114"/>
      <c r="AD242" s="114"/>
      <c r="AE242" s="114"/>
      <c r="AF242" s="114"/>
    </row>
    <row r="243" spans="10:32" s="38" customFormat="1" x14ac:dyDescent="0.15">
      <c r="J243" s="39"/>
      <c r="K243" s="39"/>
      <c r="Z243" s="114"/>
      <c r="AA243" s="114"/>
      <c r="AB243" s="114"/>
      <c r="AC243" s="114"/>
      <c r="AD243" s="114"/>
      <c r="AE243" s="114"/>
      <c r="AF243" s="114"/>
    </row>
    <row r="244" spans="10:32" s="38" customFormat="1" x14ac:dyDescent="0.15">
      <c r="J244" s="39"/>
      <c r="K244" s="39"/>
      <c r="Z244" s="114"/>
      <c r="AA244" s="114"/>
      <c r="AB244" s="114"/>
      <c r="AC244" s="114"/>
      <c r="AD244" s="114"/>
      <c r="AE244" s="114"/>
      <c r="AF244" s="114"/>
    </row>
    <row r="245" spans="10:32" s="38" customFormat="1" x14ac:dyDescent="0.15">
      <c r="J245" s="39"/>
      <c r="K245" s="39"/>
      <c r="Z245" s="114"/>
      <c r="AA245" s="114"/>
      <c r="AB245" s="114"/>
      <c r="AC245" s="114"/>
      <c r="AD245" s="114"/>
      <c r="AE245" s="114"/>
      <c r="AF245" s="114"/>
    </row>
    <row r="246" spans="10:32" s="38" customFormat="1" x14ac:dyDescent="0.15">
      <c r="J246" s="39"/>
      <c r="K246" s="39"/>
      <c r="Z246" s="114"/>
      <c r="AA246" s="114"/>
      <c r="AB246" s="114"/>
      <c r="AC246" s="114"/>
      <c r="AD246" s="114"/>
      <c r="AE246" s="114"/>
      <c r="AF246" s="114"/>
    </row>
    <row r="247" spans="10:32" s="38" customFormat="1" x14ac:dyDescent="0.15">
      <c r="J247" s="39"/>
      <c r="K247" s="39"/>
      <c r="Z247" s="114"/>
      <c r="AA247" s="114"/>
      <c r="AB247" s="114"/>
      <c r="AC247" s="114"/>
      <c r="AD247" s="114"/>
      <c r="AE247" s="114"/>
      <c r="AF247" s="114"/>
    </row>
    <row r="248" spans="10:32" s="38" customFormat="1" x14ac:dyDescent="0.15">
      <c r="J248" s="39"/>
      <c r="K248" s="39"/>
      <c r="Z248" s="114"/>
      <c r="AA248" s="114"/>
      <c r="AB248" s="114"/>
      <c r="AC248" s="114"/>
      <c r="AD248" s="114"/>
      <c r="AE248" s="114"/>
      <c r="AF248" s="114"/>
    </row>
    <row r="249" spans="10:32" s="38" customFormat="1" x14ac:dyDescent="0.15">
      <c r="J249" s="39"/>
      <c r="K249" s="39"/>
      <c r="Z249" s="114"/>
      <c r="AA249" s="114"/>
      <c r="AB249" s="114"/>
      <c r="AC249" s="114"/>
      <c r="AD249" s="114"/>
      <c r="AE249" s="114"/>
      <c r="AF249" s="114"/>
    </row>
    <row r="250" spans="10:32" s="38" customFormat="1" x14ac:dyDescent="0.15">
      <c r="J250" s="39"/>
      <c r="K250" s="39"/>
      <c r="Z250" s="114"/>
      <c r="AA250" s="114"/>
      <c r="AB250" s="114"/>
      <c r="AC250" s="114"/>
      <c r="AD250" s="114"/>
      <c r="AE250" s="114"/>
      <c r="AF250" s="114"/>
    </row>
    <row r="251" spans="10:32" s="38" customFormat="1" x14ac:dyDescent="0.15">
      <c r="J251" s="39"/>
      <c r="K251" s="39"/>
      <c r="Z251" s="114"/>
      <c r="AA251" s="114"/>
      <c r="AB251" s="114"/>
      <c r="AC251" s="114"/>
      <c r="AD251" s="114"/>
      <c r="AE251" s="114"/>
      <c r="AF251" s="114"/>
    </row>
    <row r="252" spans="10:32" s="38" customFormat="1" x14ac:dyDescent="0.15">
      <c r="J252" s="39"/>
      <c r="K252" s="39"/>
      <c r="Z252" s="114"/>
      <c r="AA252" s="114"/>
      <c r="AB252" s="114"/>
      <c r="AC252" s="114"/>
      <c r="AD252" s="114"/>
      <c r="AE252" s="114"/>
      <c r="AF252" s="114"/>
    </row>
    <row r="253" spans="10:32" s="38" customFormat="1" x14ac:dyDescent="0.15">
      <c r="J253" s="39"/>
      <c r="K253" s="39"/>
      <c r="Z253" s="114"/>
      <c r="AA253" s="114"/>
      <c r="AB253" s="114"/>
      <c r="AC253" s="114"/>
      <c r="AD253" s="114"/>
      <c r="AE253" s="114"/>
      <c r="AF253" s="114"/>
    </row>
    <row r="254" spans="10:32" s="38" customFormat="1" x14ac:dyDescent="0.15">
      <c r="J254" s="39"/>
      <c r="K254" s="39"/>
      <c r="Z254" s="114"/>
      <c r="AA254" s="114"/>
      <c r="AB254" s="114"/>
      <c r="AC254" s="114"/>
      <c r="AD254" s="114"/>
      <c r="AE254" s="114"/>
      <c r="AF254" s="114"/>
    </row>
    <row r="255" spans="10:32" s="38" customFormat="1" x14ac:dyDescent="0.15">
      <c r="J255" s="39"/>
      <c r="K255" s="39"/>
      <c r="Z255" s="114"/>
      <c r="AA255" s="114"/>
      <c r="AB255" s="114"/>
      <c r="AC255" s="114"/>
      <c r="AD255" s="114"/>
      <c r="AE255" s="114"/>
      <c r="AF255" s="114"/>
    </row>
    <row r="256" spans="10:32" s="38" customFormat="1" x14ac:dyDescent="0.15">
      <c r="J256" s="39"/>
      <c r="K256" s="39"/>
      <c r="Z256" s="114"/>
      <c r="AA256" s="114"/>
      <c r="AB256" s="114"/>
      <c r="AC256" s="114"/>
      <c r="AD256" s="114"/>
      <c r="AE256" s="114"/>
      <c r="AF256" s="114"/>
    </row>
    <row r="257" spans="10:32" s="38" customFormat="1" x14ac:dyDescent="0.15">
      <c r="J257" s="39"/>
      <c r="K257" s="39"/>
      <c r="Z257" s="114"/>
      <c r="AA257" s="114"/>
      <c r="AB257" s="114"/>
      <c r="AC257" s="114"/>
      <c r="AD257" s="114"/>
      <c r="AE257" s="114"/>
      <c r="AF257" s="114"/>
    </row>
    <row r="258" spans="10:32" s="38" customFormat="1" x14ac:dyDescent="0.15">
      <c r="J258" s="39"/>
      <c r="K258" s="39"/>
      <c r="Z258" s="114"/>
      <c r="AA258" s="114"/>
      <c r="AB258" s="114"/>
      <c r="AC258" s="114"/>
      <c r="AD258" s="114"/>
      <c r="AE258" s="114"/>
      <c r="AF258" s="114"/>
    </row>
    <row r="259" spans="10:32" s="38" customFormat="1" x14ac:dyDescent="0.15">
      <c r="J259" s="39"/>
      <c r="K259" s="39"/>
      <c r="Z259" s="114"/>
      <c r="AA259" s="114"/>
      <c r="AB259" s="114"/>
      <c r="AC259" s="114"/>
      <c r="AD259" s="114"/>
      <c r="AE259" s="114"/>
      <c r="AF259" s="114"/>
    </row>
    <row r="260" spans="10:32" s="38" customFormat="1" x14ac:dyDescent="0.15">
      <c r="J260" s="39"/>
      <c r="K260" s="39"/>
      <c r="Z260" s="114"/>
      <c r="AA260" s="114"/>
      <c r="AB260" s="114"/>
      <c r="AC260" s="114"/>
      <c r="AD260" s="114"/>
      <c r="AE260" s="114"/>
      <c r="AF260" s="114"/>
    </row>
    <row r="261" spans="10:32" s="38" customFormat="1" x14ac:dyDescent="0.15">
      <c r="J261" s="39"/>
      <c r="K261" s="39"/>
      <c r="Z261" s="114"/>
      <c r="AA261" s="114"/>
      <c r="AB261" s="114"/>
      <c r="AC261" s="114"/>
      <c r="AD261" s="114"/>
      <c r="AE261" s="114"/>
      <c r="AF261" s="114"/>
    </row>
    <row r="262" spans="10:32" s="38" customFormat="1" x14ac:dyDescent="0.15">
      <c r="J262" s="39"/>
      <c r="K262" s="39"/>
      <c r="Z262" s="114"/>
      <c r="AA262" s="114"/>
      <c r="AB262" s="114"/>
      <c r="AC262" s="114"/>
      <c r="AD262" s="114"/>
      <c r="AE262" s="114"/>
      <c r="AF262" s="114"/>
    </row>
    <row r="263" spans="10:32" s="38" customFormat="1" x14ac:dyDescent="0.15">
      <c r="J263" s="39"/>
      <c r="K263" s="39"/>
      <c r="Z263" s="114"/>
      <c r="AA263" s="114"/>
      <c r="AB263" s="114"/>
      <c r="AC263" s="114"/>
      <c r="AD263" s="114"/>
      <c r="AE263" s="114"/>
      <c r="AF263" s="114"/>
    </row>
    <row r="264" spans="10:32" s="38" customFormat="1" x14ac:dyDescent="0.15">
      <c r="J264" s="39"/>
      <c r="K264" s="39"/>
      <c r="Z264" s="114"/>
      <c r="AA264" s="114"/>
      <c r="AB264" s="114"/>
      <c r="AC264" s="114"/>
      <c r="AD264" s="114"/>
      <c r="AE264" s="114"/>
      <c r="AF264" s="114"/>
    </row>
    <row r="265" spans="10:32" s="38" customFormat="1" x14ac:dyDescent="0.15">
      <c r="J265" s="39"/>
      <c r="K265" s="39"/>
      <c r="Z265" s="114"/>
      <c r="AA265" s="114"/>
      <c r="AB265" s="114"/>
      <c r="AC265" s="114"/>
      <c r="AD265" s="114"/>
      <c r="AE265" s="114"/>
      <c r="AF265" s="114"/>
    </row>
    <row r="266" spans="10:32" s="38" customFormat="1" x14ac:dyDescent="0.15">
      <c r="J266" s="39"/>
      <c r="K266" s="39"/>
      <c r="Z266" s="114"/>
      <c r="AA266" s="114"/>
      <c r="AB266" s="114"/>
      <c r="AC266" s="114"/>
      <c r="AD266" s="114"/>
      <c r="AE266" s="114"/>
      <c r="AF266" s="114"/>
    </row>
    <row r="267" spans="10:32" s="38" customFormat="1" x14ac:dyDescent="0.15">
      <c r="J267" s="39"/>
      <c r="K267" s="39"/>
      <c r="Z267" s="114"/>
      <c r="AA267" s="114"/>
      <c r="AB267" s="114"/>
      <c r="AC267" s="114"/>
      <c r="AD267" s="114"/>
      <c r="AE267" s="114"/>
      <c r="AF267" s="114"/>
    </row>
    <row r="268" spans="10:32" s="38" customFormat="1" x14ac:dyDescent="0.15">
      <c r="J268" s="39"/>
      <c r="K268" s="39"/>
      <c r="Z268" s="114"/>
      <c r="AA268" s="114"/>
      <c r="AB268" s="114"/>
      <c r="AC268" s="114"/>
      <c r="AD268" s="114"/>
      <c r="AE268" s="114"/>
      <c r="AF268" s="114"/>
    </row>
    <row r="269" spans="10:32" s="38" customFormat="1" x14ac:dyDescent="0.15">
      <c r="J269" s="39"/>
      <c r="K269" s="39"/>
      <c r="Z269" s="114"/>
      <c r="AA269" s="114"/>
      <c r="AB269" s="114"/>
      <c r="AC269" s="114"/>
      <c r="AD269" s="114"/>
      <c r="AE269" s="114"/>
      <c r="AF269" s="114"/>
    </row>
    <row r="270" spans="10:32" s="38" customFormat="1" x14ac:dyDescent="0.15">
      <c r="J270" s="39"/>
      <c r="K270" s="39"/>
      <c r="Z270" s="114"/>
      <c r="AA270" s="114"/>
      <c r="AB270" s="114"/>
      <c r="AC270" s="114"/>
      <c r="AD270" s="114"/>
      <c r="AE270" s="114"/>
      <c r="AF270" s="114"/>
    </row>
    <row r="271" spans="10:32" s="38" customFormat="1" x14ac:dyDescent="0.15">
      <c r="J271" s="39"/>
      <c r="K271" s="39"/>
      <c r="Z271" s="114"/>
      <c r="AA271" s="114"/>
      <c r="AB271" s="114"/>
      <c r="AC271" s="114"/>
      <c r="AD271" s="114"/>
      <c r="AE271" s="114"/>
      <c r="AF271" s="114"/>
    </row>
    <row r="272" spans="10:32" s="38" customFormat="1" x14ac:dyDescent="0.15">
      <c r="J272" s="39"/>
      <c r="K272" s="39"/>
      <c r="Z272" s="114"/>
      <c r="AA272" s="114"/>
      <c r="AB272" s="114"/>
      <c r="AC272" s="114"/>
      <c r="AD272" s="114"/>
      <c r="AE272" s="114"/>
      <c r="AF272" s="114"/>
    </row>
    <row r="273" spans="10:32" s="38" customFormat="1" x14ac:dyDescent="0.15">
      <c r="J273" s="39"/>
      <c r="K273" s="39"/>
      <c r="Z273" s="114"/>
      <c r="AA273" s="114"/>
      <c r="AB273" s="114"/>
      <c r="AC273" s="114"/>
      <c r="AD273" s="114"/>
      <c r="AE273" s="114"/>
      <c r="AF273" s="114"/>
    </row>
    <row r="274" spans="10:32" s="38" customFormat="1" x14ac:dyDescent="0.15">
      <c r="J274" s="39"/>
      <c r="K274" s="39"/>
      <c r="Z274" s="114"/>
      <c r="AA274" s="114"/>
      <c r="AB274" s="114"/>
      <c r="AC274" s="114"/>
      <c r="AD274" s="114"/>
      <c r="AE274" s="114"/>
      <c r="AF274" s="114"/>
    </row>
    <row r="275" spans="10:32" s="38" customFormat="1" x14ac:dyDescent="0.15">
      <c r="J275" s="39"/>
      <c r="K275" s="39"/>
      <c r="Z275" s="114"/>
      <c r="AA275" s="114"/>
      <c r="AB275" s="114"/>
      <c r="AC275" s="114"/>
      <c r="AD275" s="114"/>
      <c r="AE275" s="114"/>
      <c r="AF275" s="114"/>
    </row>
    <row r="276" spans="10:32" s="38" customFormat="1" x14ac:dyDescent="0.15">
      <c r="J276" s="39"/>
      <c r="K276" s="39"/>
      <c r="Z276" s="114"/>
      <c r="AA276" s="114"/>
      <c r="AB276" s="114"/>
      <c r="AC276" s="114"/>
      <c r="AD276" s="114"/>
      <c r="AE276" s="114"/>
      <c r="AF276" s="114"/>
    </row>
    <row r="277" spans="10:32" s="38" customFormat="1" x14ac:dyDescent="0.15">
      <c r="J277" s="39"/>
      <c r="K277" s="39"/>
      <c r="Z277" s="114"/>
      <c r="AA277" s="114"/>
      <c r="AB277" s="114"/>
      <c r="AC277" s="114"/>
      <c r="AD277" s="114"/>
      <c r="AE277" s="114"/>
      <c r="AF277" s="114"/>
    </row>
    <row r="278" spans="10:32" s="38" customFormat="1" x14ac:dyDescent="0.15">
      <c r="J278" s="39"/>
      <c r="K278" s="39"/>
      <c r="Z278" s="114"/>
      <c r="AA278" s="114"/>
      <c r="AB278" s="114"/>
      <c r="AC278" s="114"/>
      <c r="AD278" s="114"/>
      <c r="AE278" s="114"/>
      <c r="AF278" s="114"/>
    </row>
    <row r="279" spans="10:32" s="38" customFormat="1" x14ac:dyDescent="0.15">
      <c r="J279" s="39"/>
      <c r="K279" s="39"/>
      <c r="Z279" s="114"/>
      <c r="AA279" s="114"/>
      <c r="AB279" s="114"/>
      <c r="AC279" s="114"/>
      <c r="AD279" s="114"/>
      <c r="AE279" s="114"/>
      <c r="AF279" s="114"/>
    </row>
    <row r="280" spans="10:32" s="38" customFormat="1" x14ac:dyDescent="0.15">
      <c r="J280" s="39"/>
      <c r="K280" s="39"/>
      <c r="Z280" s="114"/>
      <c r="AA280" s="114"/>
      <c r="AB280" s="114"/>
      <c r="AC280" s="114"/>
      <c r="AD280" s="114"/>
      <c r="AE280" s="114"/>
      <c r="AF280" s="114"/>
    </row>
    <row r="281" spans="10:32" s="38" customFormat="1" x14ac:dyDescent="0.15">
      <c r="J281" s="39"/>
      <c r="K281" s="39"/>
      <c r="Z281" s="114"/>
      <c r="AA281" s="114"/>
      <c r="AB281" s="114"/>
      <c r="AC281" s="114"/>
      <c r="AD281" s="114"/>
      <c r="AE281" s="114"/>
      <c r="AF281" s="114"/>
    </row>
    <row r="282" spans="10:32" s="38" customFormat="1" x14ac:dyDescent="0.15">
      <c r="J282" s="39"/>
      <c r="K282" s="39"/>
      <c r="Z282" s="114"/>
      <c r="AA282" s="114"/>
      <c r="AB282" s="114"/>
      <c r="AC282" s="114"/>
      <c r="AD282" s="114"/>
      <c r="AE282" s="114"/>
      <c r="AF282" s="114"/>
    </row>
    <row r="283" spans="10:32" s="38" customFormat="1" x14ac:dyDescent="0.15">
      <c r="J283" s="39"/>
      <c r="K283" s="39"/>
      <c r="Z283" s="114"/>
      <c r="AA283" s="114"/>
      <c r="AB283" s="114"/>
      <c r="AC283" s="114"/>
      <c r="AD283" s="114"/>
      <c r="AE283" s="114"/>
      <c r="AF283" s="114"/>
    </row>
    <row r="284" spans="10:32" s="38" customFormat="1" x14ac:dyDescent="0.15">
      <c r="J284" s="39"/>
      <c r="K284" s="39"/>
      <c r="Z284" s="114"/>
      <c r="AA284" s="114"/>
      <c r="AB284" s="114"/>
      <c r="AC284" s="114"/>
      <c r="AD284" s="114"/>
      <c r="AE284" s="114"/>
      <c r="AF284" s="114"/>
    </row>
    <row r="285" spans="10:32" s="38" customFormat="1" x14ac:dyDescent="0.15">
      <c r="J285" s="39"/>
      <c r="K285" s="39"/>
      <c r="Z285" s="114"/>
      <c r="AA285" s="114"/>
      <c r="AB285" s="114"/>
      <c r="AC285" s="114"/>
      <c r="AD285" s="114"/>
      <c r="AE285" s="114"/>
      <c r="AF285" s="114"/>
    </row>
    <row r="286" spans="10:32" s="38" customFormat="1" x14ac:dyDescent="0.15">
      <c r="J286" s="39"/>
      <c r="K286" s="39"/>
      <c r="Z286" s="114"/>
      <c r="AA286" s="114"/>
      <c r="AB286" s="114"/>
      <c r="AC286" s="114"/>
      <c r="AD286" s="114"/>
      <c r="AE286" s="114"/>
      <c r="AF286" s="114"/>
    </row>
    <row r="287" spans="10:32" s="38" customFormat="1" x14ac:dyDescent="0.15">
      <c r="J287" s="39"/>
      <c r="K287" s="39"/>
      <c r="Z287" s="114"/>
      <c r="AA287" s="114"/>
      <c r="AB287" s="114"/>
      <c r="AC287" s="114"/>
      <c r="AD287" s="114"/>
      <c r="AE287" s="114"/>
      <c r="AF287" s="114"/>
    </row>
    <row r="288" spans="10:32" s="38" customFormat="1" x14ac:dyDescent="0.15">
      <c r="J288" s="39"/>
      <c r="K288" s="39"/>
      <c r="Z288" s="114"/>
      <c r="AA288" s="114"/>
      <c r="AB288" s="114"/>
      <c r="AC288" s="114"/>
      <c r="AD288" s="114"/>
      <c r="AE288" s="114"/>
      <c r="AF288" s="114"/>
    </row>
    <row r="289" spans="10:32" s="38" customFormat="1" x14ac:dyDescent="0.15">
      <c r="J289" s="39"/>
      <c r="K289" s="39"/>
      <c r="Z289" s="114"/>
      <c r="AA289" s="114"/>
      <c r="AB289" s="114"/>
      <c r="AC289" s="114"/>
      <c r="AD289" s="114"/>
      <c r="AE289" s="114"/>
      <c r="AF289" s="114"/>
    </row>
    <row r="290" spans="10:32" s="38" customFormat="1" x14ac:dyDescent="0.15">
      <c r="J290" s="39"/>
      <c r="K290" s="39"/>
      <c r="Z290" s="114"/>
      <c r="AA290" s="114"/>
      <c r="AB290" s="114"/>
      <c r="AC290" s="114"/>
      <c r="AD290" s="114"/>
      <c r="AE290" s="114"/>
      <c r="AF290" s="114"/>
    </row>
    <row r="291" spans="10:32" s="38" customFormat="1" x14ac:dyDescent="0.15">
      <c r="J291" s="39"/>
      <c r="K291" s="39"/>
      <c r="Z291" s="114"/>
      <c r="AA291" s="114"/>
      <c r="AB291" s="114"/>
      <c r="AC291" s="114"/>
      <c r="AD291" s="114"/>
      <c r="AE291" s="114"/>
      <c r="AF291" s="114"/>
    </row>
    <row r="292" spans="10:32" s="38" customFormat="1" x14ac:dyDescent="0.15">
      <c r="J292" s="39"/>
      <c r="K292" s="39"/>
      <c r="Z292" s="114"/>
      <c r="AA292" s="114"/>
      <c r="AB292" s="114"/>
      <c r="AC292" s="114"/>
      <c r="AD292" s="114"/>
      <c r="AE292" s="114"/>
      <c r="AF292" s="114"/>
    </row>
    <row r="293" spans="10:32" s="38" customFormat="1" x14ac:dyDescent="0.15">
      <c r="J293" s="39"/>
      <c r="K293" s="39"/>
      <c r="Z293" s="114"/>
      <c r="AA293" s="114"/>
      <c r="AB293" s="114"/>
      <c r="AC293" s="114"/>
      <c r="AD293" s="114"/>
      <c r="AE293" s="114"/>
      <c r="AF293" s="114"/>
    </row>
    <row r="294" spans="10:32" s="38" customFormat="1" x14ac:dyDescent="0.15">
      <c r="J294" s="39"/>
      <c r="K294" s="39"/>
      <c r="Z294" s="114"/>
      <c r="AA294" s="114"/>
      <c r="AB294" s="114"/>
      <c r="AC294" s="114"/>
      <c r="AD294" s="114"/>
      <c r="AE294" s="114"/>
      <c r="AF294" s="114"/>
    </row>
    <row r="295" spans="10:32" s="38" customFormat="1" x14ac:dyDescent="0.15">
      <c r="J295" s="39"/>
      <c r="K295" s="39"/>
      <c r="Z295" s="114"/>
      <c r="AA295" s="114"/>
      <c r="AB295" s="114"/>
      <c r="AC295" s="114"/>
      <c r="AD295" s="114"/>
      <c r="AE295" s="114"/>
      <c r="AF295" s="114"/>
    </row>
    <row r="296" spans="10:32" s="38" customFormat="1" x14ac:dyDescent="0.15">
      <c r="J296" s="39"/>
      <c r="K296" s="39"/>
      <c r="Z296" s="114"/>
      <c r="AA296" s="114"/>
      <c r="AB296" s="114"/>
      <c r="AC296" s="114"/>
      <c r="AD296" s="114"/>
      <c r="AE296" s="114"/>
      <c r="AF296" s="114"/>
    </row>
    <row r="297" spans="10:32" s="38" customFormat="1" x14ac:dyDescent="0.15">
      <c r="J297" s="39"/>
      <c r="K297" s="39"/>
      <c r="Z297" s="114"/>
      <c r="AA297" s="114"/>
      <c r="AB297" s="114"/>
      <c r="AC297" s="114"/>
      <c r="AD297" s="114"/>
      <c r="AE297" s="114"/>
      <c r="AF297" s="114"/>
    </row>
    <row r="298" spans="10:32" s="38" customFormat="1" x14ac:dyDescent="0.15">
      <c r="J298" s="39"/>
      <c r="K298" s="39"/>
      <c r="Z298" s="114"/>
      <c r="AA298" s="114"/>
      <c r="AB298" s="114"/>
      <c r="AC298" s="114"/>
      <c r="AD298" s="114"/>
      <c r="AE298" s="114"/>
      <c r="AF298" s="114"/>
    </row>
    <row r="299" spans="10:32" s="38" customFormat="1" x14ac:dyDescent="0.15">
      <c r="J299" s="39"/>
      <c r="K299" s="39"/>
      <c r="Z299" s="114"/>
      <c r="AA299" s="114"/>
      <c r="AB299" s="114"/>
      <c r="AC299" s="114"/>
      <c r="AD299" s="114"/>
      <c r="AE299" s="114"/>
      <c r="AF299" s="114"/>
    </row>
    <row r="300" spans="10:32" s="38" customFormat="1" x14ac:dyDescent="0.15">
      <c r="J300" s="39"/>
      <c r="K300" s="39"/>
      <c r="Z300" s="114"/>
      <c r="AA300" s="114"/>
      <c r="AB300" s="114"/>
      <c r="AC300" s="114"/>
      <c r="AD300" s="114"/>
      <c r="AE300" s="114"/>
      <c r="AF300" s="114"/>
    </row>
    <row r="301" spans="10:32" s="38" customFormat="1" x14ac:dyDescent="0.15">
      <c r="J301" s="39"/>
      <c r="K301" s="39"/>
      <c r="Z301" s="114"/>
      <c r="AA301" s="114"/>
      <c r="AB301" s="114"/>
      <c r="AC301" s="114"/>
      <c r="AD301" s="114"/>
      <c r="AE301" s="114"/>
      <c r="AF301" s="114"/>
    </row>
    <row r="302" spans="10:32" s="38" customFormat="1" x14ac:dyDescent="0.15">
      <c r="J302" s="39"/>
      <c r="K302" s="39"/>
      <c r="Z302" s="114"/>
      <c r="AA302" s="114"/>
      <c r="AB302" s="114"/>
      <c r="AC302" s="114"/>
      <c r="AD302" s="114"/>
      <c r="AE302" s="114"/>
      <c r="AF302" s="114"/>
    </row>
    <row r="303" spans="10:32" s="38" customFormat="1" x14ac:dyDescent="0.15">
      <c r="J303" s="39"/>
      <c r="K303" s="39"/>
      <c r="Z303" s="114"/>
      <c r="AA303" s="114"/>
      <c r="AB303" s="114"/>
      <c r="AC303" s="114"/>
      <c r="AD303" s="114"/>
      <c r="AE303" s="114"/>
      <c r="AF303" s="114"/>
    </row>
    <row r="304" spans="10:32" s="38" customFormat="1" x14ac:dyDescent="0.15">
      <c r="J304" s="39"/>
      <c r="K304" s="39"/>
      <c r="Z304" s="114"/>
      <c r="AA304" s="114"/>
      <c r="AB304" s="114"/>
      <c r="AC304" s="114"/>
      <c r="AD304" s="114"/>
      <c r="AE304" s="114"/>
      <c r="AF304" s="114"/>
    </row>
    <row r="305" spans="10:32" s="38" customFormat="1" x14ac:dyDescent="0.15">
      <c r="J305" s="39"/>
      <c r="K305" s="39"/>
      <c r="Z305" s="114"/>
      <c r="AA305" s="114"/>
      <c r="AB305" s="114"/>
      <c r="AC305" s="114"/>
      <c r="AD305" s="114"/>
      <c r="AE305" s="114"/>
      <c r="AF305" s="114"/>
    </row>
    <row r="306" spans="10:32" s="38" customFormat="1" x14ac:dyDescent="0.15">
      <c r="J306" s="39"/>
      <c r="K306" s="39"/>
      <c r="Z306" s="114"/>
      <c r="AA306" s="114"/>
      <c r="AB306" s="114"/>
      <c r="AC306" s="114"/>
      <c r="AD306" s="114"/>
      <c r="AE306" s="114"/>
      <c r="AF306" s="114"/>
    </row>
    <row r="307" spans="10:32" s="38" customFormat="1" x14ac:dyDescent="0.15">
      <c r="J307" s="39"/>
      <c r="K307" s="39"/>
      <c r="Z307" s="114"/>
      <c r="AA307" s="114"/>
      <c r="AB307" s="114"/>
      <c r="AC307" s="114"/>
      <c r="AD307" s="114"/>
      <c r="AE307" s="114"/>
      <c r="AF307" s="114"/>
    </row>
    <row r="308" spans="10:32" s="38" customFormat="1" x14ac:dyDescent="0.15">
      <c r="J308" s="39"/>
      <c r="K308" s="39"/>
      <c r="Z308" s="114"/>
      <c r="AA308" s="114"/>
      <c r="AB308" s="114"/>
      <c r="AC308" s="114"/>
      <c r="AD308" s="114"/>
      <c r="AE308" s="114"/>
      <c r="AF308" s="114"/>
    </row>
    <row r="309" spans="10:32" s="38" customFormat="1" x14ac:dyDescent="0.15">
      <c r="J309" s="39"/>
      <c r="K309" s="39"/>
      <c r="Z309" s="114"/>
      <c r="AA309" s="114"/>
      <c r="AB309" s="114"/>
      <c r="AC309" s="114"/>
      <c r="AD309" s="114"/>
      <c r="AE309" s="114"/>
      <c r="AF309" s="114"/>
    </row>
    <row r="310" spans="10:32" s="38" customFormat="1" x14ac:dyDescent="0.15">
      <c r="J310" s="39"/>
      <c r="K310" s="39"/>
      <c r="Z310" s="114"/>
      <c r="AA310" s="114"/>
      <c r="AB310" s="114"/>
      <c r="AC310" s="114"/>
      <c r="AD310" s="114"/>
      <c r="AE310" s="114"/>
      <c r="AF310" s="114"/>
    </row>
    <row r="311" spans="10:32" s="38" customFormat="1" x14ac:dyDescent="0.15">
      <c r="J311" s="39"/>
      <c r="K311" s="39"/>
      <c r="Z311" s="114"/>
      <c r="AA311" s="114"/>
      <c r="AB311" s="114"/>
      <c r="AC311" s="114"/>
      <c r="AD311" s="114"/>
      <c r="AE311" s="114"/>
      <c r="AF311" s="114"/>
    </row>
    <row r="312" spans="10:32" s="38" customFormat="1" x14ac:dyDescent="0.15">
      <c r="J312" s="39"/>
      <c r="K312" s="39"/>
      <c r="Z312" s="114"/>
      <c r="AA312" s="114"/>
      <c r="AB312" s="114"/>
      <c r="AC312" s="114"/>
      <c r="AD312" s="114"/>
      <c r="AE312" s="114"/>
      <c r="AF312" s="114"/>
    </row>
    <row r="313" spans="10:32" s="38" customFormat="1" x14ac:dyDescent="0.15">
      <c r="J313" s="39"/>
      <c r="K313" s="39"/>
      <c r="Z313" s="114"/>
      <c r="AA313" s="114"/>
      <c r="AB313" s="114"/>
      <c r="AC313" s="114"/>
      <c r="AD313" s="114"/>
      <c r="AE313" s="114"/>
      <c r="AF313" s="114"/>
    </row>
    <row r="314" spans="10:32" s="38" customFormat="1" x14ac:dyDescent="0.15">
      <c r="J314" s="39"/>
      <c r="K314" s="39"/>
      <c r="Z314" s="114"/>
      <c r="AA314" s="114"/>
      <c r="AB314" s="114"/>
      <c r="AC314" s="114"/>
      <c r="AD314" s="114"/>
      <c r="AE314" s="114"/>
      <c r="AF314" s="114"/>
    </row>
    <row r="315" spans="10:32" s="38" customFormat="1" x14ac:dyDescent="0.15">
      <c r="J315" s="39"/>
      <c r="K315" s="39"/>
      <c r="Z315" s="114"/>
      <c r="AA315" s="114"/>
      <c r="AB315" s="114"/>
      <c r="AC315" s="114"/>
      <c r="AD315" s="114"/>
      <c r="AE315" s="114"/>
      <c r="AF315" s="114"/>
    </row>
    <row r="316" spans="10:32" s="38" customFormat="1" x14ac:dyDescent="0.15">
      <c r="J316" s="39"/>
      <c r="K316" s="39"/>
      <c r="Z316" s="114"/>
      <c r="AA316" s="114"/>
      <c r="AB316" s="114"/>
      <c r="AC316" s="114"/>
      <c r="AD316" s="114"/>
      <c r="AE316" s="114"/>
      <c r="AF316" s="114"/>
    </row>
    <row r="317" spans="10:32" s="38" customFormat="1" x14ac:dyDescent="0.15">
      <c r="J317" s="39"/>
      <c r="K317" s="39"/>
      <c r="Z317" s="114"/>
      <c r="AA317" s="114"/>
      <c r="AB317" s="114"/>
      <c r="AC317" s="114"/>
      <c r="AD317" s="114"/>
      <c r="AE317" s="114"/>
      <c r="AF317" s="114"/>
    </row>
    <row r="318" spans="10:32" s="38" customFormat="1" x14ac:dyDescent="0.15">
      <c r="J318" s="39"/>
      <c r="K318" s="39"/>
      <c r="Z318" s="114"/>
      <c r="AA318" s="114"/>
      <c r="AB318" s="114"/>
      <c r="AC318" s="114"/>
      <c r="AD318" s="114"/>
      <c r="AE318" s="114"/>
      <c r="AF318" s="114"/>
    </row>
    <row r="319" spans="10:32" s="38" customFormat="1" x14ac:dyDescent="0.15">
      <c r="J319" s="39"/>
      <c r="K319" s="39"/>
      <c r="Z319" s="114"/>
      <c r="AA319" s="114"/>
      <c r="AB319" s="114"/>
      <c r="AC319" s="114"/>
      <c r="AD319" s="114"/>
      <c r="AE319" s="114"/>
      <c r="AF319" s="114"/>
    </row>
    <row r="320" spans="10:32" s="38" customFormat="1" x14ac:dyDescent="0.15">
      <c r="J320" s="39"/>
      <c r="K320" s="39"/>
      <c r="Z320" s="114"/>
      <c r="AA320" s="114"/>
      <c r="AB320" s="114"/>
      <c r="AC320" s="114"/>
      <c r="AD320" s="114"/>
      <c r="AE320" s="114"/>
      <c r="AF320" s="114"/>
    </row>
    <row r="321" spans="10:32" s="38" customFormat="1" x14ac:dyDescent="0.15">
      <c r="J321" s="39"/>
      <c r="K321" s="39"/>
      <c r="Z321" s="114"/>
      <c r="AA321" s="114"/>
      <c r="AB321" s="114"/>
      <c r="AC321" s="114"/>
      <c r="AD321" s="114"/>
      <c r="AE321" s="114"/>
      <c r="AF321" s="114"/>
    </row>
    <row r="322" spans="10:32" s="38" customFormat="1" x14ac:dyDescent="0.15">
      <c r="J322" s="39"/>
      <c r="K322" s="39"/>
      <c r="Z322" s="114"/>
      <c r="AA322" s="114"/>
      <c r="AB322" s="114"/>
      <c r="AC322" s="114"/>
      <c r="AD322" s="114"/>
      <c r="AE322" s="114"/>
      <c r="AF322" s="114"/>
    </row>
    <row r="323" spans="10:32" s="38" customFormat="1" x14ac:dyDescent="0.15">
      <c r="J323" s="39"/>
      <c r="K323" s="39"/>
      <c r="Z323" s="114"/>
      <c r="AA323" s="114"/>
      <c r="AB323" s="114"/>
      <c r="AC323" s="114"/>
      <c r="AD323" s="114"/>
      <c r="AE323" s="114"/>
      <c r="AF323" s="114"/>
    </row>
    <row r="324" spans="10:32" s="38" customFormat="1" x14ac:dyDescent="0.15">
      <c r="J324" s="39"/>
      <c r="K324" s="39"/>
      <c r="Z324" s="114"/>
      <c r="AA324" s="114"/>
      <c r="AB324" s="114"/>
      <c r="AC324" s="114"/>
      <c r="AD324" s="114"/>
      <c r="AE324" s="114"/>
      <c r="AF324" s="114"/>
    </row>
    <row r="325" spans="10:32" s="38" customFormat="1" x14ac:dyDescent="0.15">
      <c r="J325" s="39"/>
      <c r="K325" s="39"/>
      <c r="Z325" s="114"/>
      <c r="AA325" s="114"/>
      <c r="AB325" s="114"/>
      <c r="AC325" s="114"/>
      <c r="AD325" s="114"/>
      <c r="AE325" s="114"/>
      <c r="AF325" s="114"/>
    </row>
    <row r="326" spans="10:32" s="38" customFormat="1" x14ac:dyDescent="0.15">
      <c r="J326" s="39"/>
      <c r="K326" s="39"/>
      <c r="Z326" s="114"/>
      <c r="AA326" s="114"/>
      <c r="AB326" s="114"/>
      <c r="AC326" s="114"/>
      <c r="AD326" s="114"/>
      <c r="AE326" s="114"/>
      <c r="AF326" s="114"/>
    </row>
    <row r="327" spans="10:32" s="38" customFormat="1" x14ac:dyDescent="0.15">
      <c r="J327" s="39"/>
      <c r="K327" s="39"/>
      <c r="Z327" s="114"/>
      <c r="AA327" s="114"/>
      <c r="AB327" s="114"/>
      <c r="AC327" s="114"/>
      <c r="AD327" s="114"/>
      <c r="AE327" s="114"/>
      <c r="AF327" s="114"/>
    </row>
    <row r="328" spans="10:32" s="38" customFormat="1" x14ac:dyDescent="0.15">
      <c r="J328" s="39"/>
      <c r="K328" s="39"/>
      <c r="Z328" s="114"/>
      <c r="AA328" s="114"/>
      <c r="AB328" s="114"/>
      <c r="AC328" s="114"/>
      <c r="AD328" s="114"/>
      <c r="AE328" s="114"/>
      <c r="AF328" s="114"/>
    </row>
    <row r="329" spans="10:32" s="38" customFormat="1" x14ac:dyDescent="0.15">
      <c r="J329" s="39"/>
      <c r="K329" s="39"/>
      <c r="Z329" s="114"/>
      <c r="AA329" s="114"/>
      <c r="AB329" s="114"/>
      <c r="AC329" s="114"/>
      <c r="AD329" s="114"/>
      <c r="AE329" s="114"/>
      <c r="AF329" s="114"/>
    </row>
    <row r="330" spans="10:32" s="38" customFormat="1" x14ac:dyDescent="0.15">
      <c r="J330" s="39"/>
      <c r="K330" s="39"/>
      <c r="Z330" s="114"/>
      <c r="AA330" s="114"/>
      <c r="AB330" s="114"/>
      <c r="AC330" s="114"/>
      <c r="AD330" s="114"/>
      <c r="AE330" s="114"/>
      <c r="AF330" s="114"/>
    </row>
    <row r="331" spans="10:32" s="38" customFormat="1" x14ac:dyDescent="0.15">
      <c r="J331" s="39"/>
      <c r="K331" s="39"/>
      <c r="Z331" s="114"/>
      <c r="AA331" s="114"/>
      <c r="AB331" s="114"/>
      <c r="AC331" s="114"/>
      <c r="AD331" s="114"/>
      <c r="AE331" s="114"/>
      <c r="AF331" s="114"/>
    </row>
    <row r="332" spans="10:32" s="38" customFormat="1" x14ac:dyDescent="0.15">
      <c r="J332" s="39"/>
      <c r="K332" s="39"/>
      <c r="Z332" s="114"/>
      <c r="AA332" s="114"/>
      <c r="AB332" s="114"/>
      <c r="AC332" s="114"/>
      <c r="AD332" s="114"/>
      <c r="AE332" s="114"/>
      <c r="AF332" s="114"/>
    </row>
    <row r="333" spans="10:32" s="38" customFormat="1" x14ac:dyDescent="0.15">
      <c r="J333" s="39"/>
      <c r="K333" s="39"/>
      <c r="Z333" s="114"/>
      <c r="AA333" s="114"/>
      <c r="AB333" s="114"/>
      <c r="AC333" s="114"/>
      <c r="AD333" s="114"/>
      <c r="AE333" s="114"/>
      <c r="AF333" s="114"/>
    </row>
    <row r="334" spans="10:32" s="38" customFormat="1" x14ac:dyDescent="0.15">
      <c r="J334" s="39"/>
      <c r="K334" s="39"/>
      <c r="Z334" s="114"/>
      <c r="AA334" s="114"/>
      <c r="AB334" s="114"/>
      <c r="AC334" s="114"/>
      <c r="AD334" s="114"/>
      <c r="AE334" s="114"/>
      <c r="AF334" s="114"/>
    </row>
    <row r="335" spans="10:32" s="38" customFormat="1" x14ac:dyDescent="0.15">
      <c r="J335" s="39"/>
      <c r="K335" s="39"/>
      <c r="Z335" s="114"/>
      <c r="AA335" s="114"/>
      <c r="AB335" s="114"/>
      <c r="AC335" s="114"/>
      <c r="AD335" s="114"/>
      <c r="AE335" s="114"/>
      <c r="AF335" s="114"/>
    </row>
    <row r="336" spans="10:32" s="38" customFormat="1" x14ac:dyDescent="0.15">
      <c r="J336" s="39"/>
      <c r="K336" s="39"/>
      <c r="Z336" s="114"/>
      <c r="AA336" s="114"/>
      <c r="AB336" s="114"/>
      <c r="AC336" s="114"/>
      <c r="AD336" s="114"/>
      <c r="AE336" s="114"/>
      <c r="AF336" s="114"/>
    </row>
    <row r="337" spans="10:32" s="38" customFormat="1" x14ac:dyDescent="0.15">
      <c r="J337" s="39"/>
      <c r="K337" s="39"/>
      <c r="Z337" s="114"/>
      <c r="AA337" s="114"/>
      <c r="AB337" s="114"/>
      <c r="AC337" s="114"/>
      <c r="AD337" s="114"/>
      <c r="AE337" s="114"/>
      <c r="AF337" s="114"/>
    </row>
    <row r="338" spans="10:32" s="38" customFormat="1" x14ac:dyDescent="0.15">
      <c r="J338" s="39"/>
      <c r="K338" s="39"/>
      <c r="Z338" s="114"/>
      <c r="AA338" s="114"/>
      <c r="AB338" s="114"/>
      <c r="AC338" s="114"/>
      <c r="AD338" s="114"/>
      <c r="AE338" s="114"/>
      <c r="AF338" s="114"/>
    </row>
    <row r="339" spans="10:32" s="38" customFormat="1" x14ac:dyDescent="0.15">
      <c r="J339" s="39"/>
      <c r="K339" s="39"/>
      <c r="Z339" s="114"/>
      <c r="AA339" s="114"/>
      <c r="AB339" s="114"/>
      <c r="AC339" s="114"/>
      <c r="AD339" s="114"/>
      <c r="AE339" s="114"/>
      <c r="AF339" s="114"/>
    </row>
    <row r="340" spans="10:32" s="38" customFormat="1" x14ac:dyDescent="0.15">
      <c r="J340" s="39"/>
      <c r="K340" s="39"/>
      <c r="Z340" s="114"/>
      <c r="AA340" s="114"/>
      <c r="AB340" s="114"/>
      <c r="AC340" s="114"/>
      <c r="AD340" s="114"/>
      <c r="AE340" s="114"/>
      <c r="AF340" s="114"/>
    </row>
    <row r="341" spans="10:32" s="38" customFormat="1" x14ac:dyDescent="0.15">
      <c r="J341" s="39"/>
      <c r="K341" s="39"/>
      <c r="Z341" s="114"/>
      <c r="AA341" s="114"/>
      <c r="AB341" s="114"/>
      <c r="AC341" s="114"/>
      <c r="AD341" s="114"/>
      <c r="AE341" s="114"/>
      <c r="AF341" s="114"/>
    </row>
    <row r="342" spans="10:32" s="38" customFormat="1" x14ac:dyDescent="0.15">
      <c r="J342" s="39"/>
      <c r="K342" s="39"/>
      <c r="Z342" s="114"/>
      <c r="AA342" s="114"/>
      <c r="AB342" s="114"/>
      <c r="AC342" s="114"/>
      <c r="AD342" s="114"/>
      <c r="AE342" s="114"/>
      <c r="AF342" s="114"/>
    </row>
    <row r="343" spans="10:32" s="38" customFormat="1" x14ac:dyDescent="0.15">
      <c r="J343" s="39"/>
      <c r="K343" s="39"/>
      <c r="Z343" s="114"/>
      <c r="AA343" s="114"/>
      <c r="AB343" s="114"/>
      <c r="AC343" s="114"/>
      <c r="AD343" s="114"/>
      <c r="AE343" s="114"/>
      <c r="AF343" s="114"/>
    </row>
    <row r="344" spans="10:32" s="38" customFormat="1" x14ac:dyDescent="0.15">
      <c r="J344" s="39"/>
      <c r="K344" s="39"/>
      <c r="Z344" s="114"/>
      <c r="AA344" s="114"/>
      <c r="AB344" s="114"/>
      <c r="AC344" s="114"/>
      <c r="AD344" s="114"/>
      <c r="AE344" s="114"/>
      <c r="AF344" s="114"/>
    </row>
    <row r="345" spans="10:32" s="38" customFormat="1" x14ac:dyDescent="0.15">
      <c r="J345" s="39"/>
      <c r="K345" s="39"/>
      <c r="Z345" s="114"/>
      <c r="AA345" s="114"/>
      <c r="AB345" s="114"/>
      <c r="AC345" s="114"/>
      <c r="AD345" s="114"/>
      <c r="AE345" s="114"/>
      <c r="AF345" s="114"/>
    </row>
    <row r="346" spans="10:32" s="38" customFormat="1" x14ac:dyDescent="0.15">
      <c r="J346" s="39"/>
      <c r="K346" s="39"/>
      <c r="Z346" s="114"/>
      <c r="AA346" s="114"/>
      <c r="AB346" s="114"/>
      <c r="AC346" s="114"/>
      <c r="AD346" s="114"/>
      <c r="AE346" s="114"/>
      <c r="AF346" s="114"/>
    </row>
    <row r="347" spans="10:32" s="38" customFormat="1" x14ac:dyDescent="0.15">
      <c r="J347" s="39"/>
      <c r="K347" s="39"/>
      <c r="Z347" s="114"/>
      <c r="AA347" s="114"/>
      <c r="AB347" s="114"/>
      <c r="AC347" s="114"/>
      <c r="AD347" s="114"/>
      <c r="AE347" s="114"/>
      <c r="AF347" s="114"/>
    </row>
    <row r="348" spans="10:32" s="38" customFormat="1" x14ac:dyDescent="0.15">
      <c r="J348" s="39"/>
      <c r="K348" s="39"/>
      <c r="Z348" s="114"/>
      <c r="AA348" s="114"/>
      <c r="AB348" s="114"/>
      <c r="AC348" s="114"/>
      <c r="AD348" s="114"/>
      <c r="AE348" s="114"/>
      <c r="AF348" s="114"/>
    </row>
    <row r="349" spans="10:32" s="38" customFormat="1" x14ac:dyDescent="0.15">
      <c r="J349" s="39"/>
      <c r="K349" s="39"/>
      <c r="Z349" s="114"/>
      <c r="AA349" s="114"/>
      <c r="AB349" s="114"/>
      <c r="AC349" s="114"/>
      <c r="AD349" s="114"/>
      <c r="AE349" s="114"/>
      <c r="AF349" s="114"/>
    </row>
    <row r="350" spans="10:32" s="38" customFormat="1" x14ac:dyDescent="0.15">
      <c r="J350" s="39"/>
      <c r="K350" s="39"/>
      <c r="Z350" s="114"/>
      <c r="AA350" s="114"/>
      <c r="AB350" s="114"/>
      <c r="AC350" s="114"/>
      <c r="AD350" s="114"/>
      <c r="AE350" s="114"/>
      <c r="AF350" s="114"/>
    </row>
    <row r="351" spans="10:32" s="38" customFormat="1" x14ac:dyDescent="0.15">
      <c r="J351" s="39"/>
      <c r="K351" s="39"/>
      <c r="Z351" s="114"/>
      <c r="AA351" s="114"/>
      <c r="AB351" s="114"/>
      <c r="AC351" s="114"/>
      <c r="AD351" s="114"/>
      <c r="AE351" s="114"/>
      <c r="AF351" s="114"/>
    </row>
    <row r="352" spans="10:32" s="38" customFormat="1" x14ac:dyDescent="0.15">
      <c r="J352" s="39"/>
      <c r="K352" s="39"/>
      <c r="Z352" s="114"/>
      <c r="AA352" s="114"/>
      <c r="AB352" s="114"/>
      <c r="AC352" s="114"/>
      <c r="AD352" s="114"/>
      <c r="AE352" s="114"/>
      <c r="AF352" s="114"/>
    </row>
    <row r="353" spans="10:32" s="38" customFormat="1" x14ac:dyDescent="0.15">
      <c r="J353" s="39"/>
      <c r="K353" s="39"/>
      <c r="Z353" s="114"/>
      <c r="AA353" s="114"/>
      <c r="AB353" s="114"/>
      <c r="AC353" s="114"/>
      <c r="AD353" s="114"/>
      <c r="AE353" s="114"/>
      <c r="AF353" s="114"/>
    </row>
    <row r="354" spans="10:32" s="38" customFormat="1" x14ac:dyDescent="0.15">
      <c r="J354" s="39"/>
      <c r="K354" s="39"/>
      <c r="Z354" s="114"/>
      <c r="AA354" s="114"/>
      <c r="AB354" s="114"/>
      <c r="AC354" s="114"/>
      <c r="AD354" s="114"/>
      <c r="AE354" s="114"/>
      <c r="AF354" s="114"/>
    </row>
    <row r="355" spans="10:32" s="38" customFormat="1" x14ac:dyDescent="0.15">
      <c r="J355" s="39"/>
      <c r="K355" s="39"/>
      <c r="Z355" s="114"/>
      <c r="AA355" s="114"/>
      <c r="AB355" s="114"/>
      <c r="AC355" s="114"/>
      <c r="AD355" s="114"/>
      <c r="AE355" s="114"/>
      <c r="AF355" s="114"/>
    </row>
    <row r="356" spans="10:32" s="38" customFormat="1" x14ac:dyDescent="0.15">
      <c r="J356" s="39"/>
      <c r="K356" s="39"/>
      <c r="Z356" s="114"/>
      <c r="AA356" s="114"/>
      <c r="AB356" s="114"/>
      <c r="AC356" s="114"/>
      <c r="AD356" s="114"/>
      <c r="AE356" s="114"/>
      <c r="AF356" s="114"/>
    </row>
    <row r="357" spans="10:32" s="38" customFormat="1" x14ac:dyDescent="0.15">
      <c r="J357" s="39"/>
      <c r="K357" s="39"/>
      <c r="Z357" s="114"/>
      <c r="AA357" s="114"/>
      <c r="AB357" s="114"/>
      <c r="AC357" s="114"/>
      <c r="AD357" s="114"/>
      <c r="AE357" s="114"/>
      <c r="AF357" s="114"/>
    </row>
    <row r="358" spans="10:32" s="38" customFormat="1" x14ac:dyDescent="0.15">
      <c r="J358" s="39"/>
      <c r="K358" s="39"/>
      <c r="Z358" s="114"/>
      <c r="AA358" s="114"/>
      <c r="AB358" s="114"/>
      <c r="AC358" s="114"/>
      <c r="AD358" s="114"/>
      <c r="AE358" s="114"/>
      <c r="AF358" s="114"/>
    </row>
    <row r="359" spans="10:32" s="38" customFormat="1" x14ac:dyDescent="0.15">
      <c r="J359" s="39"/>
      <c r="K359" s="39"/>
      <c r="Z359" s="114"/>
      <c r="AA359" s="114"/>
      <c r="AB359" s="114"/>
      <c r="AC359" s="114"/>
      <c r="AD359" s="114"/>
      <c r="AE359" s="114"/>
      <c r="AF359" s="114"/>
    </row>
    <row r="360" spans="10:32" s="38" customFormat="1" x14ac:dyDescent="0.15">
      <c r="J360" s="39"/>
      <c r="K360" s="39"/>
      <c r="Z360" s="114"/>
      <c r="AA360" s="114"/>
      <c r="AB360" s="114"/>
      <c r="AC360" s="114"/>
      <c r="AD360" s="114"/>
      <c r="AE360" s="114"/>
      <c r="AF360" s="114"/>
    </row>
    <row r="361" spans="10:32" s="38" customFormat="1" x14ac:dyDescent="0.15">
      <c r="J361" s="39"/>
      <c r="K361" s="39"/>
      <c r="Z361" s="114"/>
      <c r="AA361" s="114"/>
      <c r="AB361" s="114"/>
      <c r="AC361" s="114"/>
      <c r="AD361" s="114"/>
      <c r="AE361" s="114"/>
      <c r="AF361" s="114"/>
    </row>
    <row r="362" spans="10:32" s="38" customFormat="1" x14ac:dyDescent="0.15">
      <c r="J362" s="39"/>
      <c r="K362" s="39"/>
      <c r="Z362" s="114"/>
      <c r="AA362" s="114"/>
      <c r="AB362" s="114"/>
      <c r="AC362" s="114"/>
      <c r="AD362" s="114"/>
      <c r="AE362" s="114"/>
      <c r="AF362" s="114"/>
    </row>
    <row r="363" spans="10:32" s="38" customFormat="1" x14ac:dyDescent="0.15">
      <c r="J363" s="39"/>
      <c r="K363" s="39"/>
      <c r="Z363" s="114"/>
      <c r="AA363" s="114"/>
      <c r="AB363" s="114"/>
      <c r="AC363" s="114"/>
      <c r="AD363" s="114"/>
      <c r="AE363" s="114"/>
      <c r="AF363" s="114"/>
    </row>
    <row r="364" spans="10:32" s="38" customFormat="1" x14ac:dyDescent="0.15">
      <c r="J364" s="39"/>
      <c r="K364" s="39"/>
      <c r="Z364" s="114"/>
      <c r="AA364" s="114"/>
      <c r="AB364" s="114"/>
      <c r="AC364" s="114"/>
      <c r="AD364" s="114"/>
      <c r="AE364" s="114"/>
      <c r="AF364" s="114"/>
    </row>
    <row r="365" spans="10:32" s="38" customFormat="1" x14ac:dyDescent="0.15">
      <c r="J365" s="39"/>
      <c r="K365" s="39"/>
      <c r="Z365" s="114"/>
      <c r="AA365" s="114"/>
      <c r="AB365" s="114"/>
      <c r="AC365" s="114"/>
      <c r="AD365" s="114"/>
      <c r="AE365" s="114"/>
      <c r="AF365" s="114"/>
    </row>
    <row r="366" spans="10:32" s="38" customFormat="1" x14ac:dyDescent="0.15">
      <c r="J366" s="39"/>
      <c r="K366" s="39"/>
      <c r="Z366" s="114"/>
      <c r="AA366" s="114"/>
      <c r="AB366" s="114"/>
      <c r="AC366" s="114"/>
      <c r="AD366" s="114"/>
      <c r="AE366" s="114"/>
      <c r="AF366" s="114"/>
    </row>
    <row r="367" spans="10:32" s="38" customFormat="1" x14ac:dyDescent="0.15">
      <c r="J367" s="39"/>
      <c r="K367" s="39"/>
      <c r="Z367" s="114"/>
      <c r="AA367" s="114"/>
      <c r="AB367" s="114"/>
      <c r="AC367" s="114"/>
      <c r="AD367" s="114"/>
      <c r="AE367" s="114"/>
      <c r="AF367" s="114"/>
    </row>
    <row r="368" spans="10:32" s="38" customFormat="1" x14ac:dyDescent="0.15">
      <c r="J368" s="39"/>
      <c r="K368" s="39"/>
      <c r="Z368" s="114"/>
      <c r="AA368" s="114"/>
      <c r="AB368" s="114"/>
      <c r="AC368" s="114"/>
      <c r="AD368" s="114"/>
      <c r="AE368" s="114"/>
      <c r="AF368" s="114"/>
    </row>
    <row r="369" spans="10:32" s="38" customFormat="1" x14ac:dyDescent="0.15">
      <c r="J369" s="39"/>
      <c r="K369" s="39"/>
      <c r="Z369" s="114"/>
      <c r="AA369" s="114"/>
      <c r="AB369" s="114"/>
      <c r="AC369" s="114"/>
      <c r="AD369" s="114"/>
      <c r="AE369" s="114"/>
      <c r="AF369" s="114"/>
    </row>
    <row r="370" spans="10:32" s="38" customFormat="1" x14ac:dyDescent="0.15">
      <c r="J370" s="39"/>
      <c r="K370" s="39"/>
      <c r="Z370" s="114"/>
      <c r="AA370" s="114"/>
      <c r="AB370" s="114"/>
      <c r="AC370" s="114"/>
      <c r="AD370" s="114"/>
      <c r="AE370" s="114"/>
      <c r="AF370" s="114"/>
    </row>
    <row r="371" spans="10:32" s="38" customFormat="1" x14ac:dyDescent="0.15">
      <c r="J371" s="39"/>
      <c r="K371" s="39"/>
      <c r="Z371" s="114"/>
      <c r="AA371" s="114"/>
      <c r="AB371" s="114"/>
      <c r="AC371" s="114"/>
      <c r="AD371" s="114"/>
      <c r="AE371" s="114"/>
      <c r="AF371" s="114"/>
    </row>
    <row r="372" spans="10:32" s="38" customFormat="1" x14ac:dyDescent="0.15">
      <c r="J372" s="39"/>
      <c r="K372" s="39"/>
      <c r="Z372" s="114"/>
      <c r="AA372" s="114"/>
      <c r="AB372" s="114"/>
      <c r="AC372" s="114"/>
      <c r="AD372" s="114"/>
      <c r="AE372" s="114"/>
      <c r="AF372" s="114"/>
    </row>
    <row r="373" spans="10:32" s="38" customFormat="1" x14ac:dyDescent="0.15">
      <c r="J373" s="39"/>
      <c r="K373" s="39"/>
      <c r="Z373" s="114"/>
      <c r="AA373" s="114"/>
      <c r="AB373" s="114"/>
      <c r="AC373" s="114"/>
      <c r="AD373" s="114"/>
      <c r="AE373" s="114"/>
      <c r="AF373" s="114"/>
    </row>
    <row r="374" spans="10:32" s="38" customFormat="1" x14ac:dyDescent="0.15">
      <c r="J374" s="39"/>
      <c r="K374" s="39"/>
      <c r="Z374" s="114"/>
      <c r="AA374" s="114"/>
      <c r="AB374" s="114"/>
      <c r="AC374" s="114"/>
      <c r="AD374" s="114"/>
      <c r="AE374" s="114"/>
      <c r="AF374" s="114"/>
    </row>
    <row r="375" spans="10:32" s="38" customFormat="1" x14ac:dyDescent="0.15">
      <c r="J375" s="39"/>
      <c r="K375" s="39"/>
      <c r="Z375" s="114"/>
      <c r="AA375" s="114"/>
      <c r="AB375" s="114"/>
      <c r="AC375" s="114"/>
      <c r="AD375" s="114"/>
      <c r="AE375" s="114"/>
      <c r="AF375" s="114"/>
    </row>
    <row r="376" spans="10:32" s="38" customFormat="1" x14ac:dyDescent="0.15">
      <c r="J376" s="39"/>
      <c r="K376" s="39"/>
      <c r="Z376" s="114"/>
      <c r="AA376" s="114"/>
      <c r="AB376" s="114"/>
      <c r="AC376" s="114"/>
      <c r="AD376" s="114"/>
      <c r="AE376" s="114"/>
      <c r="AF376" s="114"/>
    </row>
    <row r="377" spans="10:32" s="38" customFormat="1" x14ac:dyDescent="0.15">
      <c r="J377" s="39"/>
      <c r="K377" s="39"/>
      <c r="Z377" s="114"/>
      <c r="AA377" s="114"/>
      <c r="AB377" s="114"/>
      <c r="AC377" s="114"/>
      <c r="AD377" s="114"/>
      <c r="AE377" s="114"/>
      <c r="AF377" s="114"/>
    </row>
    <row r="378" spans="10:32" s="38" customFormat="1" x14ac:dyDescent="0.15">
      <c r="J378" s="39"/>
      <c r="K378" s="39"/>
      <c r="Z378" s="114"/>
      <c r="AA378" s="114"/>
      <c r="AB378" s="114"/>
      <c r="AC378" s="114"/>
      <c r="AD378" s="114"/>
      <c r="AE378" s="114"/>
      <c r="AF378" s="114"/>
    </row>
    <row r="379" spans="10:32" s="38" customFormat="1" x14ac:dyDescent="0.15">
      <c r="J379" s="39"/>
      <c r="K379" s="39"/>
      <c r="Z379" s="114"/>
      <c r="AA379" s="114"/>
      <c r="AB379" s="114"/>
      <c r="AC379" s="114"/>
      <c r="AD379" s="114"/>
      <c r="AE379" s="114"/>
      <c r="AF379" s="114"/>
    </row>
    <row r="380" spans="10:32" s="38" customFormat="1" x14ac:dyDescent="0.15">
      <c r="J380" s="39"/>
      <c r="K380" s="39"/>
      <c r="Z380" s="114"/>
      <c r="AA380" s="114"/>
      <c r="AB380" s="114"/>
      <c r="AC380" s="114"/>
      <c r="AD380" s="114"/>
      <c r="AE380" s="114"/>
      <c r="AF380" s="114"/>
    </row>
    <row r="381" spans="10:32" s="38" customFormat="1" x14ac:dyDescent="0.15">
      <c r="J381" s="39"/>
      <c r="K381" s="39"/>
      <c r="Z381" s="114"/>
      <c r="AA381" s="114"/>
      <c r="AB381" s="114"/>
      <c r="AC381" s="114"/>
      <c r="AD381" s="114"/>
      <c r="AE381" s="114"/>
      <c r="AF381" s="114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2" manualBreakCount="2">
    <brk id="12" max="48" man="1"/>
    <brk id="22" max="4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82"/>
  <sheetViews>
    <sheetView workbookViewId="0">
      <selection activeCell="D4" sqref="D4"/>
    </sheetView>
  </sheetViews>
  <sheetFormatPr defaultColWidth="9" defaultRowHeight="12" x14ac:dyDescent="0.15"/>
  <cols>
    <col min="1" max="1" width="24.77734375" style="21" customWidth="1"/>
    <col min="2" max="9" width="8.6640625" style="21" customWidth="1"/>
    <col min="10" max="11" width="8.6640625" style="23" customWidth="1"/>
    <col min="12" max="13" width="8.6640625" style="21" customWidth="1"/>
    <col min="14" max="16384" width="9" style="21"/>
  </cols>
  <sheetData>
    <row r="1" spans="1:18" ht="15" customHeight="1" x14ac:dyDescent="0.2">
      <c r="A1" s="36" t="s">
        <v>101</v>
      </c>
      <c r="L1" s="37" t="str">
        <f>[1]財政指標!$M$1</f>
        <v>宇都宮市</v>
      </c>
      <c r="Q1" s="37" t="str">
        <f>[1]財政指標!$M$1</f>
        <v>宇都宮市</v>
      </c>
    </row>
    <row r="2" spans="1:18" ht="15" customHeight="1" x14ac:dyDescent="0.15">
      <c r="M2" s="21" t="s">
        <v>170</v>
      </c>
      <c r="R2" s="21" t="s">
        <v>170</v>
      </c>
    </row>
    <row r="3" spans="1:18" ht="18" customHeight="1" x14ac:dyDescent="0.15">
      <c r="A3" s="19"/>
      <c r="B3" s="19" t="s">
        <v>10</v>
      </c>
      <c r="C3" s="19" t="s">
        <v>277</v>
      </c>
      <c r="D3" s="19" t="s">
        <v>278</v>
      </c>
      <c r="E3" s="19" t="s">
        <v>279</v>
      </c>
      <c r="F3" s="19" t="s">
        <v>280</v>
      </c>
      <c r="G3" s="19" t="s">
        <v>281</v>
      </c>
      <c r="H3" s="19" t="s">
        <v>282</v>
      </c>
      <c r="I3" s="19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15" t="s">
        <v>325</v>
      </c>
      <c r="P3" s="15" t="s">
        <v>326</v>
      </c>
      <c r="Q3" s="15" t="s">
        <v>327</v>
      </c>
      <c r="R3" s="15" t="s">
        <v>328</v>
      </c>
    </row>
    <row r="4" spans="1:18" ht="18" customHeight="1" x14ac:dyDescent="0.15">
      <c r="A4" s="22" t="s">
        <v>351</v>
      </c>
      <c r="B4" s="19">
        <v>737258</v>
      </c>
      <c r="C4" s="19">
        <v>803587</v>
      </c>
      <c r="D4" s="19">
        <v>886085</v>
      </c>
      <c r="E4" s="19">
        <v>921675</v>
      </c>
      <c r="F4" s="19">
        <v>942733</v>
      </c>
      <c r="G4" s="19">
        <v>984863</v>
      </c>
      <c r="H4" s="19">
        <v>989542</v>
      </c>
      <c r="I4" s="19">
        <v>1005986</v>
      </c>
      <c r="J4" s="16">
        <v>955839</v>
      </c>
      <c r="K4" s="16">
        <v>911174</v>
      </c>
      <c r="L4" s="19">
        <v>876187</v>
      </c>
      <c r="M4" s="19">
        <v>849542</v>
      </c>
      <c r="N4" s="19">
        <v>835878</v>
      </c>
      <c r="O4" s="19">
        <v>807606</v>
      </c>
      <c r="P4" s="19">
        <v>831031</v>
      </c>
      <c r="Q4" s="19">
        <v>855267</v>
      </c>
      <c r="R4" s="19">
        <v>854462</v>
      </c>
    </row>
    <row r="5" spans="1:18" ht="18" customHeight="1" x14ac:dyDescent="0.15">
      <c r="A5" s="22" t="s">
        <v>352</v>
      </c>
      <c r="B5" s="19">
        <v>14304184</v>
      </c>
      <c r="C5" s="19">
        <v>15966578</v>
      </c>
      <c r="D5" s="19">
        <v>14879477</v>
      </c>
      <c r="E5" s="19">
        <v>16552739</v>
      </c>
      <c r="F5" s="19">
        <v>14268754</v>
      </c>
      <c r="G5" s="19">
        <v>14930076</v>
      </c>
      <c r="H5" s="19">
        <v>15331707</v>
      </c>
      <c r="I5" s="19">
        <v>15579819</v>
      </c>
      <c r="J5" s="16">
        <v>14204992</v>
      </c>
      <c r="K5" s="16">
        <v>12547639</v>
      </c>
      <c r="L5" s="19">
        <v>16344174</v>
      </c>
      <c r="M5" s="19">
        <v>13612716</v>
      </c>
      <c r="N5" s="19">
        <v>14312636</v>
      </c>
      <c r="O5" s="19">
        <v>16704547</v>
      </c>
      <c r="P5" s="19">
        <v>17222344</v>
      </c>
      <c r="Q5" s="19">
        <v>14730531</v>
      </c>
      <c r="R5" s="19">
        <v>15848014</v>
      </c>
    </row>
    <row r="6" spans="1:18" ht="18" customHeight="1" x14ac:dyDescent="0.15">
      <c r="A6" s="22" t="s">
        <v>353</v>
      </c>
      <c r="B6" s="19">
        <v>13758300</v>
      </c>
      <c r="C6" s="19">
        <v>15244665</v>
      </c>
      <c r="D6" s="19">
        <v>14965563</v>
      </c>
      <c r="E6" s="19">
        <v>16548727</v>
      </c>
      <c r="F6" s="19">
        <v>17576086</v>
      </c>
      <c r="G6" s="19">
        <v>19322293</v>
      </c>
      <c r="H6" s="19">
        <v>19097753</v>
      </c>
      <c r="I6" s="19">
        <v>21404295</v>
      </c>
      <c r="J6" s="16">
        <v>24193950</v>
      </c>
      <c r="K6" s="23">
        <v>26990661</v>
      </c>
      <c r="L6" s="19">
        <v>31991060</v>
      </c>
      <c r="M6" s="19">
        <v>27795530</v>
      </c>
      <c r="N6" s="19">
        <v>30431783</v>
      </c>
      <c r="O6" s="19">
        <v>31887411</v>
      </c>
      <c r="P6" s="19">
        <v>33742111</v>
      </c>
      <c r="Q6" s="19">
        <v>35488292</v>
      </c>
      <c r="R6" s="19">
        <v>38763722</v>
      </c>
    </row>
    <row r="7" spans="1:18" ht="18" customHeight="1" x14ac:dyDescent="0.15">
      <c r="A7" s="22" t="s">
        <v>354</v>
      </c>
      <c r="B7" s="19">
        <v>6845985</v>
      </c>
      <c r="C7" s="19">
        <v>10461988</v>
      </c>
      <c r="D7" s="19">
        <v>8499155</v>
      </c>
      <c r="E7" s="19">
        <v>8774586</v>
      </c>
      <c r="F7" s="19">
        <v>10711675</v>
      </c>
      <c r="G7" s="19">
        <v>10506488</v>
      </c>
      <c r="H7" s="19">
        <v>11085137</v>
      </c>
      <c r="I7" s="19">
        <v>13708868</v>
      </c>
      <c r="J7" s="16">
        <v>18959549</v>
      </c>
      <c r="K7" s="16">
        <v>20011858</v>
      </c>
      <c r="L7" s="19">
        <v>23302452</v>
      </c>
      <c r="M7" s="19">
        <v>18345363</v>
      </c>
      <c r="N7" s="19">
        <v>13746542</v>
      </c>
      <c r="O7" s="19">
        <v>16491734</v>
      </c>
      <c r="P7" s="19">
        <v>19298255</v>
      </c>
      <c r="Q7" s="19">
        <v>15130964</v>
      </c>
      <c r="R7" s="19">
        <v>12511530</v>
      </c>
    </row>
    <row r="8" spans="1:18" ht="18" customHeight="1" x14ac:dyDescent="0.15">
      <c r="A8" s="22" t="s">
        <v>355</v>
      </c>
      <c r="B8" s="19">
        <v>462515</v>
      </c>
      <c r="C8" s="19">
        <v>449549</v>
      </c>
      <c r="D8" s="19">
        <v>515992</v>
      </c>
      <c r="E8" s="19">
        <v>477056</v>
      </c>
      <c r="F8" s="19">
        <v>412956</v>
      </c>
      <c r="G8" s="19">
        <v>377780</v>
      </c>
      <c r="H8" s="19">
        <v>374613</v>
      </c>
      <c r="I8" s="19">
        <v>371505</v>
      </c>
      <c r="J8" s="16">
        <v>347850</v>
      </c>
      <c r="K8" s="16">
        <v>321762</v>
      </c>
      <c r="L8" s="19">
        <v>318001</v>
      </c>
      <c r="M8" s="19">
        <v>308983</v>
      </c>
      <c r="N8" s="19">
        <v>316825</v>
      </c>
      <c r="O8" s="19">
        <v>309996</v>
      </c>
      <c r="P8" s="19">
        <v>506320</v>
      </c>
      <c r="Q8" s="19">
        <v>524247</v>
      </c>
      <c r="R8" s="19">
        <v>253805</v>
      </c>
    </row>
    <row r="9" spans="1:18" ht="18" customHeight="1" x14ac:dyDescent="0.15">
      <c r="A9" s="22" t="s">
        <v>356</v>
      </c>
      <c r="B9" s="19">
        <v>2764692</v>
      </c>
      <c r="C9" s="19">
        <v>3276871</v>
      </c>
      <c r="D9" s="19">
        <v>2813678</v>
      </c>
      <c r="E9" s="19">
        <v>3005106</v>
      </c>
      <c r="F9" s="19">
        <v>3184818</v>
      </c>
      <c r="G9" s="19">
        <v>8647332</v>
      </c>
      <c r="H9" s="19">
        <v>10944535</v>
      </c>
      <c r="I9" s="19">
        <v>3896928</v>
      </c>
      <c r="J9" s="16">
        <v>2571662</v>
      </c>
      <c r="K9" s="16">
        <v>2833831</v>
      </c>
      <c r="L9" s="19">
        <v>2361333</v>
      </c>
      <c r="M9" s="19">
        <v>2588062</v>
      </c>
      <c r="N9" s="19">
        <v>3038539</v>
      </c>
      <c r="O9" s="19">
        <v>2578734</v>
      </c>
      <c r="P9" s="19">
        <v>3091311</v>
      </c>
      <c r="Q9" s="19">
        <v>2514126</v>
      </c>
      <c r="R9" s="19">
        <v>2435567</v>
      </c>
    </row>
    <row r="10" spans="1:18" ht="18" customHeight="1" x14ac:dyDescent="0.15">
      <c r="A10" s="22" t="s">
        <v>357</v>
      </c>
      <c r="B10" s="19">
        <v>4673061</v>
      </c>
      <c r="C10" s="19">
        <v>4326649</v>
      </c>
      <c r="D10" s="19">
        <v>5142220</v>
      </c>
      <c r="E10" s="19">
        <v>6761928</v>
      </c>
      <c r="F10" s="19">
        <v>9083278</v>
      </c>
      <c r="G10" s="19">
        <v>12116468</v>
      </c>
      <c r="H10" s="19">
        <v>10065290</v>
      </c>
      <c r="I10" s="19">
        <v>9161561</v>
      </c>
      <c r="J10" s="16">
        <v>8791603</v>
      </c>
      <c r="K10" s="16">
        <v>11336742</v>
      </c>
      <c r="L10" s="19">
        <v>14235900</v>
      </c>
      <c r="M10" s="19">
        <v>11929898</v>
      </c>
      <c r="N10" s="19">
        <v>12009934</v>
      </c>
      <c r="O10" s="19">
        <v>11737083</v>
      </c>
      <c r="P10" s="19">
        <v>12033199</v>
      </c>
      <c r="Q10" s="19">
        <v>12073222</v>
      </c>
      <c r="R10" s="19">
        <v>9101426</v>
      </c>
    </row>
    <row r="11" spans="1:18" ht="18" customHeight="1" x14ac:dyDescent="0.15">
      <c r="A11" s="22" t="s">
        <v>358</v>
      </c>
      <c r="B11" s="19">
        <v>32109381</v>
      </c>
      <c r="C11" s="19">
        <v>35071762</v>
      </c>
      <c r="D11" s="19">
        <v>37575657</v>
      </c>
      <c r="E11" s="19">
        <v>40253219</v>
      </c>
      <c r="F11" s="19">
        <v>39091289</v>
      </c>
      <c r="G11" s="19">
        <v>35648788</v>
      </c>
      <c r="H11" s="19">
        <v>39589650</v>
      </c>
      <c r="I11" s="19">
        <v>42116973</v>
      </c>
      <c r="J11" s="16">
        <v>36863937</v>
      </c>
      <c r="K11" s="23">
        <v>39436409</v>
      </c>
      <c r="L11" s="19">
        <v>40157339</v>
      </c>
      <c r="M11" s="19">
        <v>40369779</v>
      </c>
      <c r="N11" s="19">
        <v>38658652</v>
      </c>
      <c r="O11" s="19">
        <v>37231494</v>
      </c>
      <c r="P11" s="19">
        <v>35982525</v>
      </c>
      <c r="Q11" s="19">
        <v>30024401</v>
      </c>
      <c r="R11" s="19">
        <v>30989347</v>
      </c>
    </row>
    <row r="12" spans="1:18" ht="18" customHeight="1" x14ac:dyDescent="0.15">
      <c r="A12" s="22" t="s">
        <v>359</v>
      </c>
      <c r="B12" s="19">
        <v>3564198</v>
      </c>
      <c r="C12" s="19">
        <v>4529338</v>
      </c>
      <c r="D12" s="19">
        <v>3994741</v>
      </c>
      <c r="E12" s="19">
        <v>4240443</v>
      </c>
      <c r="F12" s="19">
        <v>4528853</v>
      </c>
      <c r="G12" s="19">
        <v>4412434</v>
      </c>
      <c r="H12" s="19">
        <v>4625314</v>
      </c>
      <c r="I12" s="19">
        <v>5057722</v>
      </c>
      <c r="J12" s="16">
        <v>4721993</v>
      </c>
      <c r="K12" s="23">
        <v>4662928</v>
      </c>
      <c r="L12" s="19">
        <v>4826204</v>
      </c>
      <c r="M12" s="19">
        <v>5105771</v>
      </c>
      <c r="N12" s="19">
        <v>5563181</v>
      </c>
      <c r="O12" s="19">
        <v>4495641</v>
      </c>
      <c r="P12" s="19">
        <v>5348427</v>
      </c>
      <c r="Q12" s="19">
        <v>4581597</v>
      </c>
      <c r="R12" s="19">
        <v>4618712</v>
      </c>
    </row>
    <row r="13" spans="1:18" ht="18" customHeight="1" x14ac:dyDescent="0.15">
      <c r="A13" s="22" t="s">
        <v>360</v>
      </c>
      <c r="B13" s="19">
        <v>13733387</v>
      </c>
      <c r="C13" s="19">
        <v>15052484</v>
      </c>
      <c r="D13" s="19">
        <v>23967827</v>
      </c>
      <c r="E13" s="19">
        <v>19509095</v>
      </c>
      <c r="F13" s="19">
        <v>20932644</v>
      </c>
      <c r="G13" s="19">
        <v>20857411</v>
      </c>
      <c r="H13" s="19">
        <v>23319737</v>
      </c>
      <c r="I13" s="19">
        <v>19668369</v>
      </c>
      <c r="J13" s="16">
        <v>15103865</v>
      </c>
      <c r="K13" s="23">
        <v>16701981</v>
      </c>
      <c r="L13" s="19">
        <v>19020672</v>
      </c>
      <c r="M13" s="19">
        <v>16291216</v>
      </c>
      <c r="N13" s="19">
        <v>16933909</v>
      </c>
      <c r="O13" s="19">
        <v>16557741</v>
      </c>
      <c r="P13" s="19">
        <v>14667377</v>
      </c>
      <c r="Q13" s="19">
        <v>15226871</v>
      </c>
      <c r="R13" s="19">
        <v>16256505</v>
      </c>
    </row>
    <row r="14" spans="1:18" ht="18" customHeight="1" x14ac:dyDescent="0.15">
      <c r="A14" s="22" t="s">
        <v>361</v>
      </c>
      <c r="B14" s="19">
        <v>123489</v>
      </c>
      <c r="C14" s="19">
        <v>77138</v>
      </c>
      <c r="D14" s="19">
        <v>106083</v>
      </c>
      <c r="E14" s="19">
        <v>0</v>
      </c>
      <c r="F14" s="19">
        <v>65589</v>
      </c>
      <c r="G14" s="19">
        <v>114814</v>
      </c>
      <c r="H14" s="19">
        <v>65639</v>
      </c>
      <c r="I14" s="19">
        <v>33256</v>
      </c>
      <c r="J14" s="16">
        <v>0</v>
      </c>
      <c r="K14" s="23">
        <v>166493</v>
      </c>
      <c r="L14" s="19">
        <v>36225</v>
      </c>
      <c r="M14" s="19">
        <v>0</v>
      </c>
      <c r="N14" s="19">
        <v>0</v>
      </c>
      <c r="O14" s="19">
        <v>17682</v>
      </c>
      <c r="P14" s="19">
        <v>0</v>
      </c>
      <c r="Q14" s="19">
        <v>11109</v>
      </c>
      <c r="R14" s="19">
        <v>5496</v>
      </c>
    </row>
    <row r="15" spans="1:18" ht="18" customHeight="1" x14ac:dyDescent="0.15">
      <c r="A15" s="22" t="s">
        <v>362</v>
      </c>
      <c r="B15" s="19">
        <v>7867674</v>
      </c>
      <c r="C15" s="19">
        <v>7756729</v>
      </c>
      <c r="D15" s="19">
        <v>8254717</v>
      </c>
      <c r="E15" s="19">
        <v>8684123</v>
      </c>
      <c r="F15" s="19">
        <v>8874840</v>
      </c>
      <c r="G15" s="19">
        <v>9324521</v>
      </c>
      <c r="H15" s="19">
        <v>10598630</v>
      </c>
      <c r="I15" s="19">
        <v>10740319</v>
      </c>
      <c r="J15" s="16">
        <v>12723237</v>
      </c>
      <c r="K15" s="16">
        <v>13217656</v>
      </c>
      <c r="L15" s="19">
        <v>13123138</v>
      </c>
      <c r="M15" s="19">
        <v>13562807</v>
      </c>
      <c r="N15" s="19">
        <v>13671773</v>
      </c>
      <c r="O15" s="19">
        <v>13937859</v>
      </c>
      <c r="P15" s="19">
        <v>14900730</v>
      </c>
      <c r="Q15" s="19">
        <v>15466992</v>
      </c>
      <c r="R15" s="19">
        <v>16105579</v>
      </c>
    </row>
    <row r="16" spans="1:18" ht="18" customHeight="1" x14ac:dyDescent="0.15">
      <c r="A16" s="22" t="s">
        <v>81</v>
      </c>
      <c r="B16" s="19">
        <v>262648</v>
      </c>
      <c r="C16" s="19">
        <v>850928</v>
      </c>
      <c r="D16" s="19">
        <v>568902</v>
      </c>
      <c r="E16" s="19">
        <v>1704683</v>
      </c>
      <c r="F16" s="19">
        <v>2383512</v>
      </c>
      <c r="G16" s="19">
        <v>583700</v>
      </c>
      <c r="H16" s="19">
        <v>787193</v>
      </c>
      <c r="I16" s="19">
        <v>157640</v>
      </c>
      <c r="J16" s="16">
        <v>113051</v>
      </c>
      <c r="K16" s="16">
        <v>284914</v>
      </c>
      <c r="L16" s="19">
        <v>314191</v>
      </c>
      <c r="M16" s="19">
        <v>694123</v>
      </c>
      <c r="N16" s="19">
        <v>105535</v>
      </c>
      <c r="O16" s="19">
        <v>423</v>
      </c>
      <c r="P16" s="19">
        <v>423</v>
      </c>
      <c r="Q16" s="19">
        <v>403</v>
      </c>
      <c r="R16" s="19">
        <v>525</v>
      </c>
    </row>
    <row r="17" spans="1:18" ht="18" customHeight="1" x14ac:dyDescent="0.15">
      <c r="A17" s="22" t="s">
        <v>113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6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</row>
    <row r="18" spans="1:18" ht="18" customHeight="1" x14ac:dyDescent="0.15">
      <c r="A18" s="22" t="s">
        <v>112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6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</row>
    <row r="19" spans="1:18" ht="18" customHeight="1" x14ac:dyDescent="0.15">
      <c r="A19" s="22" t="s">
        <v>114</v>
      </c>
      <c r="B19" s="19">
        <f t="shared" ref="B19:R19" si="0">SUM(B4:B18)</f>
        <v>101206772</v>
      </c>
      <c r="C19" s="19">
        <f t="shared" si="0"/>
        <v>113868266</v>
      </c>
      <c r="D19" s="19">
        <f t="shared" si="0"/>
        <v>122170097</v>
      </c>
      <c r="E19" s="19">
        <f t="shared" si="0"/>
        <v>127433380</v>
      </c>
      <c r="F19" s="19">
        <f t="shared" si="0"/>
        <v>132057027</v>
      </c>
      <c r="G19" s="19">
        <f t="shared" si="0"/>
        <v>137826968</v>
      </c>
      <c r="H19" s="19">
        <f t="shared" si="0"/>
        <v>146874740</v>
      </c>
      <c r="I19" s="19">
        <f t="shared" si="0"/>
        <v>142903241</v>
      </c>
      <c r="J19" s="19">
        <f t="shared" si="0"/>
        <v>139551528</v>
      </c>
      <c r="K19" s="19">
        <f t="shared" si="0"/>
        <v>149424048</v>
      </c>
      <c r="L19" s="19">
        <f t="shared" si="0"/>
        <v>166906876</v>
      </c>
      <c r="M19" s="19">
        <f t="shared" si="0"/>
        <v>151453790</v>
      </c>
      <c r="N19" s="19">
        <f t="shared" si="0"/>
        <v>149625187</v>
      </c>
      <c r="O19" s="19">
        <f t="shared" si="0"/>
        <v>152757951</v>
      </c>
      <c r="P19" s="19">
        <f t="shared" si="0"/>
        <v>157624053</v>
      </c>
      <c r="Q19" s="19">
        <f t="shared" si="0"/>
        <v>146628024</v>
      </c>
      <c r="R19" s="19">
        <f t="shared" si="0"/>
        <v>147744692</v>
      </c>
    </row>
    <row r="20" spans="1:18" ht="18" customHeight="1" x14ac:dyDescent="0.15"/>
    <row r="21" spans="1:18" ht="18" customHeight="1" x14ac:dyDescent="0.15"/>
    <row r="22" spans="1:18" ht="18" customHeight="1" x14ac:dyDescent="0.15"/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15"/>
    <row r="31" spans="1:18" ht="18" customHeight="1" x14ac:dyDescent="0.2">
      <c r="A31" s="36" t="s">
        <v>102</v>
      </c>
      <c r="L31" s="37"/>
      <c r="M31" s="37" t="str">
        <f>[1]財政指標!$M$1</f>
        <v>宇都宮市</v>
      </c>
      <c r="N31" s="37"/>
      <c r="O31" s="37"/>
      <c r="P31" s="37"/>
      <c r="Q31" s="37"/>
      <c r="R31" s="37" t="str">
        <f>[1]財政指標!$M$1</f>
        <v>宇都宮市</v>
      </c>
    </row>
    <row r="32" spans="1:18" ht="18" customHeight="1" x14ac:dyDescent="0.15"/>
    <row r="33" spans="1:18" ht="18" customHeight="1" x14ac:dyDescent="0.15">
      <c r="A33" s="19"/>
      <c r="B33" s="19" t="s">
        <v>10</v>
      </c>
      <c r="C33" s="19" t="s">
        <v>277</v>
      </c>
      <c r="D33" s="19" t="s">
        <v>278</v>
      </c>
      <c r="E33" s="19" t="s">
        <v>279</v>
      </c>
      <c r="F33" s="19" t="s">
        <v>280</v>
      </c>
      <c r="G33" s="19" t="s">
        <v>281</v>
      </c>
      <c r="H33" s="19" t="s">
        <v>282</v>
      </c>
      <c r="I33" s="19" t="s">
        <v>283</v>
      </c>
      <c r="J33" s="17" t="s">
        <v>284</v>
      </c>
      <c r="K33" s="17" t="s">
        <v>285</v>
      </c>
      <c r="L33" s="15" t="s">
        <v>322</v>
      </c>
      <c r="M33" s="15" t="s">
        <v>323</v>
      </c>
      <c r="N33" s="15" t="s">
        <v>324</v>
      </c>
      <c r="O33" s="15" t="s">
        <v>325</v>
      </c>
      <c r="P33" s="15" t="s">
        <v>326</v>
      </c>
      <c r="Q33" s="15" t="s">
        <v>327</v>
      </c>
      <c r="R33" s="15" t="s">
        <v>328</v>
      </c>
    </row>
    <row r="34" spans="1:18" s="38" customFormat="1" ht="18" customHeight="1" x14ac:dyDescent="0.15">
      <c r="A34" s="22" t="s">
        <v>351</v>
      </c>
      <c r="B34" s="35">
        <f t="shared" ref="B34:R34" si="1">B4/B$19*100</f>
        <v>0.7284670634490743</v>
      </c>
      <c r="C34" s="35">
        <f t="shared" si="1"/>
        <v>0.70571637579867952</v>
      </c>
      <c r="D34" s="35">
        <f t="shared" si="1"/>
        <v>0.72528795651197686</v>
      </c>
      <c r="E34" s="35">
        <f t="shared" si="1"/>
        <v>0.72326026351965245</v>
      </c>
      <c r="F34" s="35">
        <f t="shared" si="1"/>
        <v>0.71388325287680454</v>
      </c>
      <c r="G34" s="35">
        <f t="shared" si="1"/>
        <v>0.71456480128039968</v>
      </c>
      <c r="H34" s="35">
        <f t="shared" si="1"/>
        <v>0.6737319160530939</v>
      </c>
      <c r="I34" s="35">
        <f t="shared" si="1"/>
        <v>0.7039630402784216</v>
      </c>
      <c r="J34" s="35">
        <f t="shared" si="1"/>
        <v>0.68493624806458586</v>
      </c>
      <c r="K34" s="35">
        <f t="shared" si="1"/>
        <v>0.60979073462124389</v>
      </c>
      <c r="L34" s="35">
        <f t="shared" si="1"/>
        <v>0.524955604585158</v>
      </c>
      <c r="M34" s="35">
        <f t="shared" si="1"/>
        <v>0.56092488672617569</v>
      </c>
      <c r="N34" s="35">
        <f t="shared" si="1"/>
        <v>0.55864792336065716</v>
      </c>
      <c r="O34" s="35">
        <f t="shared" si="1"/>
        <v>0.52868344640207954</v>
      </c>
      <c r="P34" s="35">
        <f t="shared" si="1"/>
        <v>0.52722346886994464</v>
      </c>
      <c r="Q34" s="35">
        <f t="shared" si="1"/>
        <v>0.58329027198784322</v>
      </c>
      <c r="R34" s="35">
        <f t="shared" si="1"/>
        <v>0.57833685151951175</v>
      </c>
    </row>
    <row r="35" spans="1:18" s="38" customFormat="1" ht="18" customHeight="1" x14ac:dyDescent="0.15">
      <c r="A35" s="22" t="s">
        <v>352</v>
      </c>
      <c r="B35" s="35">
        <f t="shared" ref="B35:L48" si="2">B5/B$19*100</f>
        <v>14.133623390339928</v>
      </c>
      <c r="C35" s="35">
        <f t="shared" si="2"/>
        <v>14.021973426731554</v>
      </c>
      <c r="D35" s="35">
        <f t="shared" si="2"/>
        <v>12.179311767264947</v>
      </c>
      <c r="E35" s="35">
        <f t="shared" si="2"/>
        <v>12.989327443092225</v>
      </c>
      <c r="F35" s="35">
        <f t="shared" si="2"/>
        <v>10.804994118185016</v>
      </c>
      <c r="G35" s="35">
        <f t="shared" si="2"/>
        <v>10.832478009673695</v>
      </c>
      <c r="H35" s="35">
        <f t="shared" si="2"/>
        <v>10.438627499868256</v>
      </c>
      <c r="I35" s="35">
        <f t="shared" si="2"/>
        <v>10.902355251690897</v>
      </c>
      <c r="J35" s="35">
        <f t="shared" si="2"/>
        <v>10.179030071243648</v>
      </c>
      <c r="K35" s="35">
        <f t="shared" si="2"/>
        <v>8.3973357487945997</v>
      </c>
      <c r="L35" s="35">
        <f t="shared" si="2"/>
        <v>9.7923910576338375</v>
      </c>
      <c r="M35" s="35">
        <f t="shared" ref="M35:R48" si="3">M5/M$19*100</f>
        <v>8.9880325873654279</v>
      </c>
      <c r="N35" s="35">
        <f t="shared" si="3"/>
        <v>9.5656595570370104</v>
      </c>
      <c r="O35" s="35">
        <f t="shared" si="3"/>
        <v>10.935304441207123</v>
      </c>
      <c r="P35" s="35">
        <f t="shared" si="3"/>
        <v>10.926215683592403</v>
      </c>
      <c r="Q35" s="35">
        <f t="shared" si="3"/>
        <v>10.046190760914845</v>
      </c>
      <c r="R35" s="35">
        <f t="shared" si="3"/>
        <v>10.726621569592497</v>
      </c>
    </row>
    <row r="36" spans="1:18" s="38" customFormat="1" ht="18" customHeight="1" x14ac:dyDescent="0.15">
      <c r="A36" s="22" t="s">
        <v>353</v>
      </c>
      <c r="B36" s="35">
        <f t="shared" si="2"/>
        <v>13.594248416499244</v>
      </c>
      <c r="C36" s="35">
        <f t="shared" si="2"/>
        <v>13.387983795239316</v>
      </c>
      <c r="D36" s="35">
        <f t="shared" si="2"/>
        <v>12.24977581870955</v>
      </c>
      <c r="E36" s="35">
        <f t="shared" si="2"/>
        <v>12.986179131401835</v>
      </c>
      <c r="F36" s="35">
        <f t="shared" si="2"/>
        <v>13.30946667457537</v>
      </c>
      <c r="G36" s="35">
        <f t="shared" si="2"/>
        <v>14.019239688999036</v>
      </c>
      <c r="H36" s="35">
        <f t="shared" si="2"/>
        <v>13.002748464439835</v>
      </c>
      <c r="I36" s="35">
        <f t="shared" si="2"/>
        <v>14.97817323821228</v>
      </c>
      <c r="J36" s="35">
        <f t="shared" si="2"/>
        <v>17.336929481703706</v>
      </c>
      <c r="K36" s="35">
        <f t="shared" si="2"/>
        <v>18.063130641461406</v>
      </c>
      <c r="L36" s="35">
        <f t="shared" si="2"/>
        <v>19.167011429774767</v>
      </c>
      <c r="M36" s="35">
        <f t="shared" si="3"/>
        <v>18.352482298396097</v>
      </c>
      <c r="N36" s="35">
        <f t="shared" si="3"/>
        <v>20.338676669456728</v>
      </c>
      <c r="O36" s="35">
        <f t="shared" si="3"/>
        <v>20.874468917169491</v>
      </c>
      <c r="P36" s="35">
        <f t="shared" si="3"/>
        <v>21.406701805846854</v>
      </c>
      <c r="Q36" s="35">
        <f t="shared" si="3"/>
        <v>24.202939541761811</v>
      </c>
      <c r="R36" s="35">
        <f t="shared" si="3"/>
        <v>26.236964235574707</v>
      </c>
    </row>
    <row r="37" spans="1:18" s="38" customFormat="1" ht="18" customHeight="1" x14ac:dyDescent="0.15">
      <c r="A37" s="22" t="s">
        <v>354</v>
      </c>
      <c r="B37" s="35">
        <f t="shared" si="2"/>
        <v>6.7643546619587864</v>
      </c>
      <c r="C37" s="35">
        <f t="shared" si="2"/>
        <v>9.187799522651904</v>
      </c>
      <c r="D37" s="35">
        <f t="shared" si="2"/>
        <v>6.9568210296174184</v>
      </c>
      <c r="E37" s="35">
        <f t="shared" si="2"/>
        <v>6.8856260424074129</v>
      </c>
      <c r="F37" s="35">
        <f t="shared" si="2"/>
        <v>8.1114009934511095</v>
      </c>
      <c r="G37" s="35">
        <f t="shared" si="2"/>
        <v>7.6229551824719817</v>
      </c>
      <c r="H37" s="35">
        <f t="shared" si="2"/>
        <v>7.5473406795477569</v>
      </c>
      <c r="I37" s="35">
        <f t="shared" si="2"/>
        <v>9.5931120274591954</v>
      </c>
      <c r="J37" s="35">
        <f t="shared" si="2"/>
        <v>13.586056184207457</v>
      </c>
      <c r="K37" s="35">
        <f t="shared" si="2"/>
        <v>13.39266220387765</v>
      </c>
      <c r="L37" s="35">
        <f t="shared" si="2"/>
        <v>13.96134932152226</v>
      </c>
      <c r="M37" s="35">
        <f t="shared" si="3"/>
        <v>12.112845112690808</v>
      </c>
      <c r="N37" s="35">
        <f t="shared" si="3"/>
        <v>9.1873181752481283</v>
      </c>
      <c r="O37" s="35">
        <f t="shared" si="3"/>
        <v>10.795990579894594</v>
      </c>
      <c r="P37" s="35">
        <f t="shared" si="3"/>
        <v>12.243217093269388</v>
      </c>
      <c r="Q37" s="35">
        <f t="shared" si="3"/>
        <v>10.319285213855164</v>
      </c>
      <c r="R37" s="35">
        <f t="shared" si="3"/>
        <v>8.4683448390822722</v>
      </c>
    </row>
    <row r="38" spans="1:18" s="38" customFormat="1" ht="18" customHeight="1" x14ac:dyDescent="0.15">
      <c r="A38" s="22" t="s">
        <v>355</v>
      </c>
      <c r="B38" s="35">
        <f t="shared" si="2"/>
        <v>0.45700005134043803</v>
      </c>
      <c r="C38" s="35">
        <f t="shared" si="2"/>
        <v>0.39479744075491585</v>
      </c>
      <c r="D38" s="35">
        <f t="shared" si="2"/>
        <v>0.42235539847365428</v>
      </c>
      <c r="E38" s="35">
        <f t="shared" si="2"/>
        <v>0.3743571739209931</v>
      </c>
      <c r="F38" s="35">
        <f t="shared" si="2"/>
        <v>0.31271035656436519</v>
      </c>
      <c r="G38" s="35">
        <f t="shared" si="2"/>
        <v>0.27409730148021544</v>
      </c>
      <c r="H38" s="35">
        <f t="shared" si="2"/>
        <v>0.25505611107805193</v>
      </c>
      <c r="I38" s="35">
        <f t="shared" si="2"/>
        <v>0.2599696111860752</v>
      </c>
      <c r="J38" s="35">
        <f t="shared" si="2"/>
        <v>0.24926276694010829</v>
      </c>
      <c r="K38" s="35">
        <f t="shared" si="2"/>
        <v>0.21533481678932967</v>
      </c>
      <c r="L38" s="35">
        <f t="shared" si="2"/>
        <v>0.19052600325465321</v>
      </c>
      <c r="M38" s="35">
        <f t="shared" si="3"/>
        <v>0.2040114017615538</v>
      </c>
      <c r="N38" s="35">
        <f t="shared" si="3"/>
        <v>0.21174576710804713</v>
      </c>
      <c r="O38" s="35">
        <f t="shared" si="3"/>
        <v>0.20293280838782657</v>
      </c>
      <c r="P38" s="35">
        <f t="shared" si="3"/>
        <v>0.32122001075559198</v>
      </c>
      <c r="Q38" s="35">
        <f t="shared" si="3"/>
        <v>0.35753533717401798</v>
      </c>
      <c r="R38" s="35">
        <f t="shared" si="3"/>
        <v>0.17178620535484279</v>
      </c>
    </row>
    <row r="39" spans="1:18" s="38" customFormat="1" ht="18" customHeight="1" x14ac:dyDescent="0.15">
      <c r="A39" s="22" t="s">
        <v>356</v>
      </c>
      <c r="B39" s="35">
        <f t="shared" si="2"/>
        <v>2.731726291991607</v>
      </c>
      <c r="C39" s="35">
        <f t="shared" si="2"/>
        <v>2.8777736898180217</v>
      </c>
      <c r="D39" s="35">
        <f t="shared" si="2"/>
        <v>2.3030823983056998</v>
      </c>
      <c r="E39" s="35">
        <f t="shared" si="2"/>
        <v>2.3581780535052905</v>
      </c>
      <c r="F39" s="35">
        <f t="shared" si="2"/>
        <v>2.4116990003114336</v>
      </c>
      <c r="G39" s="35">
        <f t="shared" si="2"/>
        <v>6.2740493573072005</v>
      </c>
      <c r="H39" s="35">
        <f t="shared" si="2"/>
        <v>7.4516114888101255</v>
      </c>
      <c r="I39" s="35">
        <f t="shared" si="2"/>
        <v>2.72696964234702</v>
      </c>
      <c r="J39" s="35">
        <f t="shared" si="2"/>
        <v>1.8428046162274911</v>
      </c>
      <c r="K39" s="35">
        <f t="shared" si="2"/>
        <v>1.896502629884582</v>
      </c>
      <c r="L39" s="35">
        <f t="shared" si="2"/>
        <v>1.4147607675551965</v>
      </c>
      <c r="M39" s="35">
        <f t="shared" si="3"/>
        <v>1.7088129653275761</v>
      </c>
      <c r="N39" s="35">
        <f t="shared" si="3"/>
        <v>2.0307670526085961</v>
      </c>
      <c r="O39" s="35">
        <f t="shared" si="3"/>
        <v>1.6881176941159679</v>
      </c>
      <c r="P39" s="35">
        <f t="shared" si="3"/>
        <v>1.9611924329848314</v>
      </c>
      <c r="Q39" s="35">
        <f t="shared" si="3"/>
        <v>1.7146285760490094</v>
      </c>
      <c r="R39" s="35">
        <f t="shared" si="3"/>
        <v>1.6484971250270029</v>
      </c>
    </row>
    <row r="40" spans="1:18" s="38" customFormat="1" ht="18" customHeight="1" x14ac:dyDescent="0.15">
      <c r="A40" s="22" t="s">
        <v>357</v>
      </c>
      <c r="B40" s="35">
        <f t="shared" si="2"/>
        <v>4.6173402309481819</v>
      </c>
      <c r="C40" s="35">
        <f t="shared" si="2"/>
        <v>3.7996969234606595</v>
      </c>
      <c r="D40" s="35">
        <f t="shared" si="2"/>
        <v>4.2090659877269312</v>
      </c>
      <c r="E40" s="35">
        <f t="shared" si="2"/>
        <v>5.3062455064756184</v>
      </c>
      <c r="F40" s="35">
        <f t="shared" si="2"/>
        <v>6.8782996303559063</v>
      </c>
      <c r="G40" s="35">
        <f t="shared" si="2"/>
        <v>8.7910720055889211</v>
      </c>
      <c r="H40" s="35">
        <f t="shared" si="2"/>
        <v>6.8529755354800965</v>
      </c>
      <c r="I40" s="35">
        <f t="shared" si="2"/>
        <v>6.4110239459159644</v>
      </c>
      <c r="J40" s="35">
        <f t="shared" si="2"/>
        <v>6.2998973397123956</v>
      </c>
      <c r="K40" s="35">
        <f t="shared" si="2"/>
        <v>7.5869594966400582</v>
      </c>
      <c r="L40" s="35">
        <f t="shared" si="2"/>
        <v>8.5292471713388238</v>
      </c>
      <c r="M40" s="35">
        <f t="shared" si="3"/>
        <v>7.8769227234260688</v>
      </c>
      <c r="N40" s="35">
        <f t="shared" si="3"/>
        <v>8.0266793584692397</v>
      </c>
      <c r="O40" s="35">
        <f t="shared" si="3"/>
        <v>7.683451449280045</v>
      </c>
      <c r="P40" s="35">
        <f t="shared" si="3"/>
        <v>7.6341134306450051</v>
      </c>
      <c r="Q40" s="35">
        <f t="shared" si="3"/>
        <v>8.2339116838947515</v>
      </c>
      <c r="R40" s="35">
        <f t="shared" si="3"/>
        <v>6.1602389072630777</v>
      </c>
    </row>
    <row r="41" spans="1:18" s="38" customFormat="1" ht="18" customHeight="1" x14ac:dyDescent="0.15">
      <c r="A41" s="22" t="s">
        <v>358</v>
      </c>
      <c r="B41" s="35">
        <f t="shared" si="2"/>
        <v>31.726514308746058</v>
      </c>
      <c r="C41" s="35">
        <f t="shared" si="2"/>
        <v>30.800295141053606</v>
      </c>
      <c r="D41" s="35">
        <f t="shared" si="2"/>
        <v>30.756836511310947</v>
      </c>
      <c r="E41" s="35">
        <f t="shared" si="2"/>
        <v>31.587657017337218</v>
      </c>
      <c r="F41" s="35">
        <f t="shared" si="2"/>
        <v>29.601824217956992</v>
      </c>
      <c r="G41" s="35">
        <f t="shared" si="2"/>
        <v>25.864885890836693</v>
      </c>
      <c r="H41" s="35">
        <f t="shared" si="2"/>
        <v>26.954703034708348</v>
      </c>
      <c r="I41" s="35">
        <f t="shared" si="2"/>
        <v>29.472370749100087</v>
      </c>
      <c r="J41" s="35">
        <f t="shared" si="2"/>
        <v>26.416003843397544</v>
      </c>
      <c r="K41" s="35">
        <f t="shared" si="2"/>
        <v>26.392277232376948</v>
      </c>
      <c r="L41" s="35">
        <f t="shared" si="2"/>
        <v>24.059727173852323</v>
      </c>
      <c r="M41" s="35">
        <f t="shared" si="3"/>
        <v>26.654848980669289</v>
      </c>
      <c r="N41" s="35">
        <f t="shared" si="3"/>
        <v>25.836994943906067</v>
      </c>
      <c r="O41" s="35">
        <f t="shared" si="3"/>
        <v>24.372868159248874</v>
      </c>
      <c r="P41" s="35">
        <f t="shared" si="3"/>
        <v>22.828067363551423</v>
      </c>
      <c r="Q41" s="35">
        <f t="shared" si="3"/>
        <v>20.476577519724334</v>
      </c>
      <c r="R41" s="35">
        <f t="shared" si="3"/>
        <v>20.974930862490819</v>
      </c>
    </row>
    <row r="42" spans="1:18" s="38" customFormat="1" ht="18" customHeight="1" x14ac:dyDescent="0.15">
      <c r="A42" s="22" t="s">
        <v>359</v>
      </c>
      <c r="B42" s="35">
        <f t="shared" si="2"/>
        <v>3.5216991210825297</v>
      </c>
      <c r="C42" s="35">
        <f t="shared" si="2"/>
        <v>3.9776999853497377</v>
      </c>
      <c r="D42" s="35">
        <f t="shared" si="2"/>
        <v>3.2698189639646436</v>
      </c>
      <c r="E42" s="35">
        <f t="shared" si="2"/>
        <v>3.3275763383188925</v>
      </c>
      <c r="F42" s="35">
        <f t="shared" si="2"/>
        <v>3.4294676344637081</v>
      </c>
      <c r="G42" s="35">
        <f t="shared" si="2"/>
        <v>3.2014300713631023</v>
      </c>
      <c r="H42" s="35">
        <f t="shared" si="2"/>
        <v>3.1491555321221334</v>
      </c>
      <c r="I42" s="35">
        <f t="shared" si="2"/>
        <v>3.5392633257352082</v>
      </c>
      <c r="J42" s="35">
        <f t="shared" si="2"/>
        <v>3.3836913630927778</v>
      </c>
      <c r="K42" s="35">
        <f t="shared" si="2"/>
        <v>3.1206007750506131</v>
      </c>
      <c r="L42" s="35">
        <f t="shared" si="2"/>
        <v>2.8915549291090921</v>
      </c>
      <c r="M42" s="35">
        <f t="shared" si="3"/>
        <v>3.3711741383295859</v>
      </c>
      <c r="N42" s="35">
        <f t="shared" si="3"/>
        <v>3.7180778928617144</v>
      </c>
      <c r="O42" s="35">
        <f t="shared" si="3"/>
        <v>2.9429833082796457</v>
      </c>
      <c r="P42" s="35">
        <f t="shared" si="3"/>
        <v>3.3931540892429659</v>
      </c>
      <c r="Q42" s="35">
        <f t="shared" si="3"/>
        <v>3.1246393936264187</v>
      </c>
      <c r="R42" s="35">
        <f t="shared" si="3"/>
        <v>3.1261441189372809</v>
      </c>
    </row>
    <row r="43" spans="1:18" s="38" customFormat="1" ht="18" customHeight="1" x14ac:dyDescent="0.15">
      <c r="A43" s="22" t="s">
        <v>360</v>
      </c>
      <c r="B43" s="35">
        <f t="shared" si="2"/>
        <v>13.569632474791312</v>
      </c>
      <c r="C43" s="35">
        <f t="shared" si="2"/>
        <v>13.219208940970436</v>
      </c>
      <c r="D43" s="35">
        <f t="shared" si="2"/>
        <v>19.618407113157975</v>
      </c>
      <c r="E43" s="35">
        <f t="shared" si="2"/>
        <v>15.309250213719514</v>
      </c>
      <c r="F43" s="35">
        <f t="shared" si="2"/>
        <v>15.851215550990711</v>
      </c>
      <c r="G43" s="35">
        <f t="shared" si="2"/>
        <v>15.133040581724181</v>
      </c>
      <c r="H43" s="35">
        <f t="shared" si="2"/>
        <v>15.877295850872656</v>
      </c>
      <c r="I43" s="35">
        <f t="shared" si="2"/>
        <v>13.763417024250696</v>
      </c>
      <c r="J43" s="35">
        <f t="shared" si="2"/>
        <v>10.823145555238922</v>
      </c>
      <c r="K43" s="35">
        <f t="shared" si="2"/>
        <v>11.177572300811981</v>
      </c>
      <c r="L43" s="35">
        <f t="shared" si="2"/>
        <v>11.395978677355389</v>
      </c>
      <c r="M43" s="35">
        <f t="shared" si="3"/>
        <v>10.756558815728546</v>
      </c>
      <c r="N43" s="35">
        <f t="shared" si="3"/>
        <v>11.317552438547661</v>
      </c>
      <c r="O43" s="35">
        <f t="shared" si="3"/>
        <v>10.839200769326894</v>
      </c>
      <c r="P43" s="35">
        <f t="shared" si="3"/>
        <v>9.3052911156903182</v>
      </c>
      <c r="Q43" s="35">
        <f t="shared" si="3"/>
        <v>10.384693583540347</v>
      </c>
      <c r="R43" s="35">
        <f t="shared" si="3"/>
        <v>11.0031059525306</v>
      </c>
    </row>
    <row r="44" spans="1:18" s="38" customFormat="1" ht="18" customHeight="1" x14ac:dyDescent="0.15">
      <c r="A44" s="22" t="s">
        <v>361</v>
      </c>
      <c r="B44" s="35">
        <f t="shared" si="2"/>
        <v>0.12201653857708257</v>
      </c>
      <c r="C44" s="35">
        <f t="shared" si="2"/>
        <v>6.7743193700692692E-2</v>
      </c>
      <c r="D44" s="35">
        <f t="shared" si="2"/>
        <v>8.6832213941845357E-2</v>
      </c>
      <c r="E44" s="35">
        <f t="shared" si="2"/>
        <v>0</v>
      </c>
      <c r="F44" s="35">
        <f t="shared" si="2"/>
        <v>4.966717901350301E-2</v>
      </c>
      <c r="G44" s="35">
        <f t="shared" si="2"/>
        <v>8.330300061450964E-2</v>
      </c>
      <c r="H44" s="35">
        <f t="shared" si="2"/>
        <v>4.4690462090349908E-2</v>
      </c>
      <c r="I44" s="35">
        <f t="shared" si="2"/>
        <v>2.3271690527998594E-2</v>
      </c>
      <c r="J44" s="35">
        <f t="shared" si="2"/>
        <v>0</v>
      </c>
      <c r="K44" s="35">
        <f t="shared" si="2"/>
        <v>0.11142316262239128</v>
      </c>
      <c r="L44" s="35">
        <f t="shared" si="2"/>
        <v>2.1703719384215184E-2</v>
      </c>
      <c r="M44" s="35">
        <f t="shared" si="3"/>
        <v>0</v>
      </c>
      <c r="N44" s="35">
        <f t="shared" si="3"/>
        <v>0</v>
      </c>
      <c r="O44" s="35">
        <f t="shared" si="3"/>
        <v>1.1575174898752079E-2</v>
      </c>
      <c r="P44" s="35">
        <f t="shared" si="3"/>
        <v>0</v>
      </c>
      <c r="Q44" s="35">
        <f t="shared" si="3"/>
        <v>7.5763143340184403E-3</v>
      </c>
      <c r="R44" s="35">
        <f t="shared" si="3"/>
        <v>3.7199305948669883E-3</v>
      </c>
    </row>
    <row r="45" spans="1:18" s="38" customFormat="1" ht="18" customHeight="1" x14ac:dyDescent="0.15">
      <c r="A45" s="22" t="s">
        <v>362</v>
      </c>
      <c r="B45" s="35">
        <f t="shared" si="2"/>
        <v>7.7738612194844041</v>
      </c>
      <c r="C45" s="35">
        <f t="shared" si="2"/>
        <v>6.8120199529515979</v>
      </c>
      <c r="D45" s="35">
        <f t="shared" si="2"/>
        <v>6.7567409723837732</v>
      </c>
      <c r="E45" s="35">
        <f t="shared" si="2"/>
        <v>6.8146375776896129</v>
      </c>
      <c r="F45" s="35">
        <f t="shared" si="2"/>
        <v>6.72046024480015</v>
      </c>
      <c r="G45" s="35">
        <f t="shared" si="2"/>
        <v>6.7653820840055046</v>
      </c>
      <c r="H45" s="35">
        <f t="shared" si="2"/>
        <v>7.2161012846729129</v>
      </c>
      <c r="I45" s="35">
        <f t="shared" si="2"/>
        <v>7.5157980496747445</v>
      </c>
      <c r="J45" s="35">
        <f t="shared" si="2"/>
        <v>9.1172323100611266</v>
      </c>
      <c r="K45" s="35">
        <f t="shared" si="2"/>
        <v>8.8457354601984814</v>
      </c>
      <c r="L45" s="35">
        <f t="shared" si="2"/>
        <v>7.8625508514100995</v>
      </c>
      <c r="M45" s="35">
        <f t="shared" si="3"/>
        <v>8.9550793017460961</v>
      </c>
      <c r="N45" s="35">
        <f t="shared" si="3"/>
        <v>9.1373473103829781</v>
      </c>
      <c r="O45" s="35">
        <f t="shared" si="3"/>
        <v>9.1241463431255365</v>
      </c>
      <c r="P45" s="35">
        <f t="shared" si="3"/>
        <v>9.453335145493309</v>
      </c>
      <c r="Q45" s="35">
        <f t="shared" si="3"/>
        <v>10.548455594000231</v>
      </c>
      <c r="R45" s="35">
        <f t="shared" si="3"/>
        <v>10.900952705630873</v>
      </c>
    </row>
    <row r="46" spans="1:18" s="38" customFormat="1" ht="18" customHeight="1" x14ac:dyDescent="0.15">
      <c r="A46" s="22" t="s">
        <v>81</v>
      </c>
      <c r="B46" s="35">
        <f t="shared" si="2"/>
        <v>0.25951623079135455</v>
      </c>
      <c r="C46" s="35">
        <f t="shared" si="2"/>
        <v>0.74729161151887569</v>
      </c>
      <c r="D46" s="35">
        <f t="shared" si="2"/>
        <v>0.46566386863063547</v>
      </c>
      <c r="E46" s="35">
        <f t="shared" si="2"/>
        <v>1.3377052386117356</v>
      </c>
      <c r="F46" s="35">
        <f t="shared" si="2"/>
        <v>1.8049111464549326</v>
      </c>
      <c r="G46" s="35">
        <f t="shared" si="2"/>
        <v>0.42350202465456543</v>
      </c>
      <c r="H46" s="35">
        <f t="shared" si="2"/>
        <v>0.53596214025638445</v>
      </c>
      <c r="I46" s="35">
        <f t="shared" si="2"/>
        <v>0.11031240362141262</v>
      </c>
      <c r="J46" s="35">
        <f t="shared" si="2"/>
        <v>8.1010220110237716E-2</v>
      </c>
      <c r="K46" s="35">
        <f t="shared" si="2"/>
        <v>0.1906747968707152</v>
      </c>
      <c r="L46" s="35">
        <f t="shared" si="2"/>
        <v>0.1882432932241809</v>
      </c>
      <c r="M46" s="35">
        <f t="shared" si="3"/>
        <v>0.45830678783277723</v>
      </c>
      <c r="N46" s="35">
        <f t="shared" si="3"/>
        <v>7.0532911013170524E-2</v>
      </c>
      <c r="O46" s="35">
        <f t="shared" si="3"/>
        <v>2.7690866317001074E-4</v>
      </c>
      <c r="P46" s="35">
        <f t="shared" si="3"/>
        <v>2.6836005796653379E-4</v>
      </c>
      <c r="Q46" s="35">
        <f t="shared" si="3"/>
        <v>2.748451414717285E-4</v>
      </c>
      <c r="R46" s="35">
        <f t="shared" si="3"/>
        <v>3.5534271512102785E-4</v>
      </c>
    </row>
    <row r="47" spans="1:18" s="38" customFormat="1" ht="18" customHeight="1" x14ac:dyDescent="0.15">
      <c r="A47" s="22" t="s">
        <v>113</v>
      </c>
      <c r="B47" s="35">
        <f t="shared" si="2"/>
        <v>0</v>
      </c>
      <c r="C47" s="35">
        <f t="shared" si="2"/>
        <v>0</v>
      </c>
      <c r="D47" s="35">
        <f t="shared" si="2"/>
        <v>0</v>
      </c>
      <c r="E47" s="35">
        <f t="shared" si="2"/>
        <v>0</v>
      </c>
      <c r="F47" s="35">
        <f t="shared" si="2"/>
        <v>0</v>
      </c>
      <c r="G47" s="35">
        <f t="shared" si="2"/>
        <v>0</v>
      </c>
      <c r="H47" s="35">
        <f t="shared" si="2"/>
        <v>0</v>
      </c>
      <c r="I47" s="35">
        <f t="shared" si="2"/>
        <v>0</v>
      </c>
      <c r="J47" s="35">
        <f t="shared" si="2"/>
        <v>0</v>
      </c>
      <c r="K47" s="35">
        <f t="shared" si="2"/>
        <v>0</v>
      </c>
      <c r="L47" s="35">
        <f t="shared" si="2"/>
        <v>0</v>
      </c>
      <c r="M47" s="35">
        <f t="shared" si="3"/>
        <v>0</v>
      </c>
      <c r="N47" s="35">
        <f t="shared" si="3"/>
        <v>0</v>
      </c>
      <c r="O47" s="35">
        <f t="shared" si="3"/>
        <v>0</v>
      </c>
      <c r="P47" s="35">
        <f t="shared" si="3"/>
        <v>0</v>
      </c>
      <c r="Q47" s="35">
        <f t="shared" si="3"/>
        <v>6.8199786965689448E-7</v>
      </c>
      <c r="R47" s="35">
        <f t="shared" si="3"/>
        <v>6.7684326689719589E-7</v>
      </c>
    </row>
    <row r="48" spans="1:18" s="38" customFormat="1" ht="18" customHeight="1" x14ac:dyDescent="0.15">
      <c r="A48" s="22" t="s">
        <v>112</v>
      </c>
      <c r="B48" s="35">
        <f t="shared" si="2"/>
        <v>0</v>
      </c>
      <c r="C48" s="35">
        <f t="shared" si="2"/>
        <v>0</v>
      </c>
      <c r="D48" s="35">
        <f t="shared" si="2"/>
        <v>0</v>
      </c>
      <c r="E48" s="35">
        <f t="shared" si="2"/>
        <v>0</v>
      </c>
      <c r="F48" s="35">
        <f t="shared" si="2"/>
        <v>0</v>
      </c>
      <c r="G48" s="35">
        <f t="shared" si="2"/>
        <v>0</v>
      </c>
      <c r="H48" s="35">
        <f t="shared" si="2"/>
        <v>0</v>
      </c>
      <c r="I48" s="35">
        <f t="shared" si="2"/>
        <v>0</v>
      </c>
      <c r="J48" s="35">
        <f t="shared" si="2"/>
        <v>0</v>
      </c>
      <c r="K48" s="35">
        <f t="shared" si="2"/>
        <v>0</v>
      </c>
      <c r="L48" s="35">
        <f t="shared" si="2"/>
        <v>0</v>
      </c>
      <c r="M48" s="35">
        <f t="shared" si="3"/>
        <v>0</v>
      </c>
      <c r="N48" s="35">
        <f t="shared" si="3"/>
        <v>0</v>
      </c>
      <c r="O48" s="35">
        <f t="shared" si="3"/>
        <v>0</v>
      </c>
      <c r="P48" s="35">
        <f t="shared" si="3"/>
        <v>0</v>
      </c>
      <c r="Q48" s="35">
        <f t="shared" si="3"/>
        <v>6.8199786965689448E-7</v>
      </c>
      <c r="R48" s="35">
        <f t="shared" si="3"/>
        <v>6.7684326689719589E-7</v>
      </c>
    </row>
    <row r="49" spans="1:18" s="38" customFormat="1" ht="18" customHeight="1" x14ac:dyDescent="0.15">
      <c r="A49" s="22" t="s">
        <v>114</v>
      </c>
      <c r="B49" s="35">
        <f t="shared" ref="B49:R49" si="4">SUM(B34:B48)</f>
        <v>100</v>
      </c>
      <c r="C49" s="35">
        <f t="shared" si="4"/>
        <v>100</v>
      </c>
      <c r="D49" s="35">
        <f t="shared" si="4"/>
        <v>99.999999999999986</v>
      </c>
      <c r="E49" s="35">
        <f t="shared" si="4"/>
        <v>99.999999999999986</v>
      </c>
      <c r="F49" s="35">
        <f t="shared" si="4"/>
        <v>100</v>
      </c>
      <c r="G49" s="35">
        <f t="shared" si="4"/>
        <v>100.00000000000001</v>
      </c>
      <c r="H49" s="35">
        <f t="shared" si="4"/>
        <v>100.00000000000001</v>
      </c>
      <c r="I49" s="35">
        <f t="shared" si="4"/>
        <v>99.999999999999986</v>
      </c>
      <c r="J49" s="35">
        <f t="shared" si="4"/>
        <v>100</v>
      </c>
      <c r="K49" s="35">
        <f t="shared" si="4"/>
        <v>100</v>
      </c>
      <c r="L49" s="35">
        <f t="shared" si="4"/>
        <v>99.999999999999986</v>
      </c>
      <c r="M49" s="35">
        <f t="shared" si="4"/>
        <v>99.999999999999986</v>
      </c>
      <c r="N49" s="35">
        <f t="shared" si="4"/>
        <v>100</v>
      </c>
      <c r="O49" s="35">
        <f t="shared" si="4"/>
        <v>99.999999999999986</v>
      </c>
      <c r="P49" s="35">
        <f t="shared" si="4"/>
        <v>100.00000000000001</v>
      </c>
      <c r="Q49" s="35">
        <f t="shared" si="4"/>
        <v>100.00000000000003</v>
      </c>
      <c r="R49" s="35">
        <f t="shared" si="4"/>
        <v>100.00000000000001</v>
      </c>
    </row>
    <row r="50" spans="1:18" s="38" customFormat="1" ht="18" customHeight="1" x14ac:dyDescent="0.15">
      <c r="J50" s="39"/>
      <c r="K50" s="39"/>
      <c r="P50" s="35"/>
      <c r="Q50" s="35"/>
      <c r="R50" s="35"/>
    </row>
    <row r="51" spans="1:18" s="38" customFormat="1" ht="18" customHeight="1" x14ac:dyDescent="0.15">
      <c r="J51" s="39"/>
      <c r="K51" s="39"/>
    </row>
    <row r="52" spans="1:18" s="38" customFormat="1" ht="18" customHeight="1" x14ac:dyDescent="0.15">
      <c r="J52" s="39"/>
      <c r="K52" s="39"/>
    </row>
    <row r="53" spans="1:18" s="38" customFormat="1" ht="18" customHeight="1" x14ac:dyDescent="0.15">
      <c r="J53" s="39"/>
      <c r="K53" s="39"/>
    </row>
    <row r="54" spans="1:18" s="38" customFormat="1" ht="18" customHeight="1" x14ac:dyDescent="0.15">
      <c r="J54" s="39"/>
      <c r="K54" s="39"/>
    </row>
    <row r="55" spans="1:18" s="38" customFormat="1" ht="18" customHeight="1" x14ac:dyDescent="0.15">
      <c r="J55" s="39"/>
      <c r="K55" s="39"/>
    </row>
    <row r="56" spans="1:18" s="38" customFormat="1" ht="18" customHeight="1" x14ac:dyDescent="0.15">
      <c r="J56" s="39"/>
      <c r="K56" s="39"/>
    </row>
    <row r="57" spans="1:18" s="38" customFormat="1" ht="18" customHeight="1" x14ac:dyDescent="0.15">
      <c r="J57" s="39"/>
      <c r="K57" s="39"/>
    </row>
    <row r="58" spans="1:18" s="38" customFormat="1" ht="18" customHeight="1" x14ac:dyDescent="0.15">
      <c r="J58" s="39"/>
      <c r="K58" s="39"/>
    </row>
    <row r="59" spans="1:18" s="38" customFormat="1" ht="18" customHeight="1" x14ac:dyDescent="0.15">
      <c r="J59" s="39"/>
      <c r="K59" s="39"/>
    </row>
    <row r="60" spans="1:18" s="38" customFormat="1" ht="18" customHeight="1" x14ac:dyDescent="0.15">
      <c r="J60" s="39"/>
      <c r="K60" s="39"/>
    </row>
    <row r="61" spans="1:18" s="38" customFormat="1" ht="18" customHeight="1" x14ac:dyDescent="0.15">
      <c r="J61" s="39"/>
      <c r="K61" s="39"/>
    </row>
    <row r="62" spans="1:18" s="38" customFormat="1" ht="18" customHeight="1" x14ac:dyDescent="0.15">
      <c r="J62" s="39"/>
      <c r="K62" s="39"/>
    </row>
    <row r="63" spans="1:18" s="38" customFormat="1" ht="18" customHeight="1" x14ac:dyDescent="0.15">
      <c r="J63" s="39"/>
      <c r="K63" s="39"/>
    </row>
    <row r="64" spans="1:18" s="38" customFormat="1" ht="18" customHeight="1" x14ac:dyDescent="0.15">
      <c r="J64" s="39"/>
      <c r="K64" s="39"/>
    </row>
    <row r="65" spans="10:11" s="38" customFormat="1" ht="18" customHeight="1" x14ac:dyDescent="0.15">
      <c r="J65" s="39"/>
      <c r="K65" s="39"/>
    </row>
    <row r="66" spans="10:11" s="38" customFormat="1" ht="18" customHeight="1" x14ac:dyDescent="0.15">
      <c r="J66" s="39"/>
      <c r="K66" s="39"/>
    </row>
    <row r="67" spans="10:11" s="38" customFormat="1" ht="18" customHeight="1" x14ac:dyDescent="0.15">
      <c r="J67" s="39"/>
      <c r="K67" s="39"/>
    </row>
    <row r="68" spans="10:11" s="38" customFormat="1" ht="18" customHeight="1" x14ac:dyDescent="0.15">
      <c r="J68" s="39"/>
      <c r="K68" s="39"/>
    </row>
    <row r="69" spans="10:11" s="38" customFormat="1" ht="18" customHeight="1" x14ac:dyDescent="0.15">
      <c r="J69" s="39"/>
      <c r="K69" s="39"/>
    </row>
    <row r="70" spans="10:11" s="38" customFormat="1" ht="18" customHeight="1" x14ac:dyDescent="0.15">
      <c r="J70" s="39"/>
      <c r="K70" s="39"/>
    </row>
    <row r="71" spans="10:11" s="38" customFormat="1" ht="18" customHeight="1" x14ac:dyDescent="0.15">
      <c r="J71" s="39"/>
      <c r="K71" s="39"/>
    </row>
    <row r="72" spans="10:11" s="38" customFormat="1" ht="18" customHeight="1" x14ac:dyDescent="0.15">
      <c r="J72" s="39"/>
      <c r="K72" s="39"/>
    </row>
    <row r="73" spans="10:11" s="38" customFormat="1" ht="18" customHeight="1" x14ac:dyDescent="0.15">
      <c r="J73" s="39"/>
      <c r="K73" s="39"/>
    </row>
    <row r="74" spans="10:11" s="38" customFormat="1" ht="18" customHeight="1" x14ac:dyDescent="0.15">
      <c r="J74" s="39"/>
      <c r="K74" s="39"/>
    </row>
    <row r="75" spans="10:11" s="38" customFormat="1" ht="18" customHeight="1" x14ac:dyDescent="0.15">
      <c r="J75" s="39"/>
      <c r="K75" s="39"/>
    </row>
    <row r="76" spans="10:11" s="38" customFormat="1" ht="18" customHeight="1" x14ac:dyDescent="0.15">
      <c r="J76" s="39"/>
      <c r="K76" s="39"/>
    </row>
    <row r="77" spans="10:11" s="38" customFormat="1" ht="18" customHeight="1" x14ac:dyDescent="0.15">
      <c r="J77" s="39"/>
      <c r="K77" s="39"/>
    </row>
    <row r="78" spans="10:11" s="38" customFormat="1" ht="18" customHeight="1" x14ac:dyDescent="0.15">
      <c r="J78" s="39"/>
      <c r="K78" s="39"/>
    </row>
    <row r="79" spans="10:11" s="38" customFormat="1" ht="18" customHeight="1" x14ac:dyDescent="0.15">
      <c r="J79" s="39"/>
      <c r="K79" s="39"/>
    </row>
    <row r="80" spans="10:11" s="38" customFormat="1" ht="18" customHeight="1" x14ac:dyDescent="0.15">
      <c r="J80" s="39"/>
      <c r="K80" s="39"/>
    </row>
    <row r="81" spans="10:11" s="38" customFormat="1" ht="18" customHeight="1" x14ac:dyDescent="0.15">
      <c r="J81" s="39"/>
      <c r="K81" s="39"/>
    </row>
    <row r="82" spans="10:11" s="38" customFormat="1" ht="18" customHeight="1" x14ac:dyDescent="0.15">
      <c r="J82" s="39"/>
      <c r="K82" s="39"/>
    </row>
    <row r="83" spans="10:11" s="38" customFormat="1" ht="18" customHeight="1" x14ac:dyDescent="0.15">
      <c r="J83" s="39"/>
      <c r="K83" s="39"/>
    </row>
    <row r="84" spans="10:11" s="38" customFormat="1" ht="18" customHeight="1" x14ac:dyDescent="0.15">
      <c r="J84" s="39"/>
      <c r="K84" s="39"/>
    </row>
    <row r="85" spans="10:11" s="38" customFormat="1" ht="18" customHeight="1" x14ac:dyDescent="0.15">
      <c r="J85" s="39"/>
      <c r="K85" s="39"/>
    </row>
    <row r="86" spans="10:11" s="38" customFormat="1" ht="18" customHeight="1" x14ac:dyDescent="0.15">
      <c r="J86" s="39"/>
      <c r="K86" s="39"/>
    </row>
    <row r="87" spans="10:11" s="38" customFormat="1" ht="18" customHeight="1" x14ac:dyDescent="0.15">
      <c r="J87" s="39"/>
      <c r="K87" s="39"/>
    </row>
    <row r="88" spans="10:11" s="38" customFormat="1" ht="18" customHeight="1" x14ac:dyDescent="0.15">
      <c r="J88" s="39"/>
      <c r="K88" s="39"/>
    </row>
    <row r="89" spans="10:11" s="38" customFormat="1" ht="18" customHeight="1" x14ac:dyDescent="0.15">
      <c r="J89" s="39"/>
      <c r="K89" s="39"/>
    </row>
    <row r="90" spans="10:11" s="38" customFormat="1" ht="18" customHeight="1" x14ac:dyDescent="0.15">
      <c r="J90" s="39"/>
      <c r="K90" s="39"/>
    </row>
    <row r="91" spans="10:11" s="38" customFormat="1" ht="18" customHeight="1" x14ac:dyDescent="0.15">
      <c r="J91" s="39"/>
      <c r="K91" s="39"/>
    </row>
    <row r="92" spans="10:11" s="38" customFormat="1" ht="18" customHeight="1" x14ac:dyDescent="0.15">
      <c r="J92" s="39"/>
      <c r="K92" s="39"/>
    </row>
    <row r="93" spans="10:11" s="38" customFormat="1" ht="18" customHeight="1" x14ac:dyDescent="0.15">
      <c r="J93" s="39"/>
      <c r="K93" s="39"/>
    </row>
    <row r="94" spans="10:11" s="38" customFormat="1" ht="18" customHeight="1" x14ac:dyDescent="0.15">
      <c r="J94" s="39"/>
      <c r="K94" s="39"/>
    </row>
    <row r="95" spans="10:11" s="38" customFormat="1" ht="18" customHeight="1" x14ac:dyDescent="0.15">
      <c r="J95" s="39"/>
      <c r="K95" s="39"/>
    </row>
    <row r="96" spans="10:11" s="38" customFormat="1" ht="18" customHeight="1" x14ac:dyDescent="0.15">
      <c r="J96" s="39"/>
      <c r="K96" s="39"/>
    </row>
    <row r="97" spans="10:11" s="38" customFormat="1" ht="18" customHeight="1" x14ac:dyDescent="0.15">
      <c r="J97" s="39"/>
      <c r="K97" s="39"/>
    </row>
    <row r="98" spans="10:11" s="38" customFormat="1" ht="18" customHeight="1" x14ac:dyDescent="0.15">
      <c r="J98" s="39"/>
      <c r="K98" s="39"/>
    </row>
    <row r="99" spans="10:11" s="38" customFormat="1" ht="18" customHeight="1" x14ac:dyDescent="0.15">
      <c r="J99" s="39"/>
      <c r="K99" s="39"/>
    </row>
    <row r="100" spans="10:11" s="38" customFormat="1" ht="18" customHeight="1" x14ac:dyDescent="0.15">
      <c r="J100" s="39"/>
      <c r="K100" s="39"/>
    </row>
    <row r="101" spans="10:11" s="38" customFormat="1" ht="18" customHeight="1" x14ac:dyDescent="0.15">
      <c r="J101" s="39"/>
      <c r="K101" s="39"/>
    </row>
    <row r="102" spans="10:11" s="38" customFormat="1" ht="18" customHeight="1" x14ac:dyDescent="0.15">
      <c r="J102" s="39"/>
      <c r="K102" s="39"/>
    </row>
    <row r="103" spans="10:11" s="38" customFormat="1" ht="18" customHeight="1" x14ac:dyDescent="0.15">
      <c r="J103" s="39"/>
      <c r="K103" s="39"/>
    </row>
    <row r="104" spans="10:11" s="38" customFormat="1" ht="18" customHeight="1" x14ac:dyDescent="0.15">
      <c r="J104" s="39"/>
      <c r="K104" s="39"/>
    </row>
    <row r="105" spans="10:11" s="38" customFormat="1" ht="18" customHeight="1" x14ac:dyDescent="0.15">
      <c r="J105" s="39"/>
      <c r="K105" s="39"/>
    </row>
    <row r="106" spans="10:11" s="38" customFormat="1" ht="18" customHeight="1" x14ac:dyDescent="0.15">
      <c r="J106" s="39"/>
      <c r="K106" s="39"/>
    </row>
    <row r="107" spans="10:11" s="38" customFormat="1" ht="18" customHeight="1" x14ac:dyDescent="0.15">
      <c r="J107" s="39"/>
      <c r="K107" s="39"/>
    </row>
    <row r="108" spans="10:11" s="38" customFormat="1" ht="18" customHeight="1" x14ac:dyDescent="0.15">
      <c r="J108" s="39"/>
      <c r="K108" s="39"/>
    </row>
    <row r="109" spans="10:11" s="38" customFormat="1" ht="18" customHeight="1" x14ac:dyDescent="0.15">
      <c r="J109" s="39"/>
      <c r="K109" s="39"/>
    </row>
    <row r="110" spans="10:11" s="38" customFormat="1" ht="18" customHeight="1" x14ac:dyDescent="0.15">
      <c r="J110" s="39"/>
      <c r="K110" s="39"/>
    </row>
    <row r="111" spans="10:11" s="38" customFormat="1" ht="18" customHeight="1" x14ac:dyDescent="0.15">
      <c r="J111" s="39"/>
      <c r="K111" s="39"/>
    </row>
    <row r="112" spans="10:11" s="38" customFormat="1" ht="18" customHeight="1" x14ac:dyDescent="0.15">
      <c r="J112" s="39"/>
      <c r="K112" s="39"/>
    </row>
    <row r="113" spans="10:11" s="38" customFormat="1" ht="18" customHeight="1" x14ac:dyDescent="0.15">
      <c r="J113" s="39"/>
      <c r="K113" s="39"/>
    </row>
    <row r="114" spans="10:11" s="38" customFormat="1" ht="18" customHeight="1" x14ac:dyDescent="0.15">
      <c r="J114" s="39"/>
      <c r="K114" s="39"/>
    </row>
    <row r="115" spans="10:11" s="38" customFormat="1" ht="18" customHeight="1" x14ac:dyDescent="0.15">
      <c r="J115" s="39"/>
      <c r="K115" s="39"/>
    </row>
    <row r="116" spans="10:11" s="38" customFormat="1" ht="18" customHeight="1" x14ac:dyDescent="0.15">
      <c r="J116" s="39"/>
      <c r="K116" s="39"/>
    </row>
    <row r="117" spans="10:11" s="38" customFormat="1" ht="18" customHeight="1" x14ac:dyDescent="0.15">
      <c r="J117" s="39"/>
      <c r="K117" s="39"/>
    </row>
    <row r="118" spans="10:11" s="38" customFormat="1" ht="18" customHeight="1" x14ac:dyDescent="0.15">
      <c r="J118" s="39"/>
      <c r="K118" s="39"/>
    </row>
    <row r="119" spans="10:11" s="38" customFormat="1" ht="18" customHeight="1" x14ac:dyDescent="0.15">
      <c r="J119" s="39"/>
      <c r="K119" s="39"/>
    </row>
    <row r="120" spans="10:11" s="38" customFormat="1" ht="18" customHeight="1" x14ac:dyDescent="0.15">
      <c r="J120" s="39"/>
      <c r="K120" s="39"/>
    </row>
    <row r="121" spans="10:11" s="38" customFormat="1" ht="18" customHeight="1" x14ac:dyDescent="0.15">
      <c r="J121" s="39"/>
      <c r="K121" s="39"/>
    </row>
    <row r="122" spans="10:11" s="38" customFormat="1" ht="18" customHeight="1" x14ac:dyDescent="0.15">
      <c r="J122" s="39"/>
      <c r="K122" s="39"/>
    </row>
    <row r="123" spans="10:11" s="38" customFormat="1" ht="18" customHeight="1" x14ac:dyDescent="0.15">
      <c r="J123" s="39"/>
      <c r="K123" s="39"/>
    </row>
    <row r="124" spans="10:11" s="38" customFormat="1" ht="18" customHeight="1" x14ac:dyDescent="0.15">
      <c r="J124" s="39"/>
      <c r="K124" s="39"/>
    </row>
    <row r="125" spans="10:11" s="38" customFormat="1" ht="18" customHeight="1" x14ac:dyDescent="0.15">
      <c r="J125" s="39"/>
      <c r="K125" s="39"/>
    </row>
    <row r="126" spans="10:11" s="38" customFormat="1" ht="18" customHeight="1" x14ac:dyDescent="0.15">
      <c r="J126" s="39"/>
      <c r="K126" s="39"/>
    </row>
    <row r="127" spans="10:11" s="38" customFormat="1" ht="18" customHeight="1" x14ac:dyDescent="0.15">
      <c r="J127" s="39"/>
      <c r="K127" s="39"/>
    </row>
    <row r="128" spans="10:11" s="38" customFormat="1" ht="18" customHeight="1" x14ac:dyDescent="0.15">
      <c r="J128" s="39"/>
      <c r="K128" s="39"/>
    </row>
    <row r="129" spans="10:11" s="38" customFormat="1" ht="18" customHeight="1" x14ac:dyDescent="0.15">
      <c r="J129" s="39"/>
      <c r="K129" s="39"/>
    </row>
    <row r="130" spans="10:11" s="38" customFormat="1" ht="18" customHeight="1" x14ac:dyDescent="0.15">
      <c r="J130" s="39"/>
      <c r="K130" s="39"/>
    </row>
    <row r="131" spans="10:11" s="38" customFormat="1" ht="18" customHeight="1" x14ac:dyDescent="0.15">
      <c r="J131" s="39"/>
      <c r="K131" s="39"/>
    </row>
    <row r="132" spans="10:11" s="38" customFormat="1" ht="18" customHeight="1" x14ac:dyDescent="0.15">
      <c r="J132" s="39"/>
      <c r="K132" s="39"/>
    </row>
    <row r="133" spans="10:11" s="38" customFormat="1" ht="18" customHeight="1" x14ac:dyDescent="0.15">
      <c r="J133" s="39"/>
      <c r="K133" s="39"/>
    </row>
    <row r="134" spans="10:11" s="38" customFormat="1" ht="18" customHeight="1" x14ac:dyDescent="0.15">
      <c r="J134" s="39"/>
      <c r="K134" s="39"/>
    </row>
    <row r="135" spans="10:11" s="38" customFormat="1" ht="18" customHeight="1" x14ac:dyDescent="0.15">
      <c r="J135" s="39"/>
      <c r="K135" s="39"/>
    </row>
    <row r="136" spans="10:11" s="38" customFormat="1" ht="18" customHeight="1" x14ac:dyDescent="0.15">
      <c r="J136" s="39"/>
      <c r="K136" s="39"/>
    </row>
    <row r="137" spans="10:11" s="38" customFormat="1" ht="18" customHeight="1" x14ac:dyDescent="0.15">
      <c r="J137" s="39"/>
      <c r="K137" s="39"/>
    </row>
    <row r="138" spans="10:11" s="38" customFormat="1" ht="18" customHeight="1" x14ac:dyDescent="0.15">
      <c r="J138" s="39"/>
      <c r="K138" s="39"/>
    </row>
    <row r="139" spans="10:11" s="38" customFormat="1" ht="18" customHeight="1" x14ac:dyDescent="0.15">
      <c r="J139" s="39"/>
      <c r="K139" s="39"/>
    </row>
    <row r="140" spans="10:11" s="38" customFormat="1" ht="18" customHeight="1" x14ac:dyDescent="0.15">
      <c r="J140" s="39"/>
      <c r="K140" s="39"/>
    </row>
    <row r="141" spans="10:11" s="38" customFormat="1" ht="18" customHeight="1" x14ac:dyDescent="0.15">
      <c r="J141" s="39"/>
      <c r="K141" s="39"/>
    </row>
    <row r="142" spans="10:11" s="38" customFormat="1" ht="18" customHeight="1" x14ac:dyDescent="0.15">
      <c r="J142" s="39"/>
      <c r="K142" s="39"/>
    </row>
    <row r="143" spans="10:11" s="38" customFormat="1" ht="18" customHeight="1" x14ac:dyDescent="0.15">
      <c r="J143" s="39"/>
      <c r="K143" s="39"/>
    </row>
    <row r="144" spans="10:11" s="38" customFormat="1" ht="18" customHeight="1" x14ac:dyDescent="0.15">
      <c r="J144" s="39"/>
      <c r="K144" s="39"/>
    </row>
    <row r="145" spans="10:11" s="38" customFormat="1" ht="18" customHeight="1" x14ac:dyDescent="0.15">
      <c r="J145" s="39"/>
      <c r="K145" s="39"/>
    </row>
    <row r="146" spans="10:11" s="38" customFormat="1" ht="18" customHeight="1" x14ac:dyDescent="0.15">
      <c r="J146" s="39"/>
      <c r="K146" s="39"/>
    </row>
    <row r="147" spans="10:11" s="38" customFormat="1" ht="18" customHeight="1" x14ac:dyDescent="0.15">
      <c r="J147" s="39"/>
      <c r="K147" s="39"/>
    </row>
    <row r="148" spans="10:11" s="38" customFormat="1" ht="18" customHeight="1" x14ac:dyDescent="0.15">
      <c r="J148" s="39"/>
      <c r="K148" s="39"/>
    </row>
    <row r="149" spans="10:11" s="38" customFormat="1" ht="18" customHeight="1" x14ac:dyDescent="0.15">
      <c r="J149" s="39"/>
      <c r="K149" s="39"/>
    </row>
    <row r="150" spans="10:11" s="38" customFormat="1" ht="18" customHeight="1" x14ac:dyDescent="0.15">
      <c r="J150" s="39"/>
      <c r="K150" s="39"/>
    </row>
    <row r="151" spans="10:11" s="38" customFormat="1" ht="18" customHeight="1" x14ac:dyDescent="0.15">
      <c r="J151" s="39"/>
      <c r="K151" s="39"/>
    </row>
    <row r="152" spans="10:11" s="38" customFormat="1" ht="18" customHeight="1" x14ac:dyDescent="0.15">
      <c r="J152" s="39"/>
      <c r="K152" s="39"/>
    </row>
    <row r="153" spans="10:11" s="38" customFormat="1" ht="18" customHeight="1" x14ac:dyDescent="0.15">
      <c r="J153" s="39"/>
      <c r="K153" s="39"/>
    </row>
    <row r="154" spans="10:11" s="38" customFormat="1" ht="18" customHeight="1" x14ac:dyDescent="0.15">
      <c r="J154" s="39"/>
      <c r="K154" s="39"/>
    </row>
    <row r="155" spans="10:11" s="38" customFormat="1" ht="18" customHeight="1" x14ac:dyDescent="0.15">
      <c r="J155" s="39"/>
      <c r="K155" s="39"/>
    </row>
    <row r="156" spans="10:11" s="38" customFormat="1" ht="18" customHeight="1" x14ac:dyDescent="0.15">
      <c r="J156" s="39"/>
      <c r="K156" s="39"/>
    </row>
    <row r="157" spans="10:11" s="38" customFormat="1" ht="18" customHeight="1" x14ac:dyDescent="0.15">
      <c r="J157" s="39"/>
      <c r="K157" s="39"/>
    </row>
    <row r="158" spans="10:11" s="38" customFormat="1" ht="18" customHeight="1" x14ac:dyDescent="0.15">
      <c r="J158" s="39"/>
      <c r="K158" s="39"/>
    </row>
    <row r="159" spans="10:11" s="38" customFormat="1" ht="18" customHeight="1" x14ac:dyDescent="0.15">
      <c r="J159" s="39"/>
      <c r="K159" s="39"/>
    </row>
    <row r="160" spans="10:11" s="38" customFormat="1" ht="18" customHeight="1" x14ac:dyDescent="0.15">
      <c r="J160" s="39"/>
      <c r="K160" s="39"/>
    </row>
    <row r="161" spans="10:11" s="38" customFormat="1" ht="18" customHeight="1" x14ac:dyDescent="0.15">
      <c r="J161" s="39"/>
      <c r="K161" s="39"/>
    </row>
    <row r="162" spans="10:11" s="38" customFormat="1" ht="18" customHeight="1" x14ac:dyDescent="0.15">
      <c r="J162" s="39"/>
      <c r="K162" s="39"/>
    </row>
    <row r="163" spans="10:11" s="38" customFormat="1" ht="18" customHeight="1" x14ac:dyDescent="0.15">
      <c r="J163" s="39"/>
      <c r="K163" s="39"/>
    </row>
    <row r="164" spans="10:11" s="38" customFormat="1" ht="18" customHeight="1" x14ac:dyDescent="0.15">
      <c r="J164" s="39"/>
      <c r="K164" s="39"/>
    </row>
    <row r="165" spans="10:11" s="38" customFormat="1" ht="18" customHeight="1" x14ac:dyDescent="0.15">
      <c r="J165" s="39"/>
      <c r="K165" s="39"/>
    </row>
    <row r="166" spans="10:11" s="38" customFormat="1" ht="18" customHeight="1" x14ac:dyDescent="0.15">
      <c r="J166" s="39"/>
      <c r="K166" s="39"/>
    </row>
    <row r="167" spans="10:11" s="38" customFormat="1" ht="18" customHeight="1" x14ac:dyDescent="0.15">
      <c r="J167" s="39"/>
      <c r="K167" s="39"/>
    </row>
    <row r="168" spans="10:11" s="38" customFormat="1" ht="18" customHeight="1" x14ac:dyDescent="0.15">
      <c r="J168" s="39"/>
      <c r="K168" s="39"/>
    </row>
    <row r="169" spans="10:11" s="38" customFormat="1" ht="18" customHeight="1" x14ac:dyDescent="0.15">
      <c r="J169" s="39"/>
      <c r="K169" s="39"/>
    </row>
    <row r="170" spans="10:11" s="38" customFormat="1" ht="18" customHeight="1" x14ac:dyDescent="0.15">
      <c r="J170" s="39"/>
      <c r="K170" s="39"/>
    </row>
    <row r="171" spans="10:11" s="38" customFormat="1" ht="18" customHeight="1" x14ac:dyDescent="0.15">
      <c r="J171" s="39"/>
      <c r="K171" s="39"/>
    </row>
    <row r="172" spans="10:11" s="38" customFormat="1" ht="18" customHeight="1" x14ac:dyDescent="0.15">
      <c r="J172" s="39"/>
      <c r="K172" s="39"/>
    </row>
    <row r="173" spans="10:11" s="38" customFormat="1" ht="18" customHeight="1" x14ac:dyDescent="0.15">
      <c r="J173" s="39"/>
      <c r="K173" s="39"/>
    </row>
    <row r="174" spans="10:11" s="38" customFormat="1" ht="18" customHeight="1" x14ac:dyDescent="0.15">
      <c r="J174" s="39"/>
      <c r="K174" s="39"/>
    </row>
    <row r="175" spans="10:11" s="38" customFormat="1" ht="18" customHeight="1" x14ac:dyDescent="0.15">
      <c r="J175" s="39"/>
      <c r="K175" s="39"/>
    </row>
    <row r="176" spans="10:11" s="38" customFormat="1" ht="18" customHeight="1" x14ac:dyDescent="0.15">
      <c r="J176" s="39"/>
      <c r="K176" s="39"/>
    </row>
    <row r="177" spans="10:11" s="38" customFormat="1" ht="18" customHeight="1" x14ac:dyDescent="0.15">
      <c r="J177" s="39"/>
      <c r="K177" s="39"/>
    </row>
    <row r="178" spans="10:11" s="38" customFormat="1" ht="18" customHeight="1" x14ac:dyDescent="0.15">
      <c r="J178" s="39"/>
      <c r="K178" s="39"/>
    </row>
    <row r="179" spans="10:11" s="38" customFormat="1" ht="18" customHeight="1" x14ac:dyDescent="0.15">
      <c r="J179" s="39"/>
      <c r="K179" s="39"/>
    </row>
    <row r="180" spans="10:11" s="38" customFormat="1" ht="18" customHeight="1" x14ac:dyDescent="0.15">
      <c r="J180" s="39"/>
      <c r="K180" s="39"/>
    </row>
    <row r="181" spans="10:11" s="38" customFormat="1" ht="18" customHeight="1" x14ac:dyDescent="0.15">
      <c r="J181" s="39"/>
      <c r="K181" s="39"/>
    </row>
    <row r="182" spans="10:11" s="38" customFormat="1" ht="18" customHeight="1" x14ac:dyDescent="0.15">
      <c r="J182" s="39"/>
      <c r="K182" s="39"/>
    </row>
    <row r="183" spans="10:11" s="38" customFormat="1" ht="18" customHeight="1" x14ac:dyDescent="0.15">
      <c r="J183" s="39"/>
      <c r="K183" s="39"/>
    </row>
    <row r="184" spans="10:11" s="38" customFormat="1" ht="18" customHeight="1" x14ac:dyDescent="0.15">
      <c r="J184" s="39"/>
      <c r="K184" s="39"/>
    </row>
    <row r="185" spans="10:11" s="38" customFormat="1" ht="18" customHeight="1" x14ac:dyDescent="0.15">
      <c r="J185" s="39"/>
      <c r="K185" s="39"/>
    </row>
    <row r="186" spans="10:11" s="38" customFormat="1" ht="18" customHeight="1" x14ac:dyDescent="0.15">
      <c r="J186" s="39"/>
      <c r="K186" s="39"/>
    </row>
    <row r="187" spans="10:11" s="38" customFormat="1" ht="18" customHeight="1" x14ac:dyDescent="0.15">
      <c r="J187" s="39"/>
      <c r="K187" s="39"/>
    </row>
    <row r="188" spans="10:11" s="38" customFormat="1" ht="18" customHeight="1" x14ac:dyDescent="0.15">
      <c r="J188" s="39"/>
      <c r="K188" s="39"/>
    </row>
    <row r="189" spans="10:11" s="38" customFormat="1" ht="18" customHeight="1" x14ac:dyDescent="0.15">
      <c r="J189" s="39"/>
      <c r="K189" s="39"/>
    </row>
    <row r="190" spans="10:11" s="38" customFormat="1" ht="18" customHeight="1" x14ac:dyDescent="0.15">
      <c r="J190" s="39"/>
      <c r="K190" s="39"/>
    </row>
    <row r="191" spans="10:11" s="38" customFormat="1" ht="18" customHeight="1" x14ac:dyDescent="0.15">
      <c r="J191" s="39"/>
      <c r="K191" s="39"/>
    </row>
    <row r="192" spans="10:11" s="38" customFormat="1" ht="18" customHeight="1" x14ac:dyDescent="0.15">
      <c r="J192" s="39"/>
      <c r="K192" s="39"/>
    </row>
    <row r="193" spans="10:11" s="38" customFormat="1" ht="18" customHeight="1" x14ac:dyDescent="0.15">
      <c r="J193" s="39"/>
      <c r="K193" s="39"/>
    </row>
    <row r="194" spans="10:11" s="38" customFormat="1" ht="18" customHeight="1" x14ac:dyDescent="0.15">
      <c r="J194" s="39"/>
      <c r="K194" s="39"/>
    </row>
    <row r="195" spans="10:11" s="38" customFormat="1" ht="18" customHeight="1" x14ac:dyDescent="0.15">
      <c r="J195" s="39"/>
      <c r="K195" s="39"/>
    </row>
    <row r="196" spans="10:11" s="38" customFormat="1" ht="18" customHeight="1" x14ac:dyDescent="0.15">
      <c r="J196" s="39"/>
      <c r="K196" s="39"/>
    </row>
    <row r="197" spans="10:11" s="38" customFormat="1" ht="18" customHeight="1" x14ac:dyDescent="0.15">
      <c r="J197" s="39"/>
      <c r="K197" s="39"/>
    </row>
    <row r="198" spans="10:11" s="38" customFormat="1" ht="18" customHeight="1" x14ac:dyDescent="0.15">
      <c r="J198" s="39"/>
      <c r="K198" s="39"/>
    </row>
    <row r="199" spans="10:11" s="38" customFormat="1" ht="18" customHeight="1" x14ac:dyDescent="0.15">
      <c r="J199" s="39"/>
      <c r="K199" s="39"/>
    </row>
    <row r="200" spans="10:11" s="38" customFormat="1" ht="18" customHeight="1" x14ac:dyDescent="0.15">
      <c r="J200" s="39"/>
      <c r="K200" s="39"/>
    </row>
    <row r="201" spans="10:11" s="38" customFormat="1" ht="18" customHeight="1" x14ac:dyDescent="0.15">
      <c r="J201" s="39"/>
      <c r="K201" s="39"/>
    </row>
    <row r="202" spans="10:11" s="38" customFormat="1" ht="18" customHeight="1" x14ac:dyDescent="0.15">
      <c r="J202" s="39"/>
      <c r="K202" s="39"/>
    </row>
    <row r="203" spans="10:11" s="38" customFormat="1" ht="18" customHeight="1" x14ac:dyDescent="0.15">
      <c r="J203" s="39"/>
      <c r="K203" s="39"/>
    </row>
    <row r="204" spans="10:11" s="38" customFormat="1" ht="18" customHeight="1" x14ac:dyDescent="0.15">
      <c r="J204" s="39"/>
      <c r="K204" s="39"/>
    </row>
    <row r="205" spans="10:11" s="38" customFormat="1" ht="18" customHeight="1" x14ac:dyDescent="0.15">
      <c r="J205" s="39"/>
      <c r="K205" s="39"/>
    </row>
    <row r="206" spans="10:11" s="38" customFormat="1" ht="18" customHeight="1" x14ac:dyDescent="0.15">
      <c r="J206" s="39"/>
      <c r="K206" s="39"/>
    </row>
    <row r="207" spans="10:11" s="38" customFormat="1" ht="18" customHeight="1" x14ac:dyDescent="0.15">
      <c r="J207" s="39"/>
      <c r="K207" s="39"/>
    </row>
    <row r="208" spans="10:11" s="38" customFormat="1" ht="18" customHeight="1" x14ac:dyDescent="0.15">
      <c r="J208" s="39"/>
      <c r="K208" s="39"/>
    </row>
    <row r="209" spans="10:11" s="38" customFormat="1" ht="18" customHeight="1" x14ac:dyDescent="0.15">
      <c r="J209" s="39"/>
      <c r="K209" s="39"/>
    </row>
    <row r="210" spans="10:11" s="38" customFormat="1" ht="18" customHeight="1" x14ac:dyDescent="0.15">
      <c r="J210" s="39"/>
      <c r="K210" s="39"/>
    </row>
    <row r="211" spans="10:11" s="38" customFormat="1" ht="18" customHeight="1" x14ac:dyDescent="0.15">
      <c r="J211" s="39"/>
      <c r="K211" s="39"/>
    </row>
    <row r="212" spans="10:11" s="38" customFormat="1" ht="18" customHeight="1" x14ac:dyDescent="0.15">
      <c r="J212" s="39"/>
      <c r="K212" s="39"/>
    </row>
    <row r="213" spans="10:11" s="38" customFormat="1" ht="18" customHeight="1" x14ac:dyDescent="0.15">
      <c r="J213" s="39"/>
      <c r="K213" s="39"/>
    </row>
    <row r="214" spans="10:11" s="38" customFormat="1" ht="18" customHeight="1" x14ac:dyDescent="0.15">
      <c r="J214" s="39"/>
      <c r="K214" s="39"/>
    </row>
    <row r="215" spans="10:11" s="38" customFormat="1" ht="18" customHeight="1" x14ac:dyDescent="0.15">
      <c r="J215" s="39"/>
      <c r="K215" s="39"/>
    </row>
    <row r="216" spans="10:11" s="38" customFormat="1" ht="18" customHeight="1" x14ac:dyDescent="0.15">
      <c r="J216" s="39"/>
      <c r="K216" s="39"/>
    </row>
    <row r="217" spans="10:11" s="38" customFormat="1" ht="18" customHeight="1" x14ac:dyDescent="0.15">
      <c r="J217" s="39"/>
      <c r="K217" s="39"/>
    </row>
    <row r="218" spans="10:11" s="38" customFormat="1" ht="18" customHeight="1" x14ac:dyDescent="0.15">
      <c r="J218" s="39"/>
      <c r="K218" s="39"/>
    </row>
    <row r="219" spans="10:11" s="38" customFormat="1" ht="18" customHeight="1" x14ac:dyDescent="0.15">
      <c r="J219" s="39"/>
      <c r="K219" s="39"/>
    </row>
    <row r="220" spans="10:11" s="38" customFormat="1" ht="18" customHeight="1" x14ac:dyDescent="0.15">
      <c r="J220" s="39"/>
      <c r="K220" s="39"/>
    </row>
    <row r="221" spans="10:11" s="38" customFormat="1" ht="18" customHeight="1" x14ac:dyDescent="0.15">
      <c r="J221" s="39"/>
      <c r="K221" s="39"/>
    </row>
    <row r="222" spans="10:11" s="38" customFormat="1" ht="18" customHeight="1" x14ac:dyDescent="0.15">
      <c r="J222" s="39"/>
      <c r="K222" s="39"/>
    </row>
    <row r="223" spans="10:11" s="38" customFormat="1" ht="18" customHeight="1" x14ac:dyDescent="0.15">
      <c r="J223" s="39"/>
      <c r="K223" s="39"/>
    </row>
    <row r="224" spans="10:11" s="38" customFormat="1" ht="18" customHeight="1" x14ac:dyDescent="0.15">
      <c r="J224" s="39"/>
      <c r="K224" s="39"/>
    </row>
    <row r="225" spans="10:11" s="38" customFormat="1" ht="18" customHeight="1" x14ac:dyDescent="0.15">
      <c r="J225" s="39"/>
      <c r="K225" s="39"/>
    </row>
    <row r="226" spans="10:11" s="38" customFormat="1" ht="18" customHeight="1" x14ac:dyDescent="0.15">
      <c r="J226" s="39"/>
      <c r="K226" s="39"/>
    </row>
    <row r="227" spans="10:11" s="38" customFormat="1" ht="18" customHeight="1" x14ac:dyDescent="0.15">
      <c r="J227" s="39"/>
      <c r="K227" s="39"/>
    </row>
    <row r="228" spans="10:11" s="38" customFormat="1" ht="18" customHeight="1" x14ac:dyDescent="0.15">
      <c r="J228" s="39"/>
      <c r="K228" s="39"/>
    </row>
    <row r="229" spans="10:11" s="38" customFormat="1" ht="18" customHeight="1" x14ac:dyDescent="0.15">
      <c r="J229" s="39"/>
      <c r="K229" s="39"/>
    </row>
    <row r="230" spans="10:11" s="38" customFormat="1" ht="18" customHeight="1" x14ac:dyDescent="0.15">
      <c r="J230" s="39"/>
      <c r="K230" s="39"/>
    </row>
    <row r="231" spans="10:11" s="38" customFormat="1" x14ac:dyDescent="0.15">
      <c r="J231" s="39"/>
      <c r="K231" s="39"/>
    </row>
    <row r="232" spans="10:11" s="38" customFormat="1" x14ac:dyDescent="0.15">
      <c r="J232" s="39"/>
      <c r="K232" s="39"/>
    </row>
    <row r="233" spans="10:11" s="38" customFormat="1" x14ac:dyDescent="0.15">
      <c r="J233" s="39"/>
      <c r="K233" s="39"/>
    </row>
    <row r="234" spans="10:11" s="38" customFormat="1" x14ac:dyDescent="0.15">
      <c r="J234" s="39"/>
      <c r="K234" s="39"/>
    </row>
    <row r="235" spans="10:11" s="38" customFormat="1" x14ac:dyDescent="0.15">
      <c r="J235" s="39"/>
      <c r="K235" s="39"/>
    </row>
    <row r="236" spans="10:11" s="38" customFormat="1" x14ac:dyDescent="0.15">
      <c r="J236" s="39"/>
      <c r="K236" s="39"/>
    </row>
    <row r="237" spans="10:11" s="38" customFormat="1" x14ac:dyDescent="0.15">
      <c r="J237" s="39"/>
      <c r="K237" s="39"/>
    </row>
    <row r="238" spans="10:11" s="38" customFormat="1" x14ac:dyDescent="0.15">
      <c r="J238" s="39"/>
      <c r="K238" s="39"/>
    </row>
    <row r="239" spans="10:11" s="38" customFormat="1" x14ac:dyDescent="0.15">
      <c r="J239" s="39"/>
      <c r="K239" s="39"/>
    </row>
    <row r="240" spans="10:11" s="38" customFormat="1" x14ac:dyDescent="0.15">
      <c r="J240" s="39"/>
      <c r="K240" s="39"/>
    </row>
    <row r="241" spans="10:11" s="38" customFormat="1" x14ac:dyDescent="0.15">
      <c r="J241" s="39"/>
      <c r="K241" s="39"/>
    </row>
    <row r="242" spans="10:11" s="38" customFormat="1" x14ac:dyDescent="0.15">
      <c r="J242" s="39"/>
      <c r="K242" s="39"/>
    </row>
    <row r="243" spans="10:11" s="38" customFormat="1" x14ac:dyDescent="0.15">
      <c r="J243" s="39"/>
      <c r="K243" s="39"/>
    </row>
    <row r="244" spans="10:11" s="38" customFormat="1" x14ac:dyDescent="0.15">
      <c r="J244" s="39"/>
      <c r="K244" s="39"/>
    </row>
    <row r="245" spans="10:11" s="38" customFormat="1" x14ac:dyDescent="0.15">
      <c r="J245" s="39"/>
      <c r="K245" s="39"/>
    </row>
    <row r="246" spans="10:11" s="38" customFormat="1" x14ac:dyDescent="0.15">
      <c r="J246" s="39"/>
      <c r="K246" s="39"/>
    </row>
    <row r="247" spans="10:11" s="38" customFormat="1" x14ac:dyDescent="0.15">
      <c r="J247" s="39"/>
      <c r="K247" s="39"/>
    </row>
    <row r="248" spans="10:11" s="38" customFormat="1" x14ac:dyDescent="0.15">
      <c r="J248" s="39"/>
      <c r="K248" s="39"/>
    </row>
    <row r="249" spans="10:11" s="38" customFormat="1" x14ac:dyDescent="0.15">
      <c r="J249" s="39"/>
      <c r="K249" s="39"/>
    </row>
    <row r="250" spans="10:11" s="38" customFormat="1" x14ac:dyDescent="0.15">
      <c r="J250" s="39"/>
      <c r="K250" s="39"/>
    </row>
    <row r="251" spans="10:11" s="38" customFormat="1" x14ac:dyDescent="0.15">
      <c r="J251" s="39"/>
      <c r="K251" s="39"/>
    </row>
    <row r="252" spans="10:11" s="38" customFormat="1" x14ac:dyDescent="0.15">
      <c r="J252" s="39"/>
      <c r="K252" s="39"/>
    </row>
    <row r="253" spans="10:11" s="38" customFormat="1" x14ac:dyDescent="0.15">
      <c r="J253" s="39"/>
      <c r="K253" s="39"/>
    </row>
    <row r="254" spans="10:11" s="38" customFormat="1" x14ac:dyDescent="0.15">
      <c r="J254" s="39"/>
      <c r="K254" s="39"/>
    </row>
    <row r="255" spans="10:11" s="38" customFormat="1" x14ac:dyDescent="0.15">
      <c r="J255" s="39"/>
      <c r="K255" s="39"/>
    </row>
    <row r="256" spans="10:11" s="38" customFormat="1" x14ac:dyDescent="0.15">
      <c r="J256" s="39"/>
      <c r="K256" s="39"/>
    </row>
    <row r="257" spans="10:11" s="38" customFormat="1" x14ac:dyDescent="0.15">
      <c r="J257" s="39"/>
      <c r="K257" s="39"/>
    </row>
    <row r="258" spans="10:11" s="38" customFormat="1" x14ac:dyDescent="0.15">
      <c r="J258" s="39"/>
      <c r="K258" s="39"/>
    </row>
    <row r="259" spans="10:11" s="38" customFormat="1" x14ac:dyDescent="0.15">
      <c r="J259" s="39"/>
      <c r="K259" s="39"/>
    </row>
    <row r="260" spans="10:11" s="38" customFormat="1" x14ac:dyDescent="0.15">
      <c r="J260" s="39"/>
      <c r="K260" s="39"/>
    </row>
    <row r="261" spans="10:11" s="38" customFormat="1" x14ac:dyDescent="0.15">
      <c r="J261" s="39"/>
      <c r="K261" s="39"/>
    </row>
    <row r="262" spans="10:11" s="38" customFormat="1" x14ac:dyDescent="0.15">
      <c r="J262" s="39"/>
      <c r="K262" s="39"/>
    </row>
    <row r="263" spans="10:11" s="38" customFormat="1" x14ac:dyDescent="0.15">
      <c r="J263" s="39"/>
      <c r="K263" s="39"/>
    </row>
    <row r="264" spans="10:11" s="38" customFormat="1" x14ac:dyDescent="0.15">
      <c r="J264" s="39"/>
      <c r="K264" s="39"/>
    </row>
    <row r="265" spans="10:11" s="38" customFormat="1" x14ac:dyDescent="0.15">
      <c r="J265" s="39"/>
      <c r="K265" s="39"/>
    </row>
    <row r="266" spans="10:11" s="38" customFormat="1" x14ac:dyDescent="0.15">
      <c r="J266" s="39"/>
      <c r="K266" s="39"/>
    </row>
    <row r="267" spans="10:11" s="38" customFormat="1" x14ac:dyDescent="0.15">
      <c r="J267" s="39"/>
      <c r="K267" s="39"/>
    </row>
    <row r="268" spans="10:11" s="38" customFormat="1" x14ac:dyDescent="0.15">
      <c r="J268" s="39"/>
      <c r="K268" s="39"/>
    </row>
    <row r="269" spans="10:11" s="38" customFormat="1" x14ac:dyDescent="0.15">
      <c r="J269" s="39"/>
      <c r="K269" s="39"/>
    </row>
    <row r="270" spans="10:11" s="38" customFormat="1" x14ac:dyDescent="0.15">
      <c r="J270" s="39"/>
      <c r="K270" s="39"/>
    </row>
    <row r="271" spans="10:11" s="38" customFormat="1" x14ac:dyDescent="0.15">
      <c r="J271" s="39"/>
      <c r="K271" s="39"/>
    </row>
    <row r="272" spans="10:11" s="38" customFormat="1" x14ac:dyDescent="0.15">
      <c r="J272" s="39"/>
      <c r="K272" s="39"/>
    </row>
    <row r="273" spans="10:11" s="38" customFormat="1" x14ac:dyDescent="0.15">
      <c r="J273" s="39"/>
      <c r="K273" s="39"/>
    </row>
    <row r="274" spans="10:11" s="38" customFormat="1" x14ac:dyDescent="0.15">
      <c r="J274" s="39"/>
      <c r="K274" s="39"/>
    </row>
    <row r="275" spans="10:11" s="38" customFormat="1" x14ac:dyDescent="0.15">
      <c r="J275" s="39"/>
      <c r="K275" s="39"/>
    </row>
    <row r="276" spans="10:11" s="38" customFormat="1" x14ac:dyDescent="0.15">
      <c r="J276" s="39"/>
      <c r="K276" s="39"/>
    </row>
    <row r="277" spans="10:11" s="38" customFormat="1" x14ac:dyDescent="0.15">
      <c r="J277" s="39"/>
      <c r="K277" s="39"/>
    </row>
    <row r="278" spans="10:11" s="38" customFormat="1" x14ac:dyDescent="0.15">
      <c r="J278" s="39"/>
      <c r="K278" s="39"/>
    </row>
    <row r="279" spans="10:11" s="38" customFormat="1" x14ac:dyDescent="0.15">
      <c r="J279" s="39"/>
      <c r="K279" s="39"/>
    </row>
    <row r="280" spans="10:11" s="38" customFormat="1" x14ac:dyDescent="0.15">
      <c r="J280" s="39"/>
      <c r="K280" s="39"/>
    </row>
    <row r="281" spans="10:11" s="38" customFormat="1" x14ac:dyDescent="0.15">
      <c r="J281" s="39"/>
      <c r="K281" s="39"/>
    </row>
    <row r="282" spans="10:11" s="38" customFormat="1" x14ac:dyDescent="0.15">
      <c r="J282" s="39"/>
      <c r="K282" s="39"/>
    </row>
    <row r="283" spans="10:11" s="38" customFormat="1" x14ac:dyDescent="0.15">
      <c r="J283" s="39"/>
      <c r="K283" s="39"/>
    </row>
    <row r="284" spans="10:11" s="38" customFormat="1" x14ac:dyDescent="0.15">
      <c r="J284" s="39"/>
      <c r="K284" s="39"/>
    </row>
    <row r="285" spans="10:11" s="38" customFormat="1" x14ac:dyDescent="0.15">
      <c r="J285" s="39"/>
      <c r="K285" s="39"/>
    </row>
    <row r="286" spans="10:11" s="38" customFormat="1" x14ac:dyDescent="0.15">
      <c r="J286" s="39"/>
      <c r="K286" s="39"/>
    </row>
    <row r="287" spans="10:11" s="38" customFormat="1" x14ac:dyDescent="0.15">
      <c r="J287" s="39"/>
      <c r="K287" s="39"/>
    </row>
    <row r="288" spans="10:11" s="38" customFormat="1" x14ac:dyDescent="0.15">
      <c r="J288" s="39"/>
      <c r="K288" s="39"/>
    </row>
    <row r="289" spans="10:11" s="38" customFormat="1" x14ac:dyDescent="0.15">
      <c r="J289" s="39"/>
      <c r="K289" s="39"/>
    </row>
    <row r="290" spans="10:11" s="38" customFormat="1" x14ac:dyDescent="0.15">
      <c r="J290" s="39"/>
      <c r="K290" s="39"/>
    </row>
    <row r="291" spans="10:11" s="38" customFormat="1" x14ac:dyDescent="0.15">
      <c r="J291" s="39"/>
      <c r="K291" s="39"/>
    </row>
    <row r="292" spans="10:11" s="38" customFormat="1" x14ac:dyDescent="0.15">
      <c r="J292" s="39"/>
      <c r="K292" s="39"/>
    </row>
    <row r="293" spans="10:11" s="38" customFormat="1" x14ac:dyDescent="0.15">
      <c r="J293" s="39"/>
      <c r="K293" s="39"/>
    </row>
    <row r="294" spans="10:11" s="38" customFormat="1" x14ac:dyDescent="0.15">
      <c r="J294" s="39"/>
      <c r="K294" s="39"/>
    </row>
    <row r="295" spans="10:11" s="38" customFormat="1" x14ac:dyDescent="0.15">
      <c r="J295" s="39"/>
      <c r="K295" s="39"/>
    </row>
    <row r="296" spans="10:11" s="38" customFormat="1" x14ac:dyDescent="0.15">
      <c r="J296" s="39"/>
      <c r="K296" s="39"/>
    </row>
    <row r="297" spans="10:11" s="38" customFormat="1" x14ac:dyDescent="0.15">
      <c r="J297" s="39"/>
      <c r="K297" s="39"/>
    </row>
    <row r="298" spans="10:11" s="38" customFormat="1" x14ac:dyDescent="0.15">
      <c r="J298" s="39"/>
      <c r="K298" s="39"/>
    </row>
    <row r="299" spans="10:11" s="38" customFormat="1" x14ac:dyDescent="0.15">
      <c r="J299" s="39"/>
      <c r="K299" s="39"/>
    </row>
    <row r="300" spans="10:11" s="38" customFormat="1" x14ac:dyDescent="0.15">
      <c r="J300" s="39"/>
      <c r="K300" s="39"/>
    </row>
    <row r="301" spans="10:11" s="38" customFormat="1" x14ac:dyDescent="0.15">
      <c r="J301" s="39"/>
      <c r="K301" s="39"/>
    </row>
    <row r="302" spans="10:11" s="38" customFormat="1" x14ac:dyDescent="0.15">
      <c r="J302" s="39"/>
      <c r="K302" s="39"/>
    </row>
    <row r="303" spans="10:11" s="38" customFormat="1" x14ac:dyDescent="0.15">
      <c r="J303" s="39"/>
      <c r="K303" s="39"/>
    </row>
    <row r="304" spans="10:11" s="38" customFormat="1" x14ac:dyDescent="0.15">
      <c r="J304" s="39"/>
      <c r="K304" s="39"/>
    </row>
    <row r="305" spans="10:11" s="38" customFormat="1" x14ac:dyDescent="0.15">
      <c r="J305" s="39"/>
      <c r="K305" s="39"/>
    </row>
    <row r="306" spans="10:11" s="38" customFormat="1" x14ac:dyDescent="0.15">
      <c r="J306" s="39"/>
      <c r="K306" s="39"/>
    </row>
    <row r="307" spans="10:11" s="38" customFormat="1" x14ac:dyDescent="0.15">
      <c r="J307" s="39"/>
      <c r="K307" s="39"/>
    </row>
    <row r="308" spans="10:11" s="38" customFormat="1" x14ac:dyDescent="0.15">
      <c r="J308" s="39"/>
      <c r="K308" s="39"/>
    </row>
    <row r="309" spans="10:11" s="38" customFormat="1" x14ac:dyDescent="0.15">
      <c r="J309" s="39"/>
      <c r="K309" s="39"/>
    </row>
    <row r="310" spans="10:11" s="38" customFormat="1" x14ac:dyDescent="0.15">
      <c r="J310" s="39"/>
      <c r="K310" s="39"/>
    </row>
    <row r="311" spans="10:11" s="38" customFormat="1" x14ac:dyDescent="0.15">
      <c r="J311" s="39"/>
      <c r="K311" s="39"/>
    </row>
    <row r="312" spans="10:11" s="38" customFormat="1" x14ac:dyDescent="0.15">
      <c r="J312" s="39"/>
      <c r="K312" s="39"/>
    </row>
    <row r="313" spans="10:11" s="38" customFormat="1" x14ac:dyDescent="0.15">
      <c r="J313" s="39"/>
      <c r="K313" s="39"/>
    </row>
    <row r="314" spans="10:11" s="38" customFormat="1" x14ac:dyDescent="0.15">
      <c r="J314" s="39"/>
      <c r="K314" s="39"/>
    </row>
    <row r="315" spans="10:11" s="38" customFormat="1" x14ac:dyDescent="0.15">
      <c r="J315" s="39"/>
      <c r="K315" s="39"/>
    </row>
    <row r="316" spans="10:11" s="38" customFormat="1" x14ac:dyDescent="0.15">
      <c r="J316" s="39"/>
      <c r="K316" s="39"/>
    </row>
    <row r="317" spans="10:11" s="38" customFormat="1" x14ac:dyDescent="0.15">
      <c r="J317" s="39"/>
      <c r="K317" s="39"/>
    </row>
    <row r="318" spans="10:11" s="38" customFormat="1" x14ac:dyDescent="0.15">
      <c r="J318" s="39"/>
      <c r="K318" s="39"/>
    </row>
    <row r="319" spans="10:11" s="38" customFormat="1" x14ac:dyDescent="0.15">
      <c r="J319" s="39"/>
      <c r="K319" s="39"/>
    </row>
    <row r="320" spans="10:11" s="38" customFormat="1" x14ac:dyDescent="0.15">
      <c r="J320" s="39"/>
      <c r="K320" s="39"/>
    </row>
    <row r="321" spans="10:11" s="38" customFormat="1" x14ac:dyDescent="0.15">
      <c r="J321" s="39"/>
      <c r="K321" s="39"/>
    </row>
    <row r="322" spans="10:11" s="38" customFormat="1" x14ac:dyDescent="0.15">
      <c r="J322" s="39"/>
      <c r="K322" s="39"/>
    </row>
    <row r="323" spans="10:11" s="38" customFormat="1" x14ac:dyDescent="0.15">
      <c r="J323" s="39"/>
      <c r="K323" s="39"/>
    </row>
    <row r="324" spans="10:11" s="38" customFormat="1" x14ac:dyDescent="0.15">
      <c r="J324" s="39"/>
      <c r="K324" s="39"/>
    </row>
    <row r="325" spans="10:11" s="38" customFormat="1" x14ac:dyDescent="0.15">
      <c r="J325" s="39"/>
      <c r="K325" s="39"/>
    </row>
    <row r="326" spans="10:11" s="38" customFormat="1" x14ac:dyDescent="0.15">
      <c r="J326" s="39"/>
      <c r="K326" s="39"/>
    </row>
    <row r="327" spans="10:11" s="38" customFormat="1" x14ac:dyDescent="0.15">
      <c r="J327" s="39"/>
      <c r="K327" s="39"/>
    </row>
    <row r="328" spans="10:11" s="38" customFormat="1" x14ac:dyDescent="0.15">
      <c r="J328" s="39"/>
      <c r="K328" s="39"/>
    </row>
    <row r="329" spans="10:11" s="38" customFormat="1" x14ac:dyDescent="0.15">
      <c r="J329" s="39"/>
      <c r="K329" s="39"/>
    </row>
    <row r="330" spans="10:11" s="38" customFormat="1" x14ac:dyDescent="0.15">
      <c r="J330" s="39"/>
      <c r="K330" s="39"/>
    </row>
    <row r="331" spans="10:11" s="38" customFormat="1" x14ac:dyDescent="0.15">
      <c r="J331" s="39"/>
      <c r="K331" s="39"/>
    </row>
    <row r="332" spans="10:11" s="38" customFormat="1" x14ac:dyDescent="0.15">
      <c r="J332" s="39"/>
      <c r="K332" s="39"/>
    </row>
    <row r="333" spans="10:11" s="38" customFormat="1" x14ac:dyDescent="0.15">
      <c r="J333" s="39"/>
      <c r="K333" s="39"/>
    </row>
    <row r="334" spans="10:11" s="38" customFormat="1" x14ac:dyDescent="0.15">
      <c r="J334" s="39"/>
      <c r="K334" s="39"/>
    </row>
    <row r="335" spans="10:11" s="38" customFormat="1" x14ac:dyDescent="0.15">
      <c r="J335" s="39"/>
      <c r="K335" s="39"/>
    </row>
    <row r="336" spans="10:11" s="38" customFormat="1" x14ac:dyDescent="0.15">
      <c r="J336" s="39"/>
      <c r="K336" s="39"/>
    </row>
    <row r="337" spans="10:11" s="38" customFormat="1" x14ac:dyDescent="0.15">
      <c r="J337" s="39"/>
      <c r="K337" s="39"/>
    </row>
    <row r="338" spans="10:11" s="38" customFormat="1" x14ac:dyDescent="0.15">
      <c r="J338" s="39"/>
      <c r="K338" s="39"/>
    </row>
    <row r="339" spans="10:11" s="38" customFormat="1" x14ac:dyDescent="0.15">
      <c r="J339" s="39"/>
      <c r="K339" s="39"/>
    </row>
    <row r="340" spans="10:11" s="38" customFormat="1" x14ac:dyDescent="0.15">
      <c r="J340" s="39"/>
      <c r="K340" s="39"/>
    </row>
    <row r="341" spans="10:11" s="38" customFormat="1" x14ac:dyDescent="0.15">
      <c r="J341" s="39"/>
      <c r="K341" s="39"/>
    </row>
    <row r="342" spans="10:11" s="38" customFormat="1" x14ac:dyDescent="0.15">
      <c r="J342" s="39"/>
      <c r="K342" s="39"/>
    </row>
    <row r="343" spans="10:11" s="38" customFormat="1" x14ac:dyDescent="0.15">
      <c r="J343" s="39"/>
      <c r="K343" s="39"/>
    </row>
    <row r="344" spans="10:11" s="38" customFormat="1" x14ac:dyDescent="0.15">
      <c r="J344" s="39"/>
      <c r="K344" s="39"/>
    </row>
    <row r="345" spans="10:11" s="38" customFormat="1" x14ac:dyDescent="0.15">
      <c r="J345" s="39"/>
      <c r="K345" s="39"/>
    </row>
    <row r="346" spans="10:11" s="38" customFormat="1" x14ac:dyDescent="0.15">
      <c r="J346" s="39"/>
      <c r="K346" s="39"/>
    </row>
    <row r="347" spans="10:11" s="38" customFormat="1" x14ac:dyDescent="0.15">
      <c r="J347" s="39"/>
      <c r="K347" s="39"/>
    </row>
    <row r="348" spans="10:11" s="38" customFormat="1" x14ac:dyDescent="0.15">
      <c r="J348" s="39"/>
      <c r="K348" s="39"/>
    </row>
    <row r="349" spans="10:11" s="38" customFormat="1" x14ac:dyDescent="0.15">
      <c r="J349" s="39"/>
      <c r="K349" s="39"/>
    </row>
    <row r="350" spans="10:11" s="38" customFormat="1" x14ac:dyDescent="0.15">
      <c r="J350" s="39"/>
      <c r="K350" s="39"/>
    </row>
    <row r="351" spans="10:11" s="38" customFormat="1" x14ac:dyDescent="0.15">
      <c r="J351" s="39"/>
      <c r="K351" s="39"/>
    </row>
    <row r="352" spans="10:11" s="38" customFormat="1" x14ac:dyDescent="0.15">
      <c r="J352" s="39"/>
      <c r="K352" s="39"/>
    </row>
    <row r="353" spans="10:11" s="38" customFormat="1" x14ac:dyDescent="0.15">
      <c r="J353" s="39"/>
      <c r="K353" s="39"/>
    </row>
    <row r="354" spans="10:11" s="38" customFormat="1" x14ac:dyDescent="0.15">
      <c r="J354" s="39"/>
      <c r="K354" s="39"/>
    </row>
    <row r="355" spans="10:11" s="38" customFormat="1" x14ac:dyDescent="0.15">
      <c r="J355" s="39"/>
      <c r="K355" s="39"/>
    </row>
    <row r="356" spans="10:11" s="38" customFormat="1" x14ac:dyDescent="0.15">
      <c r="J356" s="39"/>
      <c r="K356" s="39"/>
    </row>
    <row r="357" spans="10:11" s="38" customFormat="1" x14ac:dyDescent="0.15">
      <c r="J357" s="39"/>
      <c r="K357" s="39"/>
    </row>
    <row r="358" spans="10:11" s="38" customFormat="1" x14ac:dyDescent="0.15">
      <c r="J358" s="39"/>
      <c r="K358" s="39"/>
    </row>
    <row r="359" spans="10:11" s="38" customFormat="1" x14ac:dyDescent="0.15">
      <c r="J359" s="39"/>
      <c r="K359" s="39"/>
    </row>
    <row r="360" spans="10:11" s="38" customFormat="1" x14ac:dyDescent="0.15">
      <c r="J360" s="39"/>
      <c r="K360" s="39"/>
    </row>
    <row r="361" spans="10:11" s="38" customFormat="1" x14ac:dyDescent="0.15">
      <c r="J361" s="39"/>
      <c r="K361" s="39"/>
    </row>
    <row r="362" spans="10:11" s="38" customFormat="1" x14ac:dyDescent="0.15">
      <c r="J362" s="39"/>
      <c r="K362" s="39"/>
    </row>
    <row r="363" spans="10:11" s="38" customFormat="1" x14ac:dyDescent="0.15">
      <c r="J363" s="39"/>
      <c r="K363" s="39"/>
    </row>
    <row r="364" spans="10:11" s="38" customFormat="1" x14ac:dyDescent="0.15">
      <c r="J364" s="39"/>
      <c r="K364" s="39"/>
    </row>
    <row r="365" spans="10:11" s="38" customFormat="1" x14ac:dyDescent="0.15">
      <c r="J365" s="39"/>
      <c r="K365" s="39"/>
    </row>
    <row r="366" spans="10:11" s="38" customFormat="1" x14ac:dyDescent="0.15">
      <c r="J366" s="39"/>
      <c r="K366" s="39"/>
    </row>
    <row r="367" spans="10:11" s="38" customFormat="1" x14ac:dyDescent="0.15">
      <c r="J367" s="39"/>
      <c r="K367" s="39"/>
    </row>
    <row r="368" spans="10:11" s="38" customFormat="1" x14ac:dyDescent="0.15">
      <c r="J368" s="39"/>
      <c r="K368" s="39"/>
    </row>
    <row r="369" spans="10:11" s="38" customFormat="1" x14ac:dyDescent="0.15">
      <c r="J369" s="39"/>
      <c r="K369" s="39"/>
    </row>
    <row r="370" spans="10:11" s="38" customFormat="1" x14ac:dyDescent="0.15">
      <c r="J370" s="39"/>
      <c r="K370" s="39"/>
    </row>
    <row r="371" spans="10:11" s="38" customFormat="1" x14ac:dyDescent="0.15">
      <c r="J371" s="39"/>
      <c r="K371" s="39"/>
    </row>
    <row r="372" spans="10:11" s="38" customFormat="1" x14ac:dyDescent="0.15">
      <c r="J372" s="39"/>
      <c r="K372" s="39"/>
    </row>
    <row r="373" spans="10:11" s="38" customFormat="1" x14ac:dyDescent="0.15">
      <c r="J373" s="39"/>
      <c r="K373" s="39"/>
    </row>
    <row r="374" spans="10:11" s="38" customFormat="1" x14ac:dyDescent="0.15">
      <c r="J374" s="39"/>
      <c r="K374" s="39"/>
    </row>
    <row r="375" spans="10:11" s="38" customFormat="1" x14ac:dyDescent="0.15">
      <c r="J375" s="39"/>
      <c r="K375" s="39"/>
    </row>
    <row r="376" spans="10:11" s="38" customFormat="1" x14ac:dyDescent="0.15">
      <c r="J376" s="39"/>
      <c r="K376" s="39"/>
    </row>
    <row r="377" spans="10:11" s="38" customFormat="1" x14ac:dyDescent="0.15">
      <c r="J377" s="39"/>
      <c r="K377" s="39"/>
    </row>
    <row r="378" spans="10:11" s="38" customFormat="1" x14ac:dyDescent="0.15">
      <c r="J378" s="39"/>
      <c r="K378" s="39"/>
    </row>
    <row r="379" spans="10:11" s="38" customFormat="1" x14ac:dyDescent="0.15">
      <c r="J379" s="39"/>
      <c r="K379" s="39"/>
    </row>
    <row r="380" spans="10:11" s="38" customFormat="1" x14ac:dyDescent="0.15">
      <c r="J380" s="39"/>
      <c r="K380" s="39"/>
    </row>
    <row r="381" spans="10:11" s="38" customFormat="1" x14ac:dyDescent="0.15">
      <c r="J381" s="39"/>
      <c r="K381" s="39"/>
    </row>
    <row r="382" spans="10:11" s="38" customFormat="1" x14ac:dyDescent="0.15">
      <c r="J382" s="39"/>
      <c r="K382" s="3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381"/>
  <sheetViews>
    <sheetView workbookViewId="0">
      <selection activeCell="D4" sqref="D4"/>
    </sheetView>
  </sheetViews>
  <sheetFormatPr defaultColWidth="9" defaultRowHeight="12" x14ac:dyDescent="0.15"/>
  <cols>
    <col min="1" max="1" width="24.77734375" style="21" customWidth="1"/>
    <col min="2" max="9" width="8.6640625" style="21" customWidth="1"/>
    <col min="10" max="11" width="8.6640625" style="23" customWidth="1"/>
    <col min="12" max="13" width="8.6640625" style="21" customWidth="1"/>
    <col min="14" max="16384" width="9" style="21"/>
  </cols>
  <sheetData>
    <row r="1" spans="1:18" ht="15" customHeight="1" x14ac:dyDescent="0.2">
      <c r="A1" s="36" t="s">
        <v>101</v>
      </c>
      <c r="L1" s="37" t="str">
        <f>[2]財政指標!$M$1</f>
        <v>上河内町</v>
      </c>
      <c r="Q1" s="37" t="str">
        <f>[2]財政指標!$M$1</f>
        <v>上河内町</v>
      </c>
    </row>
    <row r="2" spans="1:18" ht="15" customHeight="1" x14ac:dyDescent="0.15">
      <c r="M2" s="21" t="s">
        <v>170</v>
      </c>
      <c r="R2" s="21" t="s">
        <v>170</v>
      </c>
    </row>
    <row r="3" spans="1:18" ht="18" customHeight="1" x14ac:dyDescent="0.15">
      <c r="A3" s="19"/>
      <c r="B3" s="19" t="s">
        <v>10</v>
      </c>
      <c r="C3" s="19" t="s">
        <v>277</v>
      </c>
      <c r="D3" s="19" t="s">
        <v>278</v>
      </c>
      <c r="E3" s="19" t="s">
        <v>279</v>
      </c>
      <c r="F3" s="19" t="s">
        <v>280</v>
      </c>
      <c r="G3" s="19" t="s">
        <v>281</v>
      </c>
      <c r="H3" s="19" t="s">
        <v>282</v>
      </c>
      <c r="I3" s="19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2" t="s">
        <v>325</v>
      </c>
      <c r="P3" s="2" t="s">
        <v>326</v>
      </c>
      <c r="Q3" s="2" t="s">
        <v>327</v>
      </c>
      <c r="R3" s="2" t="s">
        <v>328</v>
      </c>
    </row>
    <row r="4" spans="1:18" ht="18" customHeight="1" x14ac:dyDescent="0.15">
      <c r="A4" s="22" t="s">
        <v>351</v>
      </c>
      <c r="B4" s="19"/>
      <c r="C4" s="19"/>
      <c r="D4" s="19">
        <v>81798</v>
      </c>
      <c r="E4" s="19">
        <v>82273</v>
      </c>
      <c r="F4" s="19">
        <v>81886</v>
      </c>
      <c r="G4" s="19">
        <v>81745</v>
      </c>
      <c r="H4" s="19">
        <v>85754</v>
      </c>
      <c r="I4" s="19">
        <v>87741</v>
      </c>
      <c r="J4" s="16">
        <v>89026</v>
      </c>
      <c r="K4" s="16">
        <v>92311</v>
      </c>
      <c r="L4" s="19">
        <v>90190</v>
      </c>
      <c r="M4" s="19">
        <v>85424</v>
      </c>
      <c r="N4" s="19">
        <v>82868</v>
      </c>
      <c r="O4" s="19">
        <v>81186</v>
      </c>
      <c r="P4" s="19">
        <v>76919</v>
      </c>
      <c r="Q4" s="19">
        <v>76956</v>
      </c>
      <c r="R4" s="19">
        <v>76640</v>
      </c>
    </row>
    <row r="5" spans="1:18" ht="18" customHeight="1" x14ac:dyDescent="0.15">
      <c r="A5" s="22" t="s">
        <v>352</v>
      </c>
      <c r="B5" s="19"/>
      <c r="C5" s="19"/>
      <c r="D5" s="19">
        <v>423920</v>
      </c>
      <c r="E5" s="19">
        <v>502894</v>
      </c>
      <c r="F5" s="19">
        <v>540641</v>
      </c>
      <c r="G5" s="19">
        <v>622857</v>
      </c>
      <c r="H5" s="19">
        <v>583310</v>
      </c>
      <c r="I5" s="19">
        <v>592769</v>
      </c>
      <c r="J5" s="16">
        <v>520107</v>
      </c>
      <c r="K5" s="16">
        <v>693838</v>
      </c>
      <c r="L5" s="19">
        <v>583445</v>
      </c>
      <c r="M5" s="19">
        <v>620688</v>
      </c>
      <c r="N5" s="19">
        <v>863598</v>
      </c>
      <c r="O5" s="19">
        <v>519736</v>
      </c>
      <c r="P5" s="19">
        <v>530727</v>
      </c>
      <c r="Q5" s="19">
        <v>605308</v>
      </c>
      <c r="R5" s="19">
        <v>525908</v>
      </c>
    </row>
    <row r="6" spans="1:18" ht="18" customHeight="1" x14ac:dyDescent="0.15">
      <c r="A6" s="22" t="s">
        <v>353</v>
      </c>
      <c r="B6" s="19"/>
      <c r="C6" s="19"/>
      <c r="D6" s="19">
        <v>251738</v>
      </c>
      <c r="E6" s="19">
        <v>342178</v>
      </c>
      <c r="F6" s="19">
        <v>426630</v>
      </c>
      <c r="G6" s="19">
        <v>342677</v>
      </c>
      <c r="H6" s="19">
        <v>368408</v>
      </c>
      <c r="I6" s="19">
        <v>405585</v>
      </c>
      <c r="J6" s="16">
        <v>385862</v>
      </c>
      <c r="K6" s="23">
        <v>495373</v>
      </c>
      <c r="L6" s="19">
        <v>599322</v>
      </c>
      <c r="M6" s="19">
        <v>532946</v>
      </c>
      <c r="N6" s="19">
        <v>475427</v>
      </c>
      <c r="O6" s="19">
        <v>488128</v>
      </c>
      <c r="P6" s="19">
        <v>628881</v>
      </c>
      <c r="Q6" s="19">
        <v>1072078</v>
      </c>
      <c r="R6" s="19">
        <v>655755</v>
      </c>
    </row>
    <row r="7" spans="1:18" ht="18" customHeight="1" x14ac:dyDescent="0.15">
      <c r="A7" s="22" t="s">
        <v>354</v>
      </c>
      <c r="B7" s="19"/>
      <c r="C7" s="19"/>
      <c r="D7" s="19">
        <v>195579</v>
      </c>
      <c r="E7" s="19">
        <v>235749</v>
      </c>
      <c r="F7" s="19">
        <v>288459</v>
      </c>
      <c r="G7" s="19">
        <v>302175</v>
      </c>
      <c r="H7" s="19">
        <v>302390</v>
      </c>
      <c r="I7" s="19">
        <v>326096</v>
      </c>
      <c r="J7" s="16">
        <v>323865</v>
      </c>
      <c r="K7" s="16">
        <v>358312</v>
      </c>
      <c r="L7" s="19">
        <v>323050</v>
      </c>
      <c r="M7" s="19">
        <v>343572</v>
      </c>
      <c r="N7" s="19">
        <v>419191</v>
      </c>
      <c r="O7" s="19">
        <v>696920</v>
      </c>
      <c r="P7" s="19">
        <v>402989</v>
      </c>
      <c r="Q7" s="19">
        <v>337665</v>
      </c>
      <c r="R7" s="19">
        <v>330411</v>
      </c>
    </row>
    <row r="8" spans="1:18" ht="18" customHeight="1" x14ac:dyDescent="0.15">
      <c r="A8" s="22" t="s">
        <v>355</v>
      </c>
      <c r="B8" s="19"/>
      <c r="C8" s="19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3</v>
      </c>
      <c r="J8" s="16">
        <v>3</v>
      </c>
      <c r="K8" s="16">
        <v>5</v>
      </c>
      <c r="L8" s="19">
        <v>3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</row>
    <row r="9" spans="1:18" ht="18" customHeight="1" x14ac:dyDescent="0.15">
      <c r="A9" s="22" t="s">
        <v>356</v>
      </c>
      <c r="B9" s="19"/>
      <c r="C9" s="19"/>
      <c r="D9" s="19">
        <v>380842</v>
      </c>
      <c r="E9" s="19">
        <v>346788</v>
      </c>
      <c r="F9" s="19">
        <v>258010</v>
      </c>
      <c r="G9" s="19">
        <v>263024</v>
      </c>
      <c r="H9" s="19">
        <v>326965</v>
      </c>
      <c r="I9" s="19">
        <v>522403</v>
      </c>
      <c r="J9" s="16">
        <v>473421</v>
      </c>
      <c r="K9" s="16">
        <v>369773</v>
      </c>
      <c r="L9" s="19">
        <v>332690</v>
      </c>
      <c r="M9" s="19">
        <v>351325</v>
      </c>
      <c r="N9" s="19">
        <v>506329</v>
      </c>
      <c r="O9" s="19">
        <v>587555</v>
      </c>
      <c r="P9" s="19">
        <v>392017</v>
      </c>
      <c r="Q9" s="19">
        <v>204684</v>
      </c>
      <c r="R9" s="19">
        <v>168833</v>
      </c>
    </row>
    <row r="10" spans="1:18" ht="18" customHeight="1" x14ac:dyDescent="0.15">
      <c r="A10" s="22" t="s">
        <v>357</v>
      </c>
      <c r="B10" s="19"/>
      <c r="C10" s="19"/>
      <c r="D10" s="19">
        <v>30419</v>
      </c>
      <c r="E10" s="19">
        <v>33556</v>
      </c>
      <c r="F10" s="19">
        <v>31587</v>
      </c>
      <c r="G10" s="19">
        <v>28446</v>
      </c>
      <c r="H10" s="19">
        <v>38348</v>
      </c>
      <c r="I10" s="19">
        <v>36927</v>
      </c>
      <c r="J10" s="16">
        <v>61968</v>
      </c>
      <c r="K10" s="16">
        <v>63749</v>
      </c>
      <c r="L10" s="19">
        <v>37313</v>
      </c>
      <c r="M10" s="19">
        <v>37108</v>
      </c>
      <c r="N10" s="19">
        <v>36884</v>
      </c>
      <c r="O10" s="19">
        <v>499762</v>
      </c>
      <c r="P10" s="19">
        <v>198505</v>
      </c>
      <c r="Q10" s="19">
        <v>174239</v>
      </c>
      <c r="R10" s="19">
        <v>170678</v>
      </c>
    </row>
    <row r="11" spans="1:18" ht="18" customHeight="1" x14ac:dyDescent="0.15">
      <c r="A11" s="22" t="s">
        <v>358</v>
      </c>
      <c r="B11" s="19"/>
      <c r="C11" s="19"/>
      <c r="D11" s="19">
        <v>394778</v>
      </c>
      <c r="E11" s="19">
        <v>522294</v>
      </c>
      <c r="F11" s="19">
        <v>421771</v>
      </c>
      <c r="G11" s="19">
        <v>374452</v>
      </c>
      <c r="H11" s="19">
        <v>316145</v>
      </c>
      <c r="I11" s="19">
        <v>405083</v>
      </c>
      <c r="J11" s="16">
        <v>338584</v>
      </c>
      <c r="K11" s="16">
        <v>494705</v>
      </c>
      <c r="L11" s="19">
        <v>246216</v>
      </c>
      <c r="M11" s="19">
        <v>309401</v>
      </c>
      <c r="N11" s="19">
        <v>295623</v>
      </c>
      <c r="O11" s="19">
        <v>336814</v>
      </c>
      <c r="P11" s="19">
        <v>281659</v>
      </c>
      <c r="Q11" s="19">
        <v>458840</v>
      </c>
      <c r="R11" s="19">
        <v>287821</v>
      </c>
    </row>
    <row r="12" spans="1:18" ht="18" customHeight="1" x14ac:dyDescent="0.15">
      <c r="A12" s="22" t="s">
        <v>359</v>
      </c>
      <c r="B12" s="19"/>
      <c r="C12" s="19"/>
      <c r="D12" s="19">
        <v>228471</v>
      </c>
      <c r="E12" s="19">
        <v>190341</v>
      </c>
      <c r="F12" s="19">
        <v>193461</v>
      </c>
      <c r="G12" s="19">
        <v>197571</v>
      </c>
      <c r="H12" s="19">
        <v>211145</v>
      </c>
      <c r="I12" s="19">
        <v>207456</v>
      </c>
      <c r="J12" s="16">
        <v>234598</v>
      </c>
      <c r="K12" s="16">
        <v>221386</v>
      </c>
      <c r="L12" s="19">
        <v>238032</v>
      </c>
      <c r="M12" s="19">
        <v>331706</v>
      </c>
      <c r="N12" s="19">
        <v>234271</v>
      </c>
      <c r="O12" s="19">
        <v>225220</v>
      </c>
      <c r="P12" s="19">
        <v>223752</v>
      </c>
      <c r="Q12" s="19">
        <v>258585</v>
      </c>
      <c r="R12" s="19">
        <v>206874</v>
      </c>
    </row>
    <row r="13" spans="1:18" ht="18" customHeight="1" x14ac:dyDescent="0.15">
      <c r="A13" s="22" t="s">
        <v>360</v>
      </c>
      <c r="B13" s="19"/>
      <c r="C13" s="19"/>
      <c r="D13" s="19">
        <v>885145</v>
      </c>
      <c r="E13" s="19">
        <v>589900</v>
      </c>
      <c r="F13" s="19">
        <v>1322221</v>
      </c>
      <c r="G13" s="19">
        <v>957454</v>
      </c>
      <c r="H13" s="19">
        <v>614931</v>
      </c>
      <c r="I13" s="19">
        <v>1064486</v>
      </c>
      <c r="J13" s="16">
        <v>1488308</v>
      </c>
      <c r="K13" s="16">
        <v>1083212</v>
      </c>
      <c r="L13" s="19">
        <v>488496</v>
      </c>
      <c r="M13" s="19">
        <v>635832</v>
      </c>
      <c r="N13" s="19">
        <v>793893</v>
      </c>
      <c r="O13" s="19">
        <v>446201</v>
      </c>
      <c r="P13" s="19">
        <v>411393</v>
      </c>
      <c r="Q13" s="19">
        <v>415992</v>
      </c>
      <c r="R13" s="19">
        <v>727094</v>
      </c>
    </row>
    <row r="14" spans="1:18" ht="18" customHeight="1" x14ac:dyDescent="0.15">
      <c r="A14" s="22" t="s">
        <v>361</v>
      </c>
      <c r="B14" s="19"/>
      <c r="C14" s="19"/>
      <c r="D14" s="19">
        <v>1753</v>
      </c>
      <c r="E14" s="19">
        <v>0</v>
      </c>
      <c r="F14" s="19">
        <v>5118</v>
      </c>
      <c r="G14" s="19">
        <v>0</v>
      </c>
      <c r="H14" s="19">
        <v>1108</v>
      </c>
      <c r="I14" s="19">
        <v>0</v>
      </c>
      <c r="J14" s="16">
        <v>0</v>
      </c>
      <c r="K14" s="16">
        <v>11691</v>
      </c>
      <c r="L14" s="19">
        <v>0</v>
      </c>
      <c r="M14" s="19">
        <v>0</v>
      </c>
      <c r="N14" s="19">
        <v>776</v>
      </c>
      <c r="O14" s="19">
        <v>22773</v>
      </c>
      <c r="P14" s="19">
        <v>0</v>
      </c>
      <c r="Q14" s="19">
        <v>0</v>
      </c>
      <c r="R14" s="19">
        <v>0</v>
      </c>
    </row>
    <row r="15" spans="1:18" ht="18" customHeight="1" x14ac:dyDescent="0.15">
      <c r="A15" s="22" t="s">
        <v>362</v>
      </c>
      <c r="B15" s="19"/>
      <c r="C15" s="19"/>
      <c r="D15" s="19">
        <v>137637</v>
      </c>
      <c r="E15" s="19">
        <v>146915</v>
      </c>
      <c r="F15" s="19">
        <v>154489</v>
      </c>
      <c r="G15" s="19">
        <v>170727</v>
      </c>
      <c r="H15" s="19">
        <v>201373</v>
      </c>
      <c r="I15" s="19">
        <v>216371</v>
      </c>
      <c r="J15" s="16">
        <v>237148</v>
      </c>
      <c r="K15" s="16">
        <v>263280</v>
      </c>
      <c r="L15" s="19">
        <v>334664</v>
      </c>
      <c r="M15" s="19">
        <v>252396</v>
      </c>
      <c r="N15" s="19">
        <v>266200</v>
      </c>
      <c r="O15" s="19">
        <v>283228</v>
      </c>
      <c r="P15" s="19">
        <v>294545</v>
      </c>
      <c r="Q15" s="19">
        <v>329990</v>
      </c>
      <c r="R15" s="19">
        <v>427490</v>
      </c>
    </row>
    <row r="16" spans="1:18" ht="18" customHeight="1" x14ac:dyDescent="0.15">
      <c r="A16" s="22" t="s">
        <v>81</v>
      </c>
      <c r="B16" s="19"/>
      <c r="C16" s="19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6">
        <v>0</v>
      </c>
      <c r="K16" s="16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</row>
    <row r="17" spans="1:18" ht="18" customHeight="1" x14ac:dyDescent="0.15">
      <c r="A17" s="22" t="s">
        <v>113</v>
      </c>
      <c r="B17" s="19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6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ht="18" customHeight="1" x14ac:dyDescent="0.15">
      <c r="A18" s="22" t="s">
        <v>112</v>
      </c>
      <c r="B18" s="19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6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</row>
    <row r="19" spans="1:18" ht="18" customHeight="1" x14ac:dyDescent="0.15">
      <c r="A19" s="22" t="s">
        <v>114</v>
      </c>
      <c r="B19" s="19">
        <f t="shared" ref="B19:R19" si="0">SUM(B4:B18)</f>
        <v>0</v>
      </c>
      <c r="C19" s="19">
        <f t="shared" si="0"/>
        <v>0</v>
      </c>
      <c r="D19" s="19">
        <f t="shared" si="0"/>
        <v>3012080</v>
      </c>
      <c r="E19" s="19">
        <f t="shared" si="0"/>
        <v>2992888</v>
      </c>
      <c r="F19" s="19">
        <f t="shared" si="0"/>
        <v>3724273</v>
      </c>
      <c r="G19" s="19">
        <f t="shared" si="0"/>
        <v>3341128</v>
      </c>
      <c r="H19" s="19">
        <f t="shared" si="0"/>
        <v>3049877</v>
      </c>
      <c r="I19" s="19">
        <f t="shared" si="0"/>
        <v>3864920</v>
      </c>
      <c r="J19" s="19">
        <f t="shared" si="0"/>
        <v>4152890</v>
      </c>
      <c r="K19" s="19">
        <f t="shared" si="0"/>
        <v>4147635</v>
      </c>
      <c r="L19" s="19">
        <f t="shared" si="0"/>
        <v>3273421</v>
      </c>
      <c r="M19" s="19">
        <f t="shared" si="0"/>
        <v>3500398</v>
      </c>
      <c r="N19" s="19">
        <f t="shared" si="0"/>
        <v>3975060</v>
      </c>
      <c r="O19" s="19">
        <f t="shared" si="0"/>
        <v>4187523</v>
      </c>
      <c r="P19" s="19">
        <f t="shared" si="0"/>
        <v>3441387</v>
      </c>
      <c r="Q19" s="19">
        <f t="shared" si="0"/>
        <v>3934337</v>
      </c>
      <c r="R19" s="19">
        <f t="shared" si="0"/>
        <v>3577504</v>
      </c>
    </row>
    <row r="20" spans="1:18" ht="18" customHeight="1" x14ac:dyDescent="0.15"/>
    <row r="21" spans="1:18" ht="18" customHeight="1" x14ac:dyDescent="0.15"/>
    <row r="22" spans="1:18" ht="18" customHeight="1" x14ac:dyDescent="0.15"/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36" t="s">
        <v>102</v>
      </c>
      <c r="L30" s="37"/>
      <c r="M30" s="37" t="str">
        <f>[2]財政指標!$M$1</f>
        <v>上河内町</v>
      </c>
      <c r="N30" s="37"/>
      <c r="O30" s="37"/>
      <c r="P30" s="37"/>
      <c r="Q30" s="37"/>
      <c r="R30" s="37" t="str">
        <f>[2]財政指標!$M$1</f>
        <v>上河内町</v>
      </c>
    </row>
    <row r="31" spans="1:18" ht="18" customHeight="1" x14ac:dyDescent="0.15"/>
    <row r="32" spans="1:18" ht="18" customHeight="1" x14ac:dyDescent="0.15">
      <c r="A32" s="19"/>
      <c r="B32" s="19" t="s">
        <v>10</v>
      </c>
      <c r="C32" s="19" t="s">
        <v>277</v>
      </c>
      <c r="D32" s="19" t="s">
        <v>278</v>
      </c>
      <c r="E32" s="19" t="s">
        <v>279</v>
      </c>
      <c r="F32" s="19" t="s">
        <v>280</v>
      </c>
      <c r="G32" s="19" t="s">
        <v>281</v>
      </c>
      <c r="H32" s="19" t="s">
        <v>282</v>
      </c>
      <c r="I32" s="19" t="s">
        <v>283</v>
      </c>
      <c r="J32" s="17" t="s">
        <v>284</v>
      </c>
      <c r="K32" s="17" t="s">
        <v>285</v>
      </c>
      <c r="L32" s="15" t="s">
        <v>322</v>
      </c>
      <c r="M32" s="7" t="s">
        <v>323</v>
      </c>
      <c r="N32" s="7" t="s">
        <v>324</v>
      </c>
      <c r="O32" s="2" t="s">
        <v>325</v>
      </c>
      <c r="P32" s="2" t="s">
        <v>326</v>
      </c>
      <c r="Q32" s="2" t="s">
        <v>327</v>
      </c>
      <c r="R32" s="2" t="s">
        <v>328</v>
      </c>
    </row>
    <row r="33" spans="1:18" s="38" customFormat="1" ht="18" customHeight="1" x14ac:dyDescent="0.15">
      <c r="A33" s="22" t="s">
        <v>351</v>
      </c>
      <c r="B33" s="35" t="e">
        <f t="shared" ref="B33:R33" si="1">B4/B$19*100</f>
        <v>#DIV/0!</v>
      </c>
      <c r="C33" s="35" t="e">
        <f t="shared" si="1"/>
        <v>#DIV/0!</v>
      </c>
      <c r="D33" s="35">
        <f t="shared" si="1"/>
        <v>2.7156649225784175</v>
      </c>
      <c r="E33" s="35">
        <f t="shared" si="1"/>
        <v>2.7489501778883807</v>
      </c>
      <c r="F33" s="35">
        <f t="shared" si="1"/>
        <v>2.1987109967502381</v>
      </c>
      <c r="G33" s="35">
        <f t="shared" si="1"/>
        <v>2.4466288032065817</v>
      </c>
      <c r="H33" s="35">
        <f t="shared" si="1"/>
        <v>2.8117199480503641</v>
      </c>
      <c r="I33" s="35">
        <f t="shared" si="1"/>
        <v>2.2701892924045</v>
      </c>
      <c r="J33" s="35">
        <f t="shared" si="1"/>
        <v>2.1437119692551452</v>
      </c>
      <c r="K33" s="35">
        <f t="shared" si="1"/>
        <v>2.225629786613335</v>
      </c>
      <c r="L33" s="35">
        <f t="shared" si="1"/>
        <v>2.75522152512616</v>
      </c>
      <c r="M33" s="35">
        <f t="shared" si="1"/>
        <v>2.4404082050098306</v>
      </c>
      <c r="N33" s="35">
        <f t="shared" si="1"/>
        <v>2.0846980926074075</v>
      </c>
      <c r="O33" s="35">
        <f t="shared" si="1"/>
        <v>1.938759500544833</v>
      </c>
      <c r="P33" s="35">
        <f t="shared" si="1"/>
        <v>2.2351162481871407</v>
      </c>
      <c r="Q33" s="35">
        <f t="shared" si="1"/>
        <v>1.9560093606622919</v>
      </c>
      <c r="R33" s="35">
        <f t="shared" si="1"/>
        <v>2.1422757319069388</v>
      </c>
    </row>
    <row r="34" spans="1:18" s="38" customFormat="1" ht="18" customHeight="1" x14ac:dyDescent="0.15">
      <c r="A34" s="22" t="s">
        <v>352</v>
      </c>
      <c r="B34" s="35" t="e">
        <f t="shared" ref="B34:L47" si="2">B5/B$19*100</f>
        <v>#DIV/0!</v>
      </c>
      <c r="C34" s="35" t="e">
        <f t="shared" si="2"/>
        <v>#DIV/0!</v>
      </c>
      <c r="D34" s="35">
        <f t="shared" si="2"/>
        <v>14.073995378608803</v>
      </c>
      <c r="E34" s="35">
        <f t="shared" si="2"/>
        <v>16.802967568448938</v>
      </c>
      <c r="F34" s="35">
        <f t="shared" si="2"/>
        <v>14.516685538358761</v>
      </c>
      <c r="G34" s="35">
        <f t="shared" si="2"/>
        <v>18.642117272968889</v>
      </c>
      <c r="H34" s="35">
        <f t="shared" si="2"/>
        <v>19.12568933107794</v>
      </c>
      <c r="I34" s="35">
        <f t="shared" si="2"/>
        <v>15.337160924417581</v>
      </c>
      <c r="J34" s="35">
        <f t="shared" si="2"/>
        <v>12.523977278473545</v>
      </c>
      <c r="K34" s="35">
        <f t="shared" si="2"/>
        <v>16.728521193402987</v>
      </c>
      <c r="L34" s="35">
        <f t="shared" si="2"/>
        <v>17.823707980122325</v>
      </c>
      <c r="M34" s="35">
        <f t="shared" ref="M34:R47" si="3">M5/M$19*100</f>
        <v>17.731926483788417</v>
      </c>
      <c r="N34" s="35">
        <f t="shared" si="3"/>
        <v>21.725407918371044</v>
      </c>
      <c r="O34" s="35">
        <f t="shared" si="3"/>
        <v>12.411537799314774</v>
      </c>
      <c r="P34" s="35">
        <f t="shared" si="3"/>
        <v>15.421892393967898</v>
      </c>
      <c r="Q34" s="35">
        <f t="shared" si="3"/>
        <v>15.385260591555832</v>
      </c>
      <c r="R34" s="35">
        <f t="shared" si="3"/>
        <v>14.700416826927377</v>
      </c>
    </row>
    <row r="35" spans="1:18" s="38" customFormat="1" ht="18" customHeight="1" x14ac:dyDescent="0.15">
      <c r="A35" s="22" t="s">
        <v>353</v>
      </c>
      <c r="B35" s="35" t="e">
        <f t="shared" si="2"/>
        <v>#DIV/0!</v>
      </c>
      <c r="C35" s="35" t="e">
        <f t="shared" si="2"/>
        <v>#DIV/0!</v>
      </c>
      <c r="D35" s="35">
        <f t="shared" si="2"/>
        <v>8.3576133436030915</v>
      </c>
      <c r="E35" s="35">
        <f t="shared" si="2"/>
        <v>11.433037253649319</v>
      </c>
      <c r="F35" s="35">
        <f t="shared" si="2"/>
        <v>11.455390085528101</v>
      </c>
      <c r="G35" s="35">
        <f t="shared" si="2"/>
        <v>10.256326605864846</v>
      </c>
      <c r="H35" s="35">
        <f t="shared" si="2"/>
        <v>12.0794379576619</v>
      </c>
      <c r="I35" s="35">
        <f t="shared" si="2"/>
        <v>10.494007637932997</v>
      </c>
      <c r="J35" s="35">
        <f t="shared" si="2"/>
        <v>9.2914091150981601</v>
      </c>
      <c r="K35" s="35">
        <f t="shared" si="2"/>
        <v>11.943505154142059</v>
      </c>
      <c r="L35" s="35">
        <f t="shared" si="2"/>
        <v>18.308735723269326</v>
      </c>
      <c r="M35" s="35">
        <f t="shared" si="3"/>
        <v>15.225297237628407</v>
      </c>
      <c r="N35" s="35">
        <f t="shared" si="3"/>
        <v>11.960247140923659</v>
      </c>
      <c r="O35" s="35">
        <f t="shared" si="3"/>
        <v>11.65672403470978</v>
      </c>
      <c r="P35" s="35">
        <f t="shared" si="3"/>
        <v>18.274056361577468</v>
      </c>
      <c r="Q35" s="35">
        <f t="shared" si="3"/>
        <v>27.249267157338075</v>
      </c>
      <c r="R35" s="35">
        <f t="shared" si="3"/>
        <v>18.329958540926857</v>
      </c>
    </row>
    <row r="36" spans="1:18" s="38" customFormat="1" ht="18" customHeight="1" x14ac:dyDescent="0.15">
      <c r="A36" s="22" t="s">
        <v>354</v>
      </c>
      <c r="B36" s="35" t="e">
        <f t="shared" si="2"/>
        <v>#DIV/0!</v>
      </c>
      <c r="C36" s="35" t="e">
        <f t="shared" si="2"/>
        <v>#DIV/0!</v>
      </c>
      <c r="D36" s="35">
        <f t="shared" si="2"/>
        <v>6.4931542322913067</v>
      </c>
      <c r="E36" s="35">
        <f t="shared" si="2"/>
        <v>7.8769736789348617</v>
      </c>
      <c r="F36" s="35">
        <f t="shared" si="2"/>
        <v>7.7453774199689445</v>
      </c>
      <c r="G36" s="35">
        <f t="shared" si="2"/>
        <v>9.0441012735818553</v>
      </c>
      <c r="H36" s="35">
        <f t="shared" si="2"/>
        <v>9.9148260733137761</v>
      </c>
      <c r="I36" s="35">
        <f t="shared" si="2"/>
        <v>8.437328586361426</v>
      </c>
      <c r="J36" s="35">
        <f t="shared" si="2"/>
        <v>7.7985451095502176</v>
      </c>
      <c r="K36" s="35">
        <f t="shared" si="2"/>
        <v>8.6389472554841493</v>
      </c>
      <c r="L36" s="35">
        <f t="shared" si="2"/>
        <v>9.8688802937355149</v>
      </c>
      <c r="M36" s="35">
        <f t="shared" si="3"/>
        <v>9.8152267256466263</v>
      </c>
      <c r="N36" s="35">
        <f t="shared" si="3"/>
        <v>10.545526356834865</v>
      </c>
      <c r="O36" s="35">
        <f t="shared" si="3"/>
        <v>16.642774260583167</v>
      </c>
      <c r="P36" s="35">
        <f t="shared" si="3"/>
        <v>11.710075036605879</v>
      </c>
      <c r="Q36" s="35">
        <f t="shared" si="3"/>
        <v>8.582513394251686</v>
      </c>
      <c r="R36" s="35">
        <f t="shared" si="3"/>
        <v>9.2357968013452965</v>
      </c>
    </row>
    <row r="37" spans="1:18" s="38" customFormat="1" ht="18" customHeight="1" x14ac:dyDescent="0.15">
      <c r="A37" s="22" t="s">
        <v>355</v>
      </c>
      <c r="B37" s="35" t="e">
        <f t="shared" si="2"/>
        <v>#DIV/0!</v>
      </c>
      <c r="C37" s="35" t="e">
        <f t="shared" si="2"/>
        <v>#DIV/0!</v>
      </c>
      <c r="D37" s="35">
        <f t="shared" si="2"/>
        <v>0</v>
      </c>
      <c r="E37" s="35">
        <f t="shared" si="2"/>
        <v>0</v>
      </c>
      <c r="F37" s="35">
        <f t="shared" si="2"/>
        <v>0</v>
      </c>
      <c r="G37" s="35">
        <f t="shared" si="2"/>
        <v>0</v>
      </c>
      <c r="H37" s="35">
        <f t="shared" si="2"/>
        <v>0</v>
      </c>
      <c r="I37" s="35">
        <f t="shared" si="2"/>
        <v>7.7621270297962189E-5</v>
      </c>
      <c r="J37" s="35">
        <f t="shared" si="2"/>
        <v>7.2238850535410285E-5</v>
      </c>
      <c r="K37" s="35">
        <f t="shared" si="2"/>
        <v>1.2055062704408657E-4</v>
      </c>
      <c r="L37" s="35">
        <f t="shared" si="2"/>
        <v>9.164723999754385E-5</v>
      </c>
      <c r="M37" s="35">
        <f t="shared" si="3"/>
        <v>0</v>
      </c>
      <c r="N37" s="35">
        <f t="shared" si="3"/>
        <v>0</v>
      </c>
      <c r="O37" s="35">
        <f t="shared" si="3"/>
        <v>0</v>
      </c>
      <c r="P37" s="35">
        <f t="shared" si="3"/>
        <v>0</v>
      </c>
      <c r="Q37" s="35">
        <f t="shared" si="3"/>
        <v>0</v>
      </c>
      <c r="R37" s="35">
        <f t="shared" si="3"/>
        <v>0</v>
      </c>
    </row>
    <row r="38" spans="1:18" s="38" customFormat="1" ht="18" customHeight="1" x14ac:dyDescent="0.15">
      <c r="A38" s="22" t="s">
        <v>356</v>
      </c>
      <c r="B38" s="35" t="e">
        <f t="shared" si="2"/>
        <v>#DIV/0!</v>
      </c>
      <c r="C38" s="35" t="e">
        <f t="shared" si="2"/>
        <v>#DIV/0!</v>
      </c>
      <c r="D38" s="35">
        <f t="shared" si="2"/>
        <v>12.643820881251495</v>
      </c>
      <c r="E38" s="35">
        <f t="shared" si="2"/>
        <v>11.587069078428595</v>
      </c>
      <c r="F38" s="35">
        <f t="shared" si="2"/>
        <v>6.9277950354337605</v>
      </c>
      <c r="G38" s="35">
        <f t="shared" si="2"/>
        <v>7.8723113870525161</v>
      </c>
      <c r="H38" s="35">
        <f t="shared" si="2"/>
        <v>10.720596273226757</v>
      </c>
      <c r="I38" s="35">
        <f t="shared" si="2"/>
        <v>13.516528155822114</v>
      </c>
      <c r="J38" s="35">
        <f t="shared" si="2"/>
        <v>11.399796286441489</v>
      </c>
      <c r="K38" s="35">
        <f t="shared" si="2"/>
        <v>8.9152734027946039</v>
      </c>
      <c r="L38" s="35">
        <f t="shared" si="2"/>
        <v>10.163373424927622</v>
      </c>
      <c r="M38" s="35">
        <f t="shared" si="3"/>
        <v>10.036715824886198</v>
      </c>
      <c r="N38" s="35">
        <f t="shared" si="3"/>
        <v>12.737644211659699</v>
      </c>
      <c r="O38" s="35">
        <f t="shared" si="3"/>
        <v>14.03108711283496</v>
      </c>
      <c r="P38" s="35">
        <f t="shared" si="3"/>
        <v>11.391250097707697</v>
      </c>
      <c r="Q38" s="35">
        <f t="shared" si="3"/>
        <v>5.202502988432359</v>
      </c>
      <c r="R38" s="35">
        <f t="shared" si="3"/>
        <v>4.7192959113393025</v>
      </c>
    </row>
    <row r="39" spans="1:18" s="38" customFormat="1" ht="18" customHeight="1" x14ac:dyDescent="0.15">
      <c r="A39" s="22" t="s">
        <v>357</v>
      </c>
      <c r="B39" s="35" t="e">
        <f t="shared" si="2"/>
        <v>#DIV/0!</v>
      </c>
      <c r="C39" s="35" t="e">
        <f t="shared" si="2"/>
        <v>#DIV/0!</v>
      </c>
      <c r="D39" s="35">
        <f t="shared" si="2"/>
        <v>1.0099001354545696</v>
      </c>
      <c r="E39" s="35">
        <f t="shared" si="2"/>
        <v>1.1211913041851216</v>
      </c>
      <c r="F39" s="35">
        <f t="shared" si="2"/>
        <v>0.84813868371088796</v>
      </c>
      <c r="G39" s="35">
        <f t="shared" si="2"/>
        <v>0.85138911170119791</v>
      </c>
      <c r="H39" s="35">
        <f t="shared" si="2"/>
        <v>1.2573621821470176</v>
      </c>
      <c r="I39" s="35">
        <f t="shared" si="2"/>
        <v>0.95544021609761642</v>
      </c>
      <c r="J39" s="35">
        <f t="shared" si="2"/>
        <v>1.4921656966594348</v>
      </c>
      <c r="K39" s="35">
        <f t="shared" si="2"/>
        <v>1.536996384686695</v>
      </c>
      <c r="L39" s="35">
        <f t="shared" si="2"/>
        <v>1.1398778220094512</v>
      </c>
      <c r="M39" s="35">
        <f t="shared" si="3"/>
        <v>1.0601080220020695</v>
      </c>
      <c r="N39" s="35">
        <f t="shared" si="3"/>
        <v>0.92788536525234833</v>
      </c>
      <c r="O39" s="35">
        <f t="shared" si="3"/>
        <v>11.934549374415376</v>
      </c>
      <c r="P39" s="35">
        <f t="shared" si="3"/>
        <v>5.7681684739321675</v>
      </c>
      <c r="Q39" s="35">
        <f t="shared" si="3"/>
        <v>4.4286750219922695</v>
      </c>
      <c r="R39" s="35">
        <f t="shared" si="3"/>
        <v>4.770868180720413</v>
      </c>
    </row>
    <row r="40" spans="1:18" s="38" customFormat="1" ht="18" customHeight="1" x14ac:dyDescent="0.15">
      <c r="A40" s="22" t="s">
        <v>358</v>
      </c>
      <c r="B40" s="35" t="e">
        <f t="shared" si="2"/>
        <v>#DIV/0!</v>
      </c>
      <c r="C40" s="35" t="e">
        <f t="shared" si="2"/>
        <v>#DIV/0!</v>
      </c>
      <c r="D40" s="35">
        <f t="shared" si="2"/>
        <v>13.106491195452977</v>
      </c>
      <c r="E40" s="35">
        <f t="shared" si="2"/>
        <v>17.45117090916867</v>
      </c>
      <c r="F40" s="35">
        <f t="shared" si="2"/>
        <v>11.324921669276126</v>
      </c>
      <c r="G40" s="35">
        <f t="shared" si="2"/>
        <v>11.207352726384624</v>
      </c>
      <c r="H40" s="35">
        <f t="shared" si="2"/>
        <v>10.365827867812374</v>
      </c>
      <c r="I40" s="35">
        <f t="shared" si="2"/>
        <v>10.481019012036471</v>
      </c>
      <c r="J40" s="35">
        <f t="shared" si="2"/>
        <v>8.1529729898937848</v>
      </c>
      <c r="K40" s="35">
        <f t="shared" si="2"/>
        <v>11.927399590368969</v>
      </c>
      <c r="L40" s="35">
        <f t="shared" si="2"/>
        <v>7.5216722810784189</v>
      </c>
      <c r="M40" s="35">
        <f t="shared" si="3"/>
        <v>8.8390234481907477</v>
      </c>
      <c r="N40" s="35">
        <f t="shared" si="3"/>
        <v>7.4369443480098409</v>
      </c>
      <c r="O40" s="35">
        <f t="shared" si="3"/>
        <v>8.043275224995778</v>
      </c>
      <c r="P40" s="35">
        <f t="shared" si="3"/>
        <v>8.1844616719944607</v>
      </c>
      <c r="Q40" s="35">
        <f t="shared" si="3"/>
        <v>11.662447827931365</v>
      </c>
      <c r="R40" s="35">
        <f t="shared" si="3"/>
        <v>8.0453019759027526</v>
      </c>
    </row>
    <row r="41" spans="1:18" s="38" customFormat="1" ht="18" customHeight="1" x14ac:dyDescent="0.15">
      <c r="A41" s="22" t="s">
        <v>359</v>
      </c>
      <c r="B41" s="35" t="e">
        <f t="shared" si="2"/>
        <v>#DIV/0!</v>
      </c>
      <c r="C41" s="35" t="e">
        <f t="shared" si="2"/>
        <v>#DIV/0!</v>
      </c>
      <c r="D41" s="35">
        <f t="shared" si="2"/>
        <v>7.5851571007410161</v>
      </c>
      <c r="E41" s="35">
        <f t="shared" si="2"/>
        <v>6.3597769111306528</v>
      </c>
      <c r="F41" s="35">
        <f t="shared" si="2"/>
        <v>5.1945977107478427</v>
      </c>
      <c r="G41" s="35">
        <f t="shared" si="2"/>
        <v>5.913302333822589</v>
      </c>
      <c r="H41" s="35">
        <f t="shared" si="2"/>
        <v>6.9230660777467428</v>
      </c>
      <c r="I41" s="35">
        <f t="shared" si="2"/>
        <v>5.3676660836446812</v>
      </c>
      <c r="J41" s="35">
        <f t="shared" si="2"/>
        <v>5.6490299526353933</v>
      </c>
      <c r="K41" s="35">
        <f t="shared" si="2"/>
        <v>5.3376442237564294</v>
      </c>
      <c r="L41" s="35">
        <f t="shared" si="2"/>
        <v>7.2716586103651197</v>
      </c>
      <c r="M41" s="35">
        <f t="shared" si="3"/>
        <v>9.4762367022264336</v>
      </c>
      <c r="N41" s="35">
        <f t="shared" si="3"/>
        <v>5.8935211040839635</v>
      </c>
      <c r="O41" s="35">
        <f t="shared" si="3"/>
        <v>5.3783585188666425</v>
      </c>
      <c r="P41" s="35">
        <f t="shared" si="3"/>
        <v>6.5017970951828428</v>
      </c>
      <c r="Q41" s="35">
        <f t="shared" si="3"/>
        <v>6.5725178092268148</v>
      </c>
      <c r="R41" s="35">
        <f t="shared" si="3"/>
        <v>5.7826350438741647</v>
      </c>
    </row>
    <row r="42" spans="1:18" s="38" customFormat="1" ht="18" customHeight="1" x14ac:dyDescent="0.15">
      <c r="A42" s="22" t="s">
        <v>360</v>
      </c>
      <c r="B42" s="35" t="e">
        <f t="shared" si="2"/>
        <v>#DIV/0!</v>
      </c>
      <c r="C42" s="35" t="e">
        <f t="shared" si="2"/>
        <v>#DIV/0!</v>
      </c>
      <c r="D42" s="35">
        <f t="shared" si="2"/>
        <v>29.386503678521152</v>
      </c>
      <c r="E42" s="35">
        <f t="shared" si="2"/>
        <v>19.710059313946932</v>
      </c>
      <c r="F42" s="35">
        <f t="shared" si="2"/>
        <v>35.502794773637703</v>
      </c>
      <c r="G42" s="35">
        <f t="shared" si="2"/>
        <v>28.656609384615017</v>
      </c>
      <c r="H42" s="35">
        <f t="shared" si="2"/>
        <v>20.162485241208088</v>
      </c>
      <c r="I42" s="35">
        <f t="shared" si="2"/>
        <v>27.542251844798859</v>
      </c>
      <c r="J42" s="35">
        <f t="shared" si="2"/>
        <v>35.837886387551805</v>
      </c>
      <c r="K42" s="35">
        <f t="shared" si="2"/>
        <v>26.11637716433582</v>
      </c>
      <c r="L42" s="35">
        <f t="shared" si="2"/>
        <v>14.923103383280061</v>
      </c>
      <c r="M42" s="35">
        <f t="shared" si="3"/>
        <v>18.164563001121586</v>
      </c>
      <c r="N42" s="35">
        <f t="shared" si="3"/>
        <v>19.97184948151726</v>
      </c>
      <c r="O42" s="35">
        <f t="shared" si="3"/>
        <v>10.655487742992694</v>
      </c>
      <c r="P42" s="35">
        <f t="shared" si="3"/>
        <v>11.954278899757568</v>
      </c>
      <c r="Q42" s="35">
        <f t="shared" si="3"/>
        <v>10.573369795215815</v>
      </c>
      <c r="R42" s="35">
        <f t="shared" si="3"/>
        <v>20.324058337880267</v>
      </c>
    </row>
    <row r="43" spans="1:18" s="38" customFormat="1" ht="18" customHeight="1" x14ac:dyDescent="0.15">
      <c r="A43" s="22" t="s">
        <v>361</v>
      </c>
      <c r="B43" s="35" t="e">
        <f t="shared" si="2"/>
        <v>#DIV/0!</v>
      </c>
      <c r="C43" s="35" t="e">
        <f t="shared" si="2"/>
        <v>#DIV/0!</v>
      </c>
      <c r="D43" s="35">
        <f t="shared" si="2"/>
        <v>5.8198985418713975E-2</v>
      </c>
      <c r="E43" s="35">
        <f t="shared" si="2"/>
        <v>0</v>
      </c>
      <c r="F43" s="35">
        <f t="shared" si="2"/>
        <v>0.13742279365664117</v>
      </c>
      <c r="G43" s="35">
        <f t="shared" si="2"/>
        <v>0</v>
      </c>
      <c r="H43" s="35">
        <f t="shared" si="2"/>
        <v>3.6329333937073528E-2</v>
      </c>
      <c r="I43" s="35">
        <f t="shared" si="2"/>
        <v>0</v>
      </c>
      <c r="J43" s="35">
        <f t="shared" si="2"/>
        <v>0</v>
      </c>
      <c r="K43" s="35">
        <f t="shared" si="2"/>
        <v>0.28187147615448321</v>
      </c>
      <c r="L43" s="35">
        <f t="shared" si="2"/>
        <v>0</v>
      </c>
      <c r="M43" s="35">
        <f t="shared" si="3"/>
        <v>0</v>
      </c>
      <c r="N43" s="35">
        <f t="shared" si="3"/>
        <v>1.9521717911176184E-2</v>
      </c>
      <c r="O43" s="35">
        <f t="shared" si="3"/>
        <v>0.54382984881515872</v>
      </c>
      <c r="P43" s="35">
        <f t="shared" si="3"/>
        <v>0</v>
      </c>
      <c r="Q43" s="35">
        <f t="shared" si="3"/>
        <v>0</v>
      </c>
      <c r="R43" s="35">
        <f t="shared" si="3"/>
        <v>0</v>
      </c>
    </row>
    <row r="44" spans="1:18" s="38" customFormat="1" ht="18" customHeight="1" x14ac:dyDescent="0.15">
      <c r="A44" s="22" t="s">
        <v>362</v>
      </c>
      <c r="B44" s="35" t="e">
        <f t="shared" si="2"/>
        <v>#DIV/0!</v>
      </c>
      <c r="C44" s="35" t="e">
        <f t="shared" si="2"/>
        <v>#DIV/0!</v>
      </c>
      <c r="D44" s="35">
        <f t="shared" si="2"/>
        <v>4.5695001460784574</v>
      </c>
      <c r="E44" s="35">
        <f t="shared" si="2"/>
        <v>4.9088038042185342</v>
      </c>
      <c r="F44" s="35">
        <f t="shared" si="2"/>
        <v>4.1481652929309965</v>
      </c>
      <c r="G44" s="35">
        <f t="shared" si="2"/>
        <v>5.1098611008018855</v>
      </c>
      <c r="H44" s="35">
        <f t="shared" si="2"/>
        <v>6.6026597138179666</v>
      </c>
      <c r="I44" s="35">
        <f t="shared" si="2"/>
        <v>5.5983306252134586</v>
      </c>
      <c r="J44" s="35">
        <f t="shared" si="2"/>
        <v>5.7104329755904928</v>
      </c>
      <c r="K44" s="35">
        <f t="shared" si="2"/>
        <v>6.3477138176334229</v>
      </c>
      <c r="L44" s="35">
        <f t="shared" si="2"/>
        <v>10.223677308846005</v>
      </c>
      <c r="M44" s="35">
        <f t="shared" si="3"/>
        <v>7.2104943494996849</v>
      </c>
      <c r="N44" s="35">
        <f t="shared" si="3"/>
        <v>6.6967542628287369</v>
      </c>
      <c r="O44" s="35">
        <f t="shared" si="3"/>
        <v>6.7636165819268328</v>
      </c>
      <c r="P44" s="35">
        <f t="shared" si="3"/>
        <v>8.5589037210868764</v>
      </c>
      <c r="Q44" s="35">
        <f t="shared" si="3"/>
        <v>8.3874360533934951</v>
      </c>
      <c r="R44" s="35">
        <f t="shared" si="3"/>
        <v>11.949392649176632</v>
      </c>
    </row>
    <row r="45" spans="1:18" s="38" customFormat="1" ht="18" customHeight="1" x14ac:dyDescent="0.15">
      <c r="A45" s="22" t="s">
        <v>81</v>
      </c>
      <c r="B45" s="35" t="e">
        <f t="shared" si="2"/>
        <v>#DIV/0!</v>
      </c>
      <c r="C45" s="35" t="e">
        <f t="shared" si="2"/>
        <v>#DIV/0!</v>
      </c>
      <c r="D45" s="35">
        <f t="shared" si="2"/>
        <v>0</v>
      </c>
      <c r="E45" s="35">
        <f t="shared" si="2"/>
        <v>0</v>
      </c>
      <c r="F45" s="35">
        <f t="shared" si="2"/>
        <v>0</v>
      </c>
      <c r="G45" s="35">
        <f t="shared" si="2"/>
        <v>0</v>
      </c>
      <c r="H45" s="35">
        <f t="shared" si="2"/>
        <v>0</v>
      </c>
      <c r="I45" s="35">
        <f t="shared" si="2"/>
        <v>0</v>
      </c>
      <c r="J45" s="35">
        <f t="shared" si="2"/>
        <v>0</v>
      </c>
      <c r="K45" s="35">
        <f t="shared" si="2"/>
        <v>0</v>
      </c>
      <c r="L45" s="35">
        <f t="shared" si="2"/>
        <v>0</v>
      </c>
      <c r="M45" s="35">
        <f t="shared" si="3"/>
        <v>0</v>
      </c>
      <c r="N45" s="35">
        <f t="shared" si="3"/>
        <v>0</v>
      </c>
      <c r="O45" s="35">
        <f t="shared" si="3"/>
        <v>0</v>
      </c>
      <c r="P45" s="35">
        <f t="shared" si="3"/>
        <v>0</v>
      </c>
      <c r="Q45" s="35">
        <f t="shared" si="3"/>
        <v>0</v>
      </c>
      <c r="R45" s="35">
        <f t="shared" si="3"/>
        <v>0</v>
      </c>
    </row>
    <row r="46" spans="1:18" s="38" customFormat="1" ht="18" customHeight="1" x14ac:dyDescent="0.15">
      <c r="A46" s="22" t="s">
        <v>113</v>
      </c>
      <c r="B46" s="35" t="e">
        <f t="shared" si="2"/>
        <v>#DIV/0!</v>
      </c>
      <c r="C46" s="35" t="e">
        <f t="shared" si="2"/>
        <v>#DIV/0!</v>
      </c>
      <c r="D46" s="35">
        <f t="shared" si="2"/>
        <v>0</v>
      </c>
      <c r="E46" s="35">
        <f t="shared" si="2"/>
        <v>0</v>
      </c>
      <c r="F46" s="35">
        <f t="shared" si="2"/>
        <v>0</v>
      </c>
      <c r="G46" s="35">
        <f t="shared" si="2"/>
        <v>0</v>
      </c>
      <c r="H46" s="35">
        <f t="shared" si="2"/>
        <v>0</v>
      </c>
      <c r="I46" s="35">
        <f t="shared" si="2"/>
        <v>0</v>
      </c>
      <c r="J46" s="35">
        <f t="shared" si="2"/>
        <v>0</v>
      </c>
      <c r="K46" s="35">
        <f t="shared" si="2"/>
        <v>0</v>
      </c>
      <c r="L46" s="35">
        <f t="shared" si="2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0</v>
      </c>
      <c r="R46" s="35">
        <f t="shared" si="3"/>
        <v>0</v>
      </c>
    </row>
    <row r="47" spans="1:18" s="38" customFormat="1" ht="18" customHeight="1" x14ac:dyDescent="0.15">
      <c r="A47" s="22" t="s">
        <v>112</v>
      </c>
      <c r="B47" s="35" t="e">
        <f t="shared" si="2"/>
        <v>#DIV/0!</v>
      </c>
      <c r="C47" s="35" t="e">
        <f t="shared" si="2"/>
        <v>#DIV/0!</v>
      </c>
      <c r="D47" s="35">
        <f t="shared" si="2"/>
        <v>0</v>
      </c>
      <c r="E47" s="35">
        <f t="shared" si="2"/>
        <v>0</v>
      </c>
      <c r="F47" s="35">
        <f t="shared" si="2"/>
        <v>0</v>
      </c>
      <c r="G47" s="35">
        <f t="shared" si="2"/>
        <v>0</v>
      </c>
      <c r="H47" s="35">
        <f t="shared" si="2"/>
        <v>0</v>
      </c>
      <c r="I47" s="35">
        <f t="shared" si="2"/>
        <v>0</v>
      </c>
      <c r="J47" s="35">
        <f t="shared" si="2"/>
        <v>0</v>
      </c>
      <c r="K47" s="35">
        <f t="shared" si="2"/>
        <v>0</v>
      </c>
      <c r="L47" s="35">
        <f t="shared" si="2"/>
        <v>0</v>
      </c>
      <c r="M47" s="35">
        <f t="shared" si="3"/>
        <v>0</v>
      </c>
      <c r="N47" s="35">
        <f t="shared" si="3"/>
        <v>0</v>
      </c>
      <c r="O47" s="35">
        <f t="shared" si="3"/>
        <v>0</v>
      </c>
      <c r="P47" s="35">
        <f t="shared" si="3"/>
        <v>0</v>
      </c>
      <c r="Q47" s="35">
        <f t="shared" si="3"/>
        <v>0</v>
      </c>
      <c r="R47" s="35">
        <f t="shared" si="3"/>
        <v>0</v>
      </c>
    </row>
    <row r="48" spans="1:18" s="38" customFormat="1" ht="18" customHeight="1" x14ac:dyDescent="0.15">
      <c r="A48" s="22" t="s">
        <v>114</v>
      </c>
      <c r="B48" s="35" t="e">
        <f t="shared" ref="B48:R48" si="4">SUM(B33:B47)</f>
        <v>#DIV/0!</v>
      </c>
      <c r="C48" s="35" t="e">
        <f t="shared" si="4"/>
        <v>#DIV/0!</v>
      </c>
      <c r="D48" s="35">
        <f t="shared" si="4"/>
        <v>100</v>
      </c>
      <c r="E48" s="35">
        <f t="shared" si="4"/>
        <v>100.00000000000001</v>
      </c>
      <c r="F48" s="35">
        <f t="shared" si="4"/>
        <v>100</v>
      </c>
      <c r="G48" s="35">
        <f t="shared" si="4"/>
        <v>100</v>
      </c>
      <c r="H48" s="35">
        <f t="shared" si="4"/>
        <v>100</v>
      </c>
      <c r="I48" s="35">
        <f t="shared" si="4"/>
        <v>100</v>
      </c>
      <c r="J48" s="35">
        <f t="shared" si="4"/>
        <v>100</v>
      </c>
      <c r="K48" s="35">
        <f t="shared" si="4"/>
        <v>99.999999999999986</v>
      </c>
      <c r="L48" s="35">
        <f t="shared" si="4"/>
        <v>100.00000000000001</v>
      </c>
      <c r="M48" s="35">
        <f t="shared" si="4"/>
        <v>99.999999999999986</v>
      </c>
      <c r="N48" s="35">
        <f t="shared" si="4"/>
        <v>100</v>
      </c>
      <c r="O48" s="35">
        <f t="shared" si="4"/>
        <v>100</v>
      </c>
      <c r="P48" s="35">
        <f t="shared" si="4"/>
        <v>99.999999999999986</v>
      </c>
      <c r="Q48" s="35">
        <f t="shared" si="4"/>
        <v>99.999999999999986</v>
      </c>
      <c r="R48" s="35">
        <f t="shared" si="4"/>
        <v>99.999999999999986</v>
      </c>
    </row>
    <row r="49" spans="10:11" s="38" customFormat="1" ht="18" customHeight="1" x14ac:dyDescent="0.15">
      <c r="J49" s="39"/>
      <c r="K49" s="39"/>
    </row>
    <row r="50" spans="10:11" s="38" customFormat="1" ht="18" customHeight="1" x14ac:dyDescent="0.15">
      <c r="J50" s="39"/>
      <c r="K50" s="39"/>
    </row>
    <row r="51" spans="10:11" s="38" customFormat="1" ht="18" customHeight="1" x14ac:dyDescent="0.15">
      <c r="J51" s="39"/>
      <c r="K51" s="39"/>
    </row>
    <row r="52" spans="10:11" s="38" customFormat="1" ht="18" customHeight="1" x14ac:dyDescent="0.15">
      <c r="J52" s="39"/>
      <c r="K52" s="39"/>
    </row>
    <row r="53" spans="10:11" s="38" customFormat="1" ht="18" customHeight="1" x14ac:dyDescent="0.15">
      <c r="J53" s="39"/>
      <c r="K53" s="39"/>
    </row>
    <row r="54" spans="10:11" s="38" customFormat="1" ht="18" customHeight="1" x14ac:dyDescent="0.15">
      <c r="J54" s="39"/>
      <c r="K54" s="39"/>
    </row>
    <row r="55" spans="10:11" s="38" customFormat="1" ht="18" customHeight="1" x14ac:dyDescent="0.15">
      <c r="J55" s="39"/>
      <c r="K55" s="39"/>
    </row>
    <row r="56" spans="10:11" s="38" customFormat="1" ht="18" customHeight="1" x14ac:dyDescent="0.15">
      <c r="J56" s="39"/>
      <c r="K56" s="39"/>
    </row>
    <row r="57" spans="10:11" s="38" customFormat="1" ht="18" customHeight="1" x14ac:dyDescent="0.15">
      <c r="J57" s="39"/>
      <c r="K57" s="39"/>
    </row>
    <row r="58" spans="10:11" s="38" customFormat="1" ht="18" customHeight="1" x14ac:dyDescent="0.15">
      <c r="J58" s="39"/>
      <c r="K58" s="39"/>
    </row>
    <row r="59" spans="10:11" s="38" customFormat="1" ht="18" customHeight="1" x14ac:dyDescent="0.15">
      <c r="J59" s="39"/>
      <c r="K59" s="39"/>
    </row>
    <row r="60" spans="10:11" s="38" customFormat="1" ht="18" customHeight="1" x14ac:dyDescent="0.15">
      <c r="J60" s="39"/>
      <c r="K60" s="39"/>
    </row>
    <row r="61" spans="10:11" s="38" customFormat="1" ht="18" customHeight="1" x14ac:dyDescent="0.15">
      <c r="J61" s="39"/>
      <c r="K61" s="39"/>
    </row>
    <row r="62" spans="10:11" s="38" customFormat="1" ht="18" customHeight="1" x14ac:dyDescent="0.15">
      <c r="J62" s="39"/>
      <c r="K62" s="39"/>
    </row>
    <row r="63" spans="10:11" s="38" customFormat="1" ht="18" customHeight="1" x14ac:dyDescent="0.15">
      <c r="J63" s="39"/>
      <c r="K63" s="39"/>
    </row>
    <row r="64" spans="10:11" s="38" customFormat="1" ht="18" customHeight="1" x14ac:dyDescent="0.15">
      <c r="J64" s="39"/>
      <c r="K64" s="39"/>
    </row>
    <row r="65" spans="10:11" s="38" customFormat="1" ht="18" customHeight="1" x14ac:dyDescent="0.15">
      <c r="J65" s="39"/>
      <c r="K65" s="39"/>
    </row>
    <row r="66" spans="10:11" s="38" customFormat="1" ht="18" customHeight="1" x14ac:dyDescent="0.15">
      <c r="J66" s="39"/>
      <c r="K66" s="39"/>
    </row>
    <row r="67" spans="10:11" s="38" customFormat="1" ht="18" customHeight="1" x14ac:dyDescent="0.15">
      <c r="J67" s="39"/>
      <c r="K67" s="39"/>
    </row>
    <row r="68" spans="10:11" s="38" customFormat="1" ht="18" customHeight="1" x14ac:dyDescent="0.15">
      <c r="J68" s="39"/>
      <c r="K68" s="39"/>
    </row>
    <row r="69" spans="10:11" s="38" customFormat="1" ht="18" customHeight="1" x14ac:dyDescent="0.15">
      <c r="J69" s="39"/>
      <c r="K69" s="39"/>
    </row>
    <row r="70" spans="10:11" s="38" customFormat="1" ht="18" customHeight="1" x14ac:dyDescent="0.15">
      <c r="J70" s="39"/>
      <c r="K70" s="39"/>
    </row>
    <row r="71" spans="10:11" s="38" customFormat="1" ht="18" customHeight="1" x14ac:dyDescent="0.15">
      <c r="J71" s="39"/>
      <c r="K71" s="39"/>
    </row>
    <row r="72" spans="10:11" s="38" customFormat="1" ht="18" customHeight="1" x14ac:dyDescent="0.15">
      <c r="J72" s="39"/>
      <c r="K72" s="39"/>
    </row>
    <row r="73" spans="10:11" s="38" customFormat="1" ht="18" customHeight="1" x14ac:dyDescent="0.15">
      <c r="J73" s="39"/>
      <c r="K73" s="39"/>
    </row>
    <row r="74" spans="10:11" s="38" customFormat="1" ht="18" customHeight="1" x14ac:dyDescent="0.15">
      <c r="J74" s="39"/>
      <c r="K74" s="39"/>
    </row>
    <row r="75" spans="10:11" s="38" customFormat="1" ht="18" customHeight="1" x14ac:dyDescent="0.15">
      <c r="J75" s="39"/>
      <c r="K75" s="39"/>
    </row>
    <row r="76" spans="10:11" s="38" customFormat="1" ht="18" customHeight="1" x14ac:dyDescent="0.15">
      <c r="J76" s="39"/>
      <c r="K76" s="39"/>
    </row>
    <row r="77" spans="10:11" s="38" customFormat="1" ht="18" customHeight="1" x14ac:dyDescent="0.15">
      <c r="J77" s="39"/>
      <c r="K77" s="39"/>
    </row>
    <row r="78" spans="10:11" s="38" customFormat="1" ht="18" customHeight="1" x14ac:dyDescent="0.15">
      <c r="J78" s="39"/>
      <c r="K78" s="39"/>
    </row>
    <row r="79" spans="10:11" s="38" customFormat="1" ht="18" customHeight="1" x14ac:dyDescent="0.15">
      <c r="J79" s="39"/>
      <c r="K79" s="39"/>
    </row>
    <row r="80" spans="10:11" s="38" customFormat="1" ht="18" customHeight="1" x14ac:dyDescent="0.15">
      <c r="J80" s="39"/>
      <c r="K80" s="39"/>
    </row>
    <row r="81" spans="10:11" s="38" customFormat="1" ht="18" customHeight="1" x14ac:dyDescent="0.15">
      <c r="J81" s="39"/>
      <c r="K81" s="39"/>
    </row>
    <row r="82" spans="10:11" s="38" customFormat="1" ht="18" customHeight="1" x14ac:dyDescent="0.15">
      <c r="J82" s="39"/>
      <c r="K82" s="39"/>
    </row>
    <row r="83" spans="10:11" s="38" customFormat="1" ht="18" customHeight="1" x14ac:dyDescent="0.15">
      <c r="J83" s="39"/>
      <c r="K83" s="39"/>
    </row>
    <row r="84" spans="10:11" s="38" customFormat="1" ht="18" customHeight="1" x14ac:dyDescent="0.15">
      <c r="J84" s="39"/>
      <c r="K84" s="39"/>
    </row>
    <row r="85" spans="10:11" s="38" customFormat="1" ht="18" customHeight="1" x14ac:dyDescent="0.15">
      <c r="J85" s="39"/>
      <c r="K85" s="39"/>
    </row>
    <row r="86" spans="10:11" s="38" customFormat="1" ht="18" customHeight="1" x14ac:dyDescent="0.15">
      <c r="J86" s="39"/>
      <c r="K86" s="39"/>
    </row>
    <row r="87" spans="10:11" s="38" customFormat="1" ht="18" customHeight="1" x14ac:dyDescent="0.15">
      <c r="J87" s="39"/>
      <c r="K87" s="39"/>
    </row>
    <row r="88" spans="10:11" s="38" customFormat="1" ht="18" customHeight="1" x14ac:dyDescent="0.15">
      <c r="J88" s="39"/>
      <c r="K88" s="39"/>
    </row>
    <row r="89" spans="10:11" s="38" customFormat="1" ht="18" customHeight="1" x14ac:dyDescent="0.15">
      <c r="J89" s="39"/>
      <c r="K89" s="39"/>
    </row>
    <row r="90" spans="10:11" s="38" customFormat="1" ht="18" customHeight="1" x14ac:dyDescent="0.15">
      <c r="J90" s="39"/>
      <c r="K90" s="39"/>
    </row>
    <row r="91" spans="10:11" s="38" customFormat="1" ht="18" customHeight="1" x14ac:dyDescent="0.15">
      <c r="J91" s="39"/>
      <c r="K91" s="39"/>
    </row>
    <row r="92" spans="10:11" s="38" customFormat="1" ht="18" customHeight="1" x14ac:dyDescent="0.15">
      <c r="J92" s="39"/>
      <c r="K92" s="39"/>
    </row>
    <row r="93" spans="10:11" s="38" customFormat="1" ht="18" customHeight="1" x14ac:dyDescent="0.15">
      <c r="J93" s="39"/>
      <c r="K93" s="39"/>
    </row>
    <row r="94" spans="10:11" s="38" customFormat="1" ht="18" customHeight="1" x14ac:dyDescent="0.15">
      <c r="J94" s="39"/>
      <c r="K94" s="39"/>
    </row>
    <row r="95" spans="10:11" s="38" customFormat="1" ht="18" customHeight="1" x14ac:dyDescent="0.15">
      <c r="J95" s="39"/>
      <c r="K95" s="39"/>
    </row>
    <row r="96" spans="10:11" s="38" customFormat="1" ht="18" customHeight="1" x14ac:dyDescent="0.15">
      <c r="J96" s="39"/>
      <c r="K96" s="39"/>
    </row>
    <row r="97" spans="10:11" s="38" customFormat="1" ht="18" customHeight="1" x14ac:dyDescent="0.15">
      <c r="J97" s="39"/>
      <c r="K97" s="39"/>
    </row>
    <row r="98" spans="10:11" s="38" customFormat="1" ht="18" customHeight="1" x14ac:dyDescent="0.15">
      <c r="J98" s="39"/>
      <c r="K98" s="39"/>
    </row>
    <row r="99" spans="10:11" s="38" customFormat="1" ht="18" customHeight="1" x14ac:dyDescent="0.15">
      <c r="J99" s="39"/>
      <c r="K99" s="39"/>
    </row>
    <row r="100" spans="10:11" s="38" customFormat="1" ht="18" customHeight="1" x14ac:dyDescent="0.15">
      <c r="J100" s="39"/>
      <c r="K100" s="39"/>
    </row>
    <row r="101" spans="10:11" s="38" customFormat="1" ht="18" customHeight="1" x14ac:dyDescent="0.15">
      <c r="J101" s="39"/>
      <c r="K101" s="39"/>
    </row>
    <row r="102" spans="10:11" s="38" customFormat="1" ht="18" customHeight="1" x14ac:dyDescent="0.15">
      <c r="J102" s="39"/>
      <c r="K102" s="39"/>
    </row>
    <row r="103" spans="10:11" s="38" customFormat="1" ht="18" customHeight="1" x14ac:dyDescent="0.15">
      <c r="J103" s="39"/>
      <c r="K103" s="39"/>
    </row>
    <row r="104" spans="10:11" s="38" customFormat="1" ht="18" customHeight="1" x14ac:dyDescent="0.15">
      <c r="J104" s="39"/>
      <c r="K104" s="39"/>
    </row>
    <row r="105" spans="10:11" s="38" customFormat="1" ht="18" customHeight="1" x14ac:dyDescent="0.15">
      <c r="J105" s="39"/>
      <c r="K105" s="39"/>
    </row>
    <row r="106" spans="10:11" s="38" customFormat="1" ht="18" customHeight="1" x14ac:dyDescent="0.15">
      <c r="J106" s="39"/>
      <c r="K106" s="39"/>
    </row>
    <row r="107" spans="10:11" s="38" customFormat="1" ht="18" customHeight="1" x14ac:dyDescent="0.15">
      <c r="J107" s="39"/>
      <c r="K107" s="39"/>
    </row>
    <row r="108" spans="10:11" s="38" customFormat="1" ht="18" customHeight="1" x14ac:dyDescent="0.15">
      <c r="J108" s="39"/>
      <c r="K108" s="39"/>
    </row>
    <row r="109" spans="10:11" s="38" customFormat="1" ht="18" customHeight="1" x14ac:dyDescent="0.15">
      <c r="J109" s="39"/>
      <c r="K109" s="39"/>
    </row>
    <row r="110" spans="10:11" s="38" customFormat="1" ht="18" customHeight="1" x14ac:dyDescent="0.15">
      <c r="J110" s="39"/>
      <c r="K110" s="39"/>
    </row>
    <row r="111" spans="10:11" s="38" customFormat="1" ht="18" customHeight="1" x14ac:dyDescent="0.15">
      <c r="J111" s="39"/>
      <c r="K111" s="39"/>
    </row>
    <row r="112" spans="10:11" s="38" customFormat="1" ht="18" customHeight="1" x14ac:dyDescent="0.15">
      <c r="J112" s="39"/>
      <c r="K112" s="39"/>
    </row>
    <row r="113" spans="10:11" s="38" customFormat="1" ht="18" customHeight="1" x14ac:dyDescent="0.15">
      <c r="J113" s="39"/>
      <c r="K113" s="39"/>
    </row>
    <row r="114" spans="10:11" s="38" customFormat="1" ht="18" customHeight="1" x14ac:dyDescent="0.15">
      <c r="J114" s="39"/>
      <c r="K114" s="39"/>
    </row>
    <row r="115" spans="10:11" s="38" customFormat="1" ht="18" customHeight="1" x14ac:dyDescent="0.15">
      <c r="J115" s="39"/>
      <c r="K115" s="39"/>
    </row>
    <row r="116" spans="10:11" s="38" customFormat="1" ht="18" customHeight="1" x14ac:dyDescent="0.15">
      <c r="J116" s="39"/>
      <c r="K116" s="39"/>
    </row>
    <row r="117" spans="10:11" s="38" customFormat="1" ht="18" customHeight="1" x14ac:dyDescent="0.15">
      <c r="J117" s="39"/>
      <c r="K117" s="39"/>
    </row>
    <row r="118" spans="10:11" s="38" customFormat="1" ht="18" customHeight="1" x14ac:dyDescent="0.15">
      <c r="J118" s="39"/>
      <c r="K118" s="39"/>
    </row>
    <row r="119" spans="10:11" s="38" customFormat="1" ht="18" customHeight="1" x14ac:dyDescent="0.15">
      <c r="J119" s="39"/>
      <c r="K119" s="39"/>
    </row>
    <row r="120" spans="10:11" s="38" customFormat="1" ht="18" customHeight="1" x14ac:dyDescent="0.15">
      <c r="J120" s="39"/>
      <c r="K120" s="39"/>
    </row>
    <row r="121" spans="10:11" s="38" customFormat="1" ht="18" customHeight="1" x14ac:dyDescent="0.15">
      <c r="J121" s="39"/>
      <c r="K121" s="39"/>
    </row>
    <row r="122" spans="10:11" s="38" customFormat="1" ht="18" customHeight="1" x14ac:dyDescent="0.15">
      <c r="J122" s="39"/>
      <c r="K122" s="39"/>
    </row>
    <row r="123" spans="10:11" s="38" customFormat="1" ht="18" customHeight="1" x14ac:dyDescent="0.15">
      <c r="J123" s="39"/>
      <c r="K123" s="39"/>
    </row>
    <row r="124" spans="10:11" s="38" customFormat="1" ht="18" customHeight="1" x14ac:dyDescent="0.15">
      <c r="J124" s="39"/>
      <c r="K124" s="39"/>
    </row>
    <row r="125" spans="10:11" s="38" customFormat="1" ht="18" customHeight="1" x14ac:dyDescent="0.15">
      <c r="J125" s="39"/>
      <c r="K125" s="39"/>
    </row>
    <row r="126" spans="10:11" s="38" customFormat="1" ht="18" customHeight="1" x14ac:dyDescent="0.15">
      <c r="J126" s="39"/>
      <c r="K126" s="39"/>
    </row>
    <row r="127" spans="10:11" s="38" customFormat="1" ht="18" customHeight="1" x14ac:dyDescent="0.15">
      <c r="J127" s="39"/>
      <c r="K127" s="39"/>
    </row>
    <row r="128" spans="10:11" s="38" customFormat="1" ht="18" customHeight="1" x14ac:dyDescent="0.15">
      <c r="J128" s="39"/>
      <c r="K128" s="39"/>
    </row>
    <row r="129" spans="10:11" s="38" customFormat="1" ht="18" customHeight="1" x14ac:dyDescent="0.15">
      <c r="J129" s="39"/>
      <c r="K129" s="39"/>
    </row>
    <row r="130" spans="10:11" s="38" customFormat="1" ht="18" customHeight="1" x14ac:dyDescent="0.15">
      <c r="J130" s="39"/>
      <c r="K130" s="39"/>
    </row>
    <row r="131" spans="10:11" s="38" customFormat="1" ht="18" customHeight="1" x14ac:dyDescent="0.15">
      <c r="J131" s="39"/>
      <c r="K131" s="39"/>
    </row>
    <row r="132" spans="10:11" s="38" customFormat="1" ht="18" customHeight="1" x14ac:dyDescent="0.15">
      <c r="J132" s="39"/>
      <c r="K132" s="39"/>
    </row>
    <row r="133" spans="10:11" s="38" customFormat="1" ht="18" customHeight="1" x14ac:dyDescent="0.15">
      <c r="J133" s="39"/>
      <c r="K133" s="39"/>
    </row>
    <row r="134" spans="10:11" s="38" customFormat="1" ht="18" customHeight="1" x14ac:dyDescent="0.15">
      <c r="J134" s="39"/>
      <c r="K134" s="39"/>
    </row>
    <row r="135" spans="10:11" s="38" customFormat="1" ht="18" customHeight="1" x14ac:dyDescent="0.15">
      <c r="J135" s="39"/>
      <c r="K135" s="39"/>
    </row>
    <row r="136" spans="10:11" s="38" customFormat="1" ht="18" customHeight="1" x14ac:dyDescent="0.15">
      <c r="J136" s="39"/>
      <c r="K136" s="39"/>
    </row>
    <row r="137" spans="10:11" s="38" customFormat="1" ht="18" customHeight="1" x14ac:dyDescent="0.15">
      <c r="J137" s="39"/>
      <c r="K137" s="39"/>
    </row>
    <row r="138" spans="10:11" s="38" customFormat="1" ht="18" customHeight="1" x14ac:dyDescent="0.15">
      <c r="J138" s="39"/>
      <c r="K138" s="39"/>
    </row>
    <row r="139" spans="10:11" s="38" customFormat="1" ht="18" customHeight="1" x14ac:dyDescent="0.15">
      <c r="J139" s="39"/>
      <c r="K139" s="39"/>
    </row>
    <row r="140" spans="10:11" s="38" customFormat="1" ht="18" customHeight="1" x14ac:dyDescent="0.15">
      <c r="J140" s="39"/>
      <c r="K140" s="39"/>
    </row>
    <row r="141" spans="10:11" s="38" customFormat="1" ht="18" customHeight="1" x14ac:dyDescent="0.15">
      <c r="J141" s="39"/>
      <c r="K141" s="39"/>
    </row>
    <row r="142" spans="10:11" s="38" customFormat="1" ht="18" customHeight="1" x14ac:dyDescent="0.15">
      <c r="J142" s="39"/>
      <c r="K142" s="39"/>
    </row>
    <row r="143" spans="10:11" s="38" customFormat="1" ht="18" customHeight="1" x14ac:dyDescent="0.15">
      <c r="J143" s="39"/>
      <c r="K143" s="39"/>
    </row>
    <row r="144" spans="10:11" s="38" customFormat="1" ht="18" customHeight="1" x14ac:dyDescent="0.15">
      <c r="J144" s="39"/>
      <c r="K144" s="39"/>
    </row>
    <row r="145" spans="10:11" s="38" customFormat="1" ht="18" customHeight="1" x14ac:dyDescent="0.15">
      <c r="J145" s="39"/>
      <c r="K145" s="39"/>
    </row>
    <row r="146" spans="10:11" s="38" customFormat="1" ht="18" customHeight="1" x14ac:dyDescent="0.15">
      <c r="J146" s="39"/>
      <c r="K146" s="39"/>
    </row>
    <row r="147" spans="10:11" s="38" customFormat="1" ht="18" customHeight="1" x14ac:dyDescent="0.15">
      <c r="J147" s="39"/>
      <c r="K147" s="39"/>
    </row>
    <row r="148" spans="10:11" s="38" customFormat="1" ht="18" customHeight="1" x14ac:dyDescent="0.15">
      <c r="J148" s="39"/>
      <c r="K148" s="39"/>
    </row>
    <row r="149" spans="10:11" s="38" customFormat="1" ht="18" customHeight="1" x14ac:dyDescent="0.15">
      <c r="J149" s="39"/>
      <c r="K149" s="39"/>
    </row>
    <row r="150" spans="10:11" s="38" customFormat="1" ht="18" customHeight="1" x14ac:dyDescent="0.15">
      <c r="J150" s="39"/>
      <c r="K150" s="39"/>
    </row>
    <row r="151" spans="10:11" s="38" customFormat="1" ht="18" customHeight="1" x14ac:dyDescent="0.15">
      <c r="J151" s="39"/>
      <c r="K151" s="39"/>
    </row>
    <row r="152" spans="10:11" s="38" customFormat="1" ht="18" customHeight="1" x14ac:dyDescent="0.15">
      <c r="J152" s="39"/>
      <c r="K152" s="39"/>
    </row>
    <row r="153" spans="10:11" s="38" customFormat="1" ht="18" customHeight="1" x14ac:dyDescent="0.15">
      <c r="J153" s="39"/>
      <c r="K153" s="39"/>
    </row>
    <row r="154" spans="10:11" s="38" customFormat="1" ht="18" customHeight="1" x14ac:dyDescent="0.15">
      <c r="J154" s="39"/>
      <c r="K154" s="39"/>
    </row>
    <row r="155" spans="10:11" s="38" customFormat="1" ht="18" customHeight="1" x14ac:dyDescent="0.15">
      <c r="J155" s="39"/>
      <c r="K155" s="39"/>
    </row>
    <row r="156" spans="10:11" s="38" customFormat="1" ht="18" customHeight="1" x14ac:dyDescent="0.15">
      <c r="J156" s="39"/>
      <c r="K156" s="39"/>
    </row>
    <row r="157" spans="10:11" s="38" customFormat="1" ht="18" customHeight="1" x14ac:dyDescent="0.15">
      <c r="J157" s="39"/>
      <c r="K157" s="39"/>
    </row>
    <row r="158" spans="10:11" s="38" customFormat="1" ht="18" customHeight="1" x14ac:dyDescent="0.15">
      <c r="J158" s="39"/>
      <c r="K158" s="39"/>
    </row>
    <row r="159" spans="10:11" s="38" customFormat="1" ht="18" customHeight="1" x14ac:dyDescent="0.15">
      <c r="J159" s="39"/>
      <c r="K159" s="39"/>
    </row>
    <row r="160" spans="10:11" s="38" customFormat="1" ht="18" customHeight="1" x14ac:dyDescent="0.15">
      <c r="J160" s="39"/>
      <c r="K160" s="39"/>
    </row>
    <row r="161" spans="10:11" s="38" customFormat="1" ht="18" customHeight="1" x14ac:dyDescent="0.15">
      <c r="J161" s="39"/>
      <c r="K161" s="39"/>
    </row>
    <row r="162" spans="10:11" s="38" customFormat="1" ht="18" customHeight="1" x14ac:dyDescent="0.15">
      <c r="J162" s="39"/>
      <c r="K162" s="39"/>
    </row>
    <row r="163" spans="10:11" s="38" customFormat="1" ht="18" customHeight="1" x14ac:dyDescent="0.15">
      <c r="J163" s="39"/>
      <c r="K163" s="39"/>
    </row>
    <row r="164" spans="10:11" s="38" customFormat="1" ht="18" customHeight="1" x14ac:dyDescent="0.15">
      <c r="J164" s="39"/>
      <c r="K164" s="39"/>
    </row>
    <row r="165" spans="10:11" s="38" customFormat="1" ht="18" customHeight="1" x14ac:dyDescent="0.15">
      <c r="J165" s="39"/>
      <c r="K165" s="39"/>
    </row>
    <row r="166" spans="10:11" s="38" customFormat="1" ht="18" customHeight="1" x14ac:dyDescent="0.15">
      <c r="J166" s="39"/>
      <c r="K166" s="39"/>
    </row>
    <row r="167" spans="10:11" s="38" customFormat="1" ht="18" customHeight="1" x14ac:dyDescent="0.15">
      <c r="J167" s="39"/>
      <c r="K167" s="39"/>
    </row>
    <row r="168" spans="10:11" s="38" customFormat="1" ht="18" customHeight="1" x14ac:dyDescent="0.15">
      <c r="J168" s="39"/>
      <c r="K168" s="39"/>
    </row>
    <row r="169" spans="10:11" s="38" customFormat="1" ht="18" customHeight="1" x14ac:dyDescent="0.15">
      <c r="J169" s="39"/>
      <c r="K169" s="39"/>
    </row>
    <row r="170" spans="10:11" s="38" customFormat="1" ht="18" customHeight="1" x14ac:dyDescent="0.15">
      <c r="J170" s="39"/>
      <c r="K170" s="39"/>
    </row>
    <row r="171" spans="10:11" s="38" customFormat="1" ht="18" customHeight="1" x14ac:dyDescent="0.15">
      <c r="J171" s="39"/>
      <c r="K171" s="39"/>
    </row>
    <row r="172" spans="10:11" s="38" customFormat="1" ht="18" customHeight="1" x14ac:dyDescent="0.15">
      <c r="J172" s="39"/>
      <c r="K172" s="39"/>
    </row>
    <row r="173" spans="10:11" s="38" customFormat="1" ht="18" customHeight="1" x14ac:dyDescent="0.15">
      <c r="J173" s="39"/>
      <c r="K173" s="39"/>
    </row>
    <row r="174" spans="10:11" s="38" customFormat="1" ht="18" customHeight="1" x14ac:dyDescent="0.15">
      <c r="J174" s="39"/>
      <c r="K174" s="39"/>
    </row>
    <row r="175" spans="10:11" s="38" customFormat="1" ht="18" customHeight="1" x14ac:dyDescent="0.15">
      <c r="J175" s="39"/>
      <c r="K175" s="39"/>
    </row>
    <row r="176" spans="10:11" s="38" customFormat="1" ht="18" customHeight="1" x14ac:dyDescent="0.15">
      <c r="J176" s="39"/>
      <c r="K176" s="39"/>
    </row>
    <row r="177" spans="10:11" s="38" customFormat="1" ht="18" customHeight="1" x14ac:dyDescent="0.15">
      <c r="J177" s="39"/>
      <c r="K177" s="39"/>
    </row>
    <row r="178" spans="10:11" s="38" customFormat="1" ht="18" customHeight="1" x14ac:dyDescent="0.15">
      <c r="J178" s="39"/>
      <c r="K178" s="39"/>
    </row>
    <row r="179" spans="10:11" s="38" customFormat="1" ht="18" customHeight="1" x14ac:dyDescent="0.15">
      <c r="J179" s="39"/>
      <c r="K179" s="39"/>
    </row>
    <row r="180" spans="10:11" s="38" customFormat="1" ht="18" customHeight="1" x14ac:dyDescent="0.15">
      <c r="J180" s="39"/>
      <c r="K180" s="39"/>
    </row>
    <row r="181" spans="10:11" s="38" customFormat="1" ht="18" customHeight="1" x14ac:dyDescent="0.15">
      <c r="J181" s="39"/>
      <c r="K181" s="39"/>
    </row>
    <row r="182" spans="10:11" s="38" customFormat="1" ht="18" customHeight="1" x14ac:dyDescent="0.15">
      <c r="J182" s="39"/>
      <c r="K182" s="39"/>
    </row>
    <row r="183" spans="10:11" s="38" customFormat="1" ht="18" customHeight="1" x14ac:dyDescent="0.15">
      <c r="J183" s="39"/>
      <c r="K183" s="39"/>
    </row>
    <row r="184" spans="10:11" s="38" customFormat="1" ht="18" customHeight="1" x14ac:dyDescent="0.15">
      <c r="J184" s="39"/>
      <c r="K184" s="39"/>
    </row>
    <row r="185" spans="10:11" s="38" customFormat="1" ht="18" customHeight="1" x14ac:dyDescent="0.15">
      <c r="J185" s="39"/>
      <c r="K185" s="39"/>
    </row>
    <row r="186" spans="10:11" s="38" customFormat="1" ht="18" customHeight="1" x14ac:dyDescent="0.15">
      <c r="J186" s="39"/>
      <c r="K186" s="39"/>
    </row>
    <row r="187" spans="10:11" s="38" customFormat="1" ht="18" customHeight="1" x14ac:dyDescent="0.15">
      <c r="J187" s="39"/>
      <c r="K187" s="39"/>
    </row>
    <row r="188" spans="10:11" s="38" customFormat="1" ht="18" customHeight="1" x14ac:dyDescent="0.15">
      <c r="J188" s="39"/>
      <c r="K188" s="39"/>
    </row>
    <row r="189" spans="10:11" s="38" customFormat="1" ht="18" customHeight="1" x14ac:dyDescent="0.15">
      <c r="J189" s="39"/>
      <c r="K189" s="39"/>
    </row>
    <row r="190" spans="10:11" s="38" customFormat="1" ht="18" customHeight="1" x14ac:dyDescent="0.15">
      <c r="J190" s="39"/>
      <c r="K190" s="39"/>
    </row>
    <row r="191" spans="10:11" s="38" customFormat="1" ht="18" customHeight="1" x14ac:dyDescent="0.15">
      <c r="J191" s="39"/>
      <c r="K191" s="39"/>
    </row>
    <row r="192" spans="10:11" s="38" customFormat="1" ht="18" customHeight="1" x14ac:dyDescent="0.15">
      <c r="J192" s="39"/>
      <c r="K192" s="39"/>
    </row>
    <row r="193" spans="10:11" s="38" customFormat="1" ht="18" customHeight="1" x14ac:dyDescent="0.15">
      <c r="J193" s="39"/>
      <c r="K193" s="39"/>
    </row>
    <row r="194" spans="10:11" s="38" customFormat="1" ht="18" customHeight="1" x14ac:dyDescent="0.15">
      <c r="J194" s="39"/>
      <c r="K194" s="39"/>
    </row>
    <row r="195" spans="10:11" s="38" customFormat="1" ht="18" customHeight="1" x14ac:dyDescent="0.15">
      <c r="J195" s="39"/>
      <c r="K195" s="39"/>
    </row>
    <row r="196" spans="10:11" s="38" customFormat="1" ht="18" customHeight="1" x14ac:dyDescent="0.15">
      <c r="J196" s="39"/>
      <c r="K196" s="39"/>
    </row>
    <row r="197" spans="10:11" s="38" customFormat="1" ht="18" customHeight="1" x14ac:dyDescent="0.15">
      <c r="J197" s="39"/>
      <c r="K197" s="39"/>
    </row>
    <row r="198" spans="10:11" s="38" customFormat="1" ht="18" customHeight="1" x14ac:dyDescent="0.15">
      <c r="J198" s="39"/>
      <c r="K198" s="39"/>
    </row>
    <row r="199" spans="10:11" s="38" customFormat="1" ht="18" customHeight="1" x14ac:dyDescent="0.15">
      <c r="J199" s="39"/>
      <c r="K199" s="39"/>
    </row>
    <row r="200" spans="10:11" s="38" customFormat="1" ht="18" customHeight="1" x14ac:dyDescent="0.15">
      <c r="J200" s="39"/>
      <c r="K200" s="39"/>
    </row>
    <row r="201" spans="10:11" s="38" customFormat="1" ht="18" customHeight="1" x14ac:dyDescent="0.15">
      <c r="J201" s="39"/>
      <c r="K201" s="39"/>
    </row>
    <row r="202" spans="10:11" s="38" customFormat="1" ht="18" customHeight="1" x14ac:dyDescent="0.15">
      <c r="J202" s="39"/>
      <c r="K202" s="39"/>
    </row>
    <row r="203" spans="10:11" s="38" customFormat="1" ht="18" customHeight="1" x14ac:dyDescent="0.15">
      <c r="J203" s="39"/>
      <c r="K203" s="39"/>
    </row>
    <row r="204" spans="10:11" s="38" customFormat="1" ht="18" customHeight="1" x14ac:dyDescent="0.15">
      <c r="J204" s="39"/>
      <c r="K204" s="39"/>
    </row>
    <row r="205" spans="10:11" s="38" customFormat="1" ht="18" customHeight="1" x14ac:dyDescent="0.15">
      <c r="J205" s="39"/>
      <c r="K205" s="39"/>
    </row>
    <row r="206" spans="10:11" s="38" customFormat="1" ht="18" customHeight="1" x14ac:dyDescent="0.15">
      <c r="J206" s="39"/>
      <c r="K206" s="39"/>
    </row>
    <row r="207" spans="10:11" s="38" customFormat="1" ht="18" customHeight="1" x14ac:dyDescent="0.15">
      <c r="J207" s="39"/>
      <c r="K207" s="39"/>
    </row>
    <row r="208" spans="10:11" s="38" customFormat="1" ht="18" customHeight="1" x14ac:dyDescent="0.15">
      <c r="J208" s="39"/>
      <c r="K208" s="39"/>
    </row>
    <row r="209" spans="10:11" s="38" customFormat="1" ht="18" customHeight="1" x14ac:dyDescent="0.15">
      <c r="J209" s="39"/>
      <c r="K209" s="39"/>
    </row>
    <row r="210" spans="10:11" s="38" customFormat="1" ht="18" customHeight="1" x14ac:dyDescent="0.15">
      <c r="J210" s="39"/>
      <c r="K210" s="39"/>
    </row>
    <row r="211" spans="10:11" s="38" customFormat="1" ht="18" customHeight="1" x14ac:dyDescent="0.15">
      <c r="J211" s="39"/>
      <c r="K211" s="39"/>
    </row>
    <row r="212" spans="10:11" s="38" customFormat="1" ht="18" customHeight="1" x14ac:dyDescent="0.15">
      <c r="J212" s="39"/>
      <c r="K212" s="39"/>
    </row>
    <row r="213" spans="10:11" s="38" customFormat="1" ht="18" customHeight="1" x14ac:dyDescent="0.15">
      <c r="J213" s="39"/>
      <c r="K213" s="39"/>
    </row>
    <row r="214" spans="10:11" s="38" customFormat="1" ht="18" customHeight="1" x14ac:dyDescent="0.15">
      <c r="J214" s="39"/>
      <c r="K214" s="39"/>
    </row>
    <row r="215" spans="10:11" s="38" customFormat="1" ht="18" customHeight="1" x14ac:dyDescent="0.15">
      <c r="J215" s="39"/>
      <c r="K215" s="39"/>
    </row>
    <row r="216" spans="10:11" s="38" customFormat="1" ht="18" customHeight="1" x14ac:dyDescent="0.15">
      <c r="J216" s="39"/>
      <c r="K216" s="39"/>
    </row>
    <row r="217" spans="10:11" s="38" customFormat="1" ht="18" customHeight="1" x14ac:dyDescent="0.15">
      <c r="J217" s="39"/>
      <c r="K217" s="39"/>
    </row>
    <row r="218" spans="10:11" s="38" customFormat="1" ht="18" customHeight="1" x14ac:dyDescent="0.15">
      <c r="J218" s="39"/>
      <c r="K218" s="39"/>
    </row>
    <row r="219" spans="10:11" s="38" customFormat="1" ht="18" customHeight="1" x14ac:dyDescent="0.15">
      <c r="J219" s="39"/>
      <c r="K219" s="39"/>
    </row>
    <row r="220" spans="10:11" s="38" customFormat="1" ht="18" customHeight="1" x14ac:dyDescent="0.15">
      <c r="J220" s="39"/>
      <c r="K220" s="39"/>
    </row>
    <row r="221" spans="10:11" s="38" customFormat="1" ht="18" customHeight="1" x14ac:dyDescent="0.15">
      <c r="J221" s="39"/>
      <c r="K221" s="39"/>
    </row>
    <row r="222" spans="10:11" s="38" customFormat="1" ht="18" customHeight="1" x14ac:dyDescent="0.15">
      <c r="J222" s="39"/>
      <c r="K222" s="39"/>
    </row>
    <row r="223" spans="10:11" s="38" customFormat="1" ht="18" customHeight="1" x14ac:dyDescent="0.15">
      <c r="J223" s="39"/>
      <c r="K223" s="39"/>
    </row>
    <row r="224" spans="10:11" s="38" customFormat="1" ht="18" customHeight="1" x14ac:dyDescent="0.15">
      <c r="J224" s="39"/>
      <c r="K224" s="39"/>
    </row>
    <row r="225" spans="10:11" s="38" customFormat="1" ht="18" customHeight="1" x14ac:dyDescent="0.15">
      <c r="J225" s="39"/>
      <c r="K225" s="39"/>
    </row>
    <row r="226" spans="10:11" s="38" customFormat="1" ht="18" customHeight="1" x14ac:dyDescent="0.15">
      <c r="J226" s="39"/>
      <c r="K226" s="39"/>
    </row>
    <row r="227" spans="10:11" s="38" customFormat="1" ht="18" customHeight="1" x14ac:dyDescent="0.15">
      <c r="J227" s="39"/>
      <c r="K227" s="39"/>
    </row>
    <row r="228" spans="10:11" s="38" customFormat="1" ht="18" customHeight="1" x14ac:dyDescent="0.15">
      <c r="J228" s="39"/>
      <c r="K228" s="39"/>
    </row>
    <row r="229" spans="10:11" s="38" customFormat="1" ht="18" customHeight="1" x14ac:dyDescent="0.15">
      <c r="J229" s="39"/>
      <c r="K229" s="39"/>
    </row>
    <row r="230" spans="10:11" s="38" customFormat="1" x14ac:dyDescent="0.15">
      <c r="J230" s="39"/>
      <c r="K230" s="39"/>
    </row>
    <row r="231" spans="10:11" s="38" customFormat="1" x14ac:dyDescent="0.15">
      <c r="J231" s="39"/>
      <c r="K231" s="39"/>
    </row>
    <row r="232" spans="10:11" s="38" customFormat="1" x14ac:dyDescent="0.15">
      <c r="J232" s="39"/>
      <c r="K232" s="39"/>
    </row>
    <row r="233" spans="10:11" s="38" customFormat="1" x14ac:dyDescent="0.15">
      <c r="J233" s="39"/>
      <c r="K233" s="39"/>
    </row>
    <row r="234" spans="10:11" s="38" customFormat="1" x14ac:dyDescent="0.15">
      <c r="J234" s="39"/>
      <c r="K234" s="39"/>
    </row>
    <row r="235" spans="10:11" s="38" customFormat="1" x14ac:dyDescent="0.15">
      <c r="J235" s="39"/>
      <c r="K235" s="39"/>
    </row>
    <row r="236" spans="10:11" s="38" customFormat="1" x14ac:dyDescent="0.15">
      <c r="J236" s="39"/>
      <c r="K236" s="39"/>
    </row>
    <row r="237" spans="10:11" s="38" customFormat="1" x14ac:dyDescent="0.15">
      <c r="J237" s="39"/>
      <c r="K237" s="39"/>
    </row>
    <row r="238" spans="10:11" s="38" customFormat="1" x14ac:dyDescent="0.15">
      <c r="J238" s="39"/>
      <c r="K238" s="39"/>
    </row>
    <row r="239" spans="10:11" s="38" customFormat="1" x14ac:dyDescent="0.15">
      <c r="J239" s="39"/>
      <c r="K239" s="39"/>
    </row>
    <row r="240" spans="10:11" s="38" customFormat="1" x14ac:dyDescent="0.15">
      <c r="J240" s="39"/>
      <c r="K240" s="39"/>
    </row>
    <row r="241" spans="10:11" s="38" customFormat="1" x14ac:dyDescent="0.15">
      <c r="J241" s="39"/>
      <c r="K241" s="39"/>
    </row>
    <row r="242" spans="10:11" s="38" customFormat="1" x14ac:dyDescent="0.15">
      <c r="J242" s="39"/>
      <c r="K242" s="39"/>
    </row>
    <row r="243" spans="10:11" s="38" customFormat="1" x14ac:dyDescent="0.15">
      <c r="J243" s="39"/>
      <c r="K243" s="39"/>
    </row>
    <row r="244" spans="10:11" s="38" customFormat="1" x14ac:dyDescent="0.15">
      <c r="J244" s="39"/>
      <c r="K244" s="39"/>
    </row>
    <row r="245" spans="10:11" s="38" customFormat="1" x14ac:dyDescent="0.15">
      <c r="J245" s="39"/>
      <c r="K245" s="39"/>
    </row>
    <row r="246" spans="10:11" s="38" customFormat="1" x14ac:dyDescent="0.15">
      <c r="J246" s="39"/>
      <c r="K246" s="39"/>
    </row>
    <row r="247" spans="10:11" s="38" customFormat="1" x14ac:dyDescent="0.15">
      <c r="J247" s="39"/>
      <c r="K247" s="39"/>
    </row>
    <row r="248" spans="10:11" s="38" customFormat="1" x14ac:dyDescent="0.15">
      <c r="J248" s="39"/>
      <c r="K248" s="39"/>
    </row>
    <row r="249" spans="10:11" s="38" customFormat="1" x14ac:dyDescent="0.15">
      <c r="J249" s="39"/>
      <c r="K249" s="39"/>
    </row>
    <row r="250" spans="10:11" s="38" customFormat="1" x14ac:dyDescent="0.15">
      <c r="J250" s="39"/>
      <c r="K250" s="39"/>
    </row>
    <row r="251" spans="10:11" s="38" customFormat="1" x14ac:dyDescent="0.15">
      <c r="J251" s="39"/>
      <c r="K251" s="39"/>
    </row>
    <row r="252" spans="10:11" s="38" customFormat="1" x14ac:dyDescent="0.15">
      <c r="J252" s="39"/>
      <c r="K252" s="39"/>
    </row>
    <row r="253" spans="10:11" s="38" customFormat="1" x14ac:dyDescent="0.15">
      <c r="J253" s="39"/>
      <c r="K253" s="39"/>
    </row>
    <row r="254" spans="10:11" s="38" customFormat="1" x14ac:dyDescent="0.15">
      <c r="J254" s="39"/>
      <c r="K254" s="39"/>
    </row>
    <row r="255" spans="10:11" s="38" customFormat="1" x14ac:dyDescent="0.15">
      <c r="J255" s="39"/>
      <c r="K255" s="39"/>
    </row>
    <row r="256" spans="10:11" s="38" customFormat="1" x14ac:dyDescent="0.15">
      <c r="J256" s="39"/>
      <c r="K256" s="39"/>
    </row>
    <row r="257" spans="10:11" s="38" customFormat="1" x14ac:dyDescent="0.15">
      <c r="J257" s="39"/>
      <c r="K257" s="39"/>
    </row>
    <row r="258" spans="10:11" s="38" customFormat="1" x14ac:dyDescent="0.15">
      <c r="J258" s="39"/>
      <c r="K258" s="39"/>
    </row>
    <row r="259" spans="10:11" s="38" customFormat="1" x14ac:dyDescent="0.15">
      <c r="J259" s="39"/>
      <c r="K259" s="39"/>
    </row>
    <row r="260" spans="10:11" s="38" customFormat="1" x14ac:dyDescent="0.15">
      <c r="J260" s="39"/>
      <c r="K260" s="39"/>
    </row>
    <row r="261" spans="10:11" s="38" customFormat="1" x14ac:dyDescent="0.15">
      <c r="J261" s="39"/>
      <c r="K261" s="39"/>
    </row>
    <row r="262" spans="10:11" s="38" customFormat="1" x14ac:dyDescent="0.15">
      <c r="J262" s="39"/>
      <c r="K262" s="39"/>
    </row>
    <row r="263" spans="10:11" s="38" customFormat="1" x14ac:dyDescent="0.15">
      <c r="J263" s="39"/>
      <c r="K263" s="39"/>
    </row>
    <row r="264" spans="10:11" s="38" customFormat="1" x14ac:dyDescent="0.15">
      <c r="J264" s="39"/>
      <c r="K264" s="39"/>
    </row>
    <row r="265" spans="10:11" s="38" customFormat="1" x14ac:dyDescent="0.15">
      <c r="J265" s="39"/>
      <c r="K265" s="39"/>
    </row>
    <row r="266" spans="10:11" s="38" customFormat="1" x14ac:dyDescent="0.15">
      <c r="J266" s="39"/>
      <c r="K266" s="39"/>
    </row>
    <row r="267" spans="10:11" s="38" customFormat="1" x14ac:dyDescent="0.15">
      <c r="J267" s="39"/>
      <c r="K267" s="39"/>
    </row>
    <row r="268" spans="10:11" s="38" customFormat="1" x14ac:dyDescent="0.15">
      <c r="J268" s="39"/>
      <c r="K268" s="39"/>
    </row>
    <row r="269" spans="10:11" s="38" customFormat="1" x14ac:dyDescent="0.15">
      <c r="J269" s="39"/>
      <c r="K269" s="39"/>
    </row>
    <row r="270" spans="10:11" s="38" customFormat="1" x14ac:dyDescent="0.15">
      <c r="J270" s="39"/>
      <c r="K270" s="39"/>
    </row>
    <row r="271" spans="10:11" s="38" customFormat="1" x14ac:dyDescent="0.15">
      <c r="J271" s="39"/>
      <c r="K271" s="39"/>
    </row>
    <row r="272" spans="10:11" s="38" customFormat="1" x14ac:dyDescent="0.15">
      <c r="J272" s="39"/>
      <c r="K272" s="39"/>
    </row>
    <row r="273" spans="10:11" s="38" customFormat="1" x14ac:dyDescent="0.15">
      <c r="J273" s="39"/>
      <c r="K273" s="39"/>
    </row>
    <row r="274" spans="10:11" s="38" customFormat="1" x14ac:dyDescent="0.15">
      <c r="J274" s="39"/>
      <c r="K274" s="39"/>
    </row>
    <row r="275" spans="10:11" s="38" customFormat="1" x14ac:dyDescent="0.15">
      <c r="J275" s="39"/>
      <c r="K275" s="39"/>
    </row>
    <row r="276" spans="10:11" s="38" customFormat="1" x14ac:dyDescent="0.15">
      <c r="J276" s="39"/>
      <c r="K276" s="39"/>
    </row>
    <row r="277" spans="10:11" s="38" customFormat="1" x14ac:dyDescent="0.15">
      <c r="J277" s="39"/>
      <c r="K277" s="39"/>
    </row>
    <row r="278" spans="10:11" s="38" customFormat="1" x14ac:dyDescent="0.15">
      <c r="J278" s="39"/>
      <c r="K278" s="39"/>
    </row>
    <row r="279" spans="10:11" s="38" customFormat="1" x14ac:dyDescent="0.15">
      <c r="J279" s="39"/>
      <c r="K279" s="39"/>
    </row>
    <row r="280" spans="10:11" s="38" customFormat="1" x14ac:dyDescent="0.15">
      <c r="J280" s="39"/>
      <c r="K280" s="39"/>
    </row>
    <row r="281" spans="10:11" s="38" customFormat="1" x14ac:dyDescent="0.15">
      <c r="J281" s="39"/>
      <c r="K281" s="39"/>
    </row>
    <row r="282" spans="10:11" s="38" customFormat="1" x14ac:dyDescent="0.15">
      <c r="J282" s="39"/>
      <c r="K282" s="39"/>
    </row>
    <row r="283" spans="10:11" s="38" customFormat="1" x14ac:dyDescent="0.15">
      <c r="J283" s="39"/>
      <c r="K283" s="39"/>
    </row>
    <row r="284" spans="10:11" s="38" customFormat="1" x14ac:dyDescent="0.15">
      <c r="J284" s="39"/>
      <c r="K284" s="39"/>
    </row>
    <row r="285" spans="10:11" s="38" customFormat="1" x14ac:dyDescent="0.15">
      <c r="J285" s="39"/>
      <c r="K285" s="39"/>
    </row>
    <row r="286" spans="10:11" s="38" customFormat="1" x14ac:dyDescent="0.15">
      <c r="J286" s="39"/>
      <c r="K286" s="39"/>
    </row>
    <row r="287" spans="10:11" s="38" customFormat="1" x14ac:dyDescent="0.15">
      <c r="J287" s="39"/>
      <c r="K287" s="39"/>
    </row>
    <row r="288" spans="10:11" s="38" customFormat="1" x14ac:dyDescent="0.15">
      <c r="J288" s="39"/>
      <c r="K288" s="39"/>
    </row>
    <row r="289" spans="10:11" s="38" customFormat="1" x14ac:dyDescent="0.15">
      <c r="J289" s="39"/>
      <c r="K289" s="39"/>
    </row>
    <row r="290" spans="10:11" s="38" customFormat="1" x14ac:dyDescent="0.15">
      <c r="J290" s="39"/>
      <c r="K290" s="39"/>
    </row>
    <row r="291" spans="10:11" s="38" customFormat="1" x14ac:dyDescent="0.15">
      <c r="J291" s="39"/>
      <c r="K291" s="39"/>
    </row>
    <row r="292" spans="10:11" s="38" customFormat="1" x14ac:dyDescent="0.15">
      <c r="J292" s="39"/>
      <c r="K292" s="39"/>
    </row>
    <row r="293" spans="10:11" s="38" customFormat="1" x14ac:dyDescent="0.15">
      <c r="J293" s="39"/>
      <c r="K293" s="39"/>
    </row>
    <row r="294" spans="10:11" s="38" customFormat="1" x14ac:dyDescent="0.15">
      <c r="J294" s="39"/>
      <c r="K294" s="39"/>
    </row>
    <row r="295" spans="10:11" s="38" customFormat="1" x14ac:dyDescent="0.15">
      <c r="J295" s="39"/>
      <c r="K295" s="39"/>
    </row>
    <row r="296" spans="10:11" s="38" customFormat="1" x14ac:dyDescent="0.15">
      <c r="J296" s="39"/>
      <c r="K296" s="39"/>
    </row>
    <row r="297" spans="10:11" s="38" customFormat="1" x14ac:dyDescent="0.15">
      <c r="J297" s="39"/>
      <c r="K297" s="39"/>
    </row>
    <row r="298" spans="10:11" s="38" customFormat="1" x14ac:dyDescent="0.15">
      <c r="J298" s="39"/>
      <c r="K298" s="39"/>
    </row>
    <row r="299" spans="10:11" s="38" customFormat="1" x14ac:dyDescent="0.15">
      <c r="J299" s="39"/>
      <c r="K299" s="39"/>
    </row>
    <row r="300" spans="10:11" s="38" customFormat="1" x14ac:dyDescent="0.15">
      <c r="J300" s="39"/>
      <c r="K300" s="39"/>
    </row>
    <row r="301" spans="10:11" s="38" customFormat="1" x14ac:dyDescent="0.15">
      <c r="J301" s="39"/>
      <c r="K301" s="39"/>
    </row>
    <row r="302" spans="10:11" s="38" customFormat="1" x14ac:dyDescent="0.15">
      <c r="J302" s="39"/>
      <c r="K302" s="39"/>
    </row>
    <row r="303" spans="10:11" s="38" customFormat="1" x14ac:dyDescent="0.15">
      <c r="J303" s="39"/>
      <c r="K303" s="39"/>
    </row>
    <row r="304" spans="10:11" s="38" customFormat="1" x14ac:dyDescent="0.15">
      <c r="J304" s="39"/>
      <c r="K304" s="39"/>
    </row>
    <row r="305" spans="10:11" s="38" customFormat="1" x14ac:dyDescent="0.15">
      <c r="J305" s="39"/>
      <c r="K305" s="39"/>
    </row>
    <row r="306" spans="10:11" s="38" customFormat="1" x14ac:dyDescent="0.15">
      <c r="J306" s="39"/>
      <c r="K306" s="39"/>
    </row>
    <row r="307" spans="10:11" s="38" customFormat="1" x14ac:dyDescent="0.15">
      <c r="J307" s="39"/>
      <c r="K307" s="39"/>
    </row>
    <row r="308" spans="10:11" s="38" customFormat="1" x14ac:dyDescent="0.15">
      <c r="J308" s="39"/>
      <c r="K308" s="39"/>
    </row>
    <row r="309" spans="10:11" s="38" customFormat="1" x14ac:dyDescent="0.15">
      <c r="J309" s="39"/>
      <c r="K309" s="39"/>
    </row>
    <row r="310" spans="10:11" s="38" customFormat="1" x14ac:dyDescent="0.15">
      <c r="J310" s="39"/>
      <c r="K310" s="39"/>
    </row>
    <row r="311" spans="10:11" s="38" customFormat="1" x14ac:dyDescent="0.15">
      <c r="J311" s="39"/>
      <c r="K311" s="39"/>
    </row>
    <row r="312" spans="10:11" s="38" customFormat="1" x14ac:dyDescent="0.15">
      <c r="J312" s="39"/>
      <c r="K312" s="39"/>
    </row>
    <row r="313" spans="10:11" s="38" customFormat="1" x14ac:dyDescent="0.15">
      <c r="J313" s="39"/>
      <c r="K313" s="39"/>
    </row>
    <row r="314" spans="10:11" s="38" customFormat="1" x14ac:dyDescent="0.15">
      <c r="J314" s="39"/>
      <c r="K314" s="39"/>
    </row>
    <row r="315" spans="10:11" s="38" customFormat="1" x14ac:dyDescent="0.15">
      <c r="J315" s="39"/>
      <c r="K315" s="39"/>
    </row>
    <row r="316" spans="10:11" s="38" customFormat="1" x14ac:dyDescent="0.15">
      <c r="J316" s="39"/>
      <c r="K316" s="39"/>
    </row>
    <row r="317" spans="10:11" s="38" customFormat="1" x14ac:dyDescent="0.15">
      <c r="J317" s="39"/>
      <c r="K317" s="39"/>
    </row>
    <row r="318" spans="10:11" s="38" customFormat="1" x14ac:dyDescent="0.15">
      <c r="J318" s="39"/>
      <c r="K318" s="39"/>
    </row>
    <row r="319" spans="10:11" s="38" customFormat="1" x14ac:dyDescent="0.15">
      <c r="J319" s="39"/>
      <c r="K319" s="39"/>
    </row>
    <row r="320" spans="10:11" s="38" customFormat="1" x14ac:dyDescent="0.15">
      <c r="J320" s="39"/>
      <c r="K320" s="39"/>
    </row>
    <row r="321" spans="10:11" s="38" customFormat="1" x14ac:dyDescent="0.15">
      <c r="J321" s="39"/>
      <c r="K321" s="39"/>
    </row>
    <row r="322" spans="10:11" s="38" customFormat="1" x14ac:dyDescent="0.15">
      <c r="J322" s="39"/>
      <c r="K322" s="39"/>
    </row>
    <row r="323" spans="10:11" s="38" customFormat="1" x14ac:dyDescent="0.15">
      <c r="J323" s="39"/>
      <c r="K323" s="39"/>
    </row>
    <row r="324" spans="10:11" s="38" customFormat="1" x14ac:dyDescent="0.15">
      <c r="J324" s="39"/>
      <c r="K324" s="39"/>
    </row>
    <row r="325" spans="10:11" s="38" customFormat="1" x14ac:dyDescent="0.15">
      <c r="J325" s="39"/>
      <c r="K325" s="39"/>
    </row>
    <row r="326" spans="10:11" s="38" customFormat="1" x14ac:dyDescent="0.15">
      <c r="J326" s="39"/>
      <c r="K326" s="39"/>
    </row>
    <row r="327" spans="10:11" s="38" customFormat="1" x14ac:dyDescent="0.15">
      <c r="J327" s="39"/>
      <c r="K327" s="39"/>
    </row>
    <row r="328" spans="10:11" s="38" customFormat="1" x14ac:dyDescent="0.15">
      <c r="J328" s="39"/>
      <c r="K328" s="39"/>
    </row>
    <row r="329" spans="10:11" s="38" customFormat="1" x14ac:dyDescent="0.15">
      <c r="J329" s="39"/>
      <c r="K329" s="39"/>
    </row>
    <row r="330" spans="10:11" s="38" customFormat="1" x14ac:dyDescent="0.15">
      <c r="J330" s="39"/>
      <c r="K330" s="39"/>
    </row>
    <row r="331" spans="10:11" s="38" customFormat="1" x14ac:dyDescent="0.15">
      <c r="J331" s="39"/>
      <c r="K331" s="39"/>
    </row>
    <row r="332" spans="10:11" s="38" customFormat="1" x14ac:dyDescent="0.15">
      <c r="J332" s="39"/>
      <c r="K332" s="39"/>
    </row>
    <row r="333" spans="10:11" s="38" customFormat="1" x14ac:dyDescent="0.15">
      <c r="J333" s="39"/>
      <c r="K333" s="39"/>
    </row>
    <row r="334" spans="10:11" s="38" customFormat="1" x14ac:dyDescent="0.15">
      <c r="J334" s="39"/>
      <c r="K334" s="39"/>
    </row>
    <row r="335" spans="10:11" s="38" customFormat="1" x14ac:dyDescent="0.15">
      <c r="J335" s="39"/>
      <c r="K335" s="39"/>
    </row>
    <row r="336" spans="10:11" s="38" customFormat="1" x14ac:dyDescent="0.15">
      <c r="J336" s="39"/>
      <c r="K336" s="39"/>
    </row>
    <row r="337" spans="10:11" s="38" customFormat="1" x14ac:dyDescent="0.15">
      <c r="J337" s="39"/>
      <c r="K337" s="39"/>
    </row>
    <row r="338" spans="10:11" s="38" customFormat="1" x14ac:dyDescent="0.15">
      <c r="J338" s="39"/>
      <c r="K338" s="39"/>
    </row>
    <row r="339" spans="10:11" s="38" customFormat="1" x14ac:dyDescent="0.15">
      <c r="J339" s="39"/>
      <c r="K339" s="39"/>
    </row>
    <row r="340" spans="10:11" s="38" customFormat="1" x14ac:dyDescent="0.15">
      <c r="J340" s="39"/>
      <c r="K340" s="39"/>
    </row>
    <row r="341" spans="10:11" s="38" customFormat="1" x14ac:dyDescent="0.15">
      <c r="J341" s="39"/>
      <c r="K341" s="39"/>
    </row>
    <row r="342" spans="10:11" s="38" customFormat="1" x14ac:dyDescent="0.15">
      <c r="J342" s="39"/>
      <c r="K342" s="39"/>
    </row>
    <row r="343" spans="10:11" s="38" customFormat="1" x14ac:dyDescent="0.15">
      <c r="J343" s="39"/>
      <c r="K343" s="39"/>
    </row>
    <row r="344" spans="10:11" s="38" customFormat="1" x14ac:dyDescent="0.15">
      <c r="J344" s="39"/>
      <c r="K344" s="39"/>
    </row>
    <row r="345" spans="10:11" s="38" customFormat="1" x14ac:dyDescent="0.15">
      <c r="J345" s="39"/>
      <c r="K345" s="39"/>
    </row>
    <row r="346" spans="10:11" s="38" customFormat="1" x14ac:dyDescent="0.15">
      <c r="J346" s="39"/>
      <c r="K346" s="39"/>
    </row>
    <row r="347" spans="10:11" s="38" customFormat="1" x14ac:dyDescent="0.15">
      <c r="J347" s="39"/>
      <c r="K347" s="39"/>
    </row>
    <row r="348" spans="10:11" s="38" customFormat="1" x14ac:dyDescent="0.15">
      <c r="J348" s="39"/>
      <c r="K348" s="39"/>
    </row>
    <row r="349" spans="10:11" s="38" customFormat="1" x14ac:dyDescent="0.15">
      <c r="J349" s="39"/>
      <c r="K349" s="39"/>
    </row>
    <row r="350" spans="10:11" s="38" customFormat="1" x14ac:dyDescent="0.15">
      <c r="J350" s="39"/>
      <c r="K350" s="39"/>
    </row>
    <row r="351" spans="10:11" s="38" customFormat="1" x14ac:dyDescent="0.15">
      <c r="J351" s="39"/>
      <c r="K351" s="39"/>
    </row>
    <row r="352" spans="10:11" s="38" customFormat="1" x14ac:dyDescent="0.15">
      <c r="J352" s="39"/>
      <c r="K352" s="39"/>
    </row>
    <row r="353" spans="10:11" s="38" customFormat="1" x14ac:dyDescent="0.15">
      <c r="J353" s="39"/>
      <c r="K353" s="39"/>
    </row>
    <row r="354" spans="10:11" s="38" customFormat="1" x14ac:dyDescent="0.15">
      <c r="J354" s="39"/>
      <c r="K354" s="39"/>
    </row>
    <row r="355" spans="10:11" s="38" customFormat="1" x14ac:dyDescent="0.15">
      <c r="J355" s="39"/>
      <c r="K355" s="39"/>
    </row>
    <row r="356" spans="10:11" s="38" customFormat="1" x14ac:dyDescent="0.15">
      <c r="J356" s="39"/>
      <c r="K356" s="39"/>
    </row>
    <row r="357" spans="10:11" s="38" customFormat="1" x14ac:dyDescent="0.15">
      <c r="J357" s="39"/>
      <c r="K357" s="39"/>
    </row>
    <row r="358" spans="10:11" s="38" customFormat="1" x14ac:dyDescent="0.15">
      <c r="J358" s="39"/>
      <c r="K358" s="39"/>
    </row>
    <row r="359" spans="10:11" s="38" customFormat="1" x14ac:dyDescent="0.15">
      <c r="J359" s="39"/>
      <c r="K359" s="39"/>
    </row>
    <row r="360" spans="10:11" s="38" customFormat="1" x14ac:dyDescent="0.15">
      <c r="J360" s="39"/>
      <c r="K360" s="39"/>
    </row>
    <row r="361" spans="10:11" s="38" customFormat="1" x14ac:dyDescent="0.15">
      <c r="J361" s="39"/>
      <c r="K361" s="39"/>
    </row>
    <row r="362" spans="10:11" s="38" customFormat="1" x14ac:dyDescent="0.15">
      <c r="J362" s="39"/>
      <c r="K362" s="39"/>
    </row>
    <row r="363" spans="10:11" s="38" customFormat="1" x14ac:dyDescent="0.15">
      <c r="J363" s="39"/>
      <c r="K363" s="39"/>
    </row>
    <row r="364" spans="10:11" s="38" customFormat="1" x14ac:dyDescent="0.15">
      <c r="J364" s="39"/>
      <c r="K364" s="39"/>
    </row>
    <row r="365" spans="10:11" s="38" customFormat="1" x14ac:dyDescent="0.15">
      <c r="J365" s="39"/>
      <c r="K365" s="39"/>
    </row>
    <row r="366" spans="10:11" s="38" customFormat="1" x14ac:dyDescent="0.15">
      <c r="J366" s="39"/>
      <c r="K366" s="39"/>
    </row>
    <row r="367" spans="10:11" s="38" customFormat="1" x14ac:dyDescent="0.15">
      <c r="J367" s="39"/>
      <c r="K367" s="39"/>
    </row>
    <row r="368" spans="10:11" s="38" customFormat="1" x14ac:dyDescent="0.15">
      <c r="J368" s="39"/>
      <c r="K368" s="39"/>
    </row>
    <row r="369" spans="10:11" s="38" customFormat="1" x14ac:dyDescent="0.15">
      <c r="J369" s="39"/>
      <c r="K369" s="39"/>
    </row>
    <row r="370" spans="10:11" s="38" customFormat="1" x14ac:dyDescent="0.15">
      <c r="J370" s="39"/>
      <c r="K370" s="39"/>
    </row>
    <row r="371" spans="10:11" s="38" customFormat="1" x14ac:dyDescent="0.15">
      <c r="J371" s="39"/>
      <c r="K371" s="39"/>
    </row>
    <row r="372" spans="10:11" s="38" customFormat="1" x14ac:dyDescent="0.15">
      <c r="J372" s="39"/>
      <c r="K372" s="39"/>
    </row>
    <row r="373" spans="10:11" s="38" customFormat="1" x14ac:dyDescent="0.15">
      <c r="J373" s="39"/>
      <c r="K373" s="39"/>
    </row>
    <row r="374" spans="10:11" s="38" customFormat="1" x14ac:dyDescent="0.15">
      <c r="J374" s="39"/>
      <c r="K374" s="39"/>
    </row>
    <row r="375" spans="10:11" s="38" customFormat="1" x14ac:dyDescent="0.15">
      <c r="J375" s="39"/>
      <c r="K375" s="39"/>
    </row>
    <row r="376" spans="10:11" s="38" customFormat="1" x14ac:dyDescent="0.15">
      <c r="J376" s="39"/>
      <c r="K376" s="39"/>
    </row>
    <row r="377" spans="10:11" s="38" customFormat="1" x14ac:dyDescent="0.15">
      <c r="J377" s="39"/>
      <c r="K377" s="39"/>
    </row>
    <row r="378" spans="10:11" s="38" customFormat="1" x14ac:dyDescent="0.15">
      <c r="J378" s="39"/>
      <c r="K378" s="39"/>
    </row>
    <row r="379" spans="10:11" s="38" customFormat="1" x14ac:dyDescent="0.15">
      <c r="J379" s="39"/>
      <c r="K379" s="39"/>
    </row>
    <row r="380" spans="10:11" s="38" customFormat="1" x14ac:dyDescent="0.15">
      <c r="J380" s="39"/>
      <c r="K380" s="39"/>
    </row>
    <row r="381" spans="10:11" s="38" customFormat="1" x14ac:dyDescent="0.15">
      <c r="J381" s="39"/>
      <c r="K381" s="3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26"/>
  <sheetViews>
    <sheetView workbookViewId="0">
      <pane xSplit="2" ySplit="3" topLeftCell="J13" activePane="bottomRight" state="frozen"/>
      <selection pane="topRight" activeCell="C1" sqref="C1"/>
      <selection pane="bottomLeft" activeCell="A4" sqref="A4"/>
      <selection pane="bottomRight" activeCell="S30" sqref="S30"/>
    </sheetView>
  </sheetViews>
  <sheetFormatPr defaultColWidth="9" defaultRowHeight="12" x14ac:dyDescent="0.2"/>
  <cols>
    <col min="1" max="1" width="3" style="40" customWidth="1"/>
    <col min="2" max="2" width="22.109375" style="40" customWidth="1"/>
    <col min="3" max="3" width="9.33203125" style="42" customWidth="1"/>
    <col min="4" max="8" width="8.6640625" style="40" customWidth="1"/>
    <col min="9" max="9" width="8.6640625" style="42" customWidth="1"/>
    <col min="10" max="14" width="8.6640625" style="40" customWidth="1"/>
    <col min="15" max="15" width="10.109375" style="40" customWidth="1"/>
    <col min="16" max="16384" width="9" style="40"/>
  </cols>
  <sheetData>
    <row r="1" spans="1:19" ht="14.1" customHeight="1" x14ac:dyDescent="0.2">
      <c r="A1" s="41" t="s">
        <v>138</v>
      </c>
      <c r="M1" s="43" t="s">
        <v>182</v>
      </c>
      <c r="P1" s="43" t="s">
        <v>182</v>
      </c>
    </row>
    <row r="2" spans="1:19" ht="14.1" customHeight="1" x14ac:dyDescent="0.15">
      <c r="M2" s="21" t="s">
        <v>171</v>
      </c>
      <c r="P2" s="21" t="s">
        <v>171</v>
      </c>
    </row>
    <row r="3" spans="1:19" ht="14.1" customHeight="1" x14ac:dyDescent="0.2">
      <c r="A3" s="45"/>
      <c r="B3" s="45"/>
      <c r="C3" s="45" t="s">
        <v>10</v>
      </c>
      <c r="D3" s="45" t="s">
        <v>259</v>
      </c>
      <c r="E3" s="45" t="s">
        <v>260</v>
      </c>
      <c r="F3" s="45" t="s">
        <v>261</v>
      </c>
      <c r="G3" s="45" t="s">
        <v>262</v>
      </c>
      <c r="H3" s="45" t="s">
        <v>263</v>
      </c>
      <c r="I3" s="46" t="s">
        <v>264</v>
      </c>
      <c r="J3" s="45" t="s">
        <v>265</v>
      </c>
      <c r="K3" s="46" t="s">
        <v>266</v>
      </c>
      <c r="L3" s="46" t="s">
        <v>267</v>
      </c>
      <c r="M3" s="45" t="s">
        <v>268</v>
      </c>
      <c r="N3" s="45" t="s">
        <v>269</v>
      </c>
      <c r="O3" s="45" t="s">
        <v>270</v>
      </c>
      <c r="P3" s="67" t="s">
        <v>271</v>
      </c>
      <c r="Q3" s="45" t="s">
        <v>272</v>
      </c>
      <c r="R3" s="45" t="s">
        <v>273</v>
      </c>
      <c r="S3" s="45" t="s">
        <v>274</v>
      </c>
    </row>
    <row r="4" spans="1:19" ht="14.1" customHeight="1" x14ac:dyDescent="0.2">
      <c r="A4" s="119" t="s">
        <v>84</v>
      </c>
      <c r="B4" s="119"/>
      <c r="C4" s="47">
        <v>421858</v>
      </c>
      <c r="D4" s="47">
        <v>425144</v>
      </c>
      <c r="E4" s="47">
        <v>427407</v>
      </c>
      <c r="F4" s="47">
        <v>428344</v>
      </c>
      <c r="G4" s="47">
        <v>429132</v>
      </c>
      <c r="H4" s="47">
        <v>430503</v>
      </c>
      <c r="I4" s="47">
        <v>432217</v>
      </c>
      <c r="J4" s="47">
        <v>434770</v>
      </c>
      <c r="K4" s="47">
        <v>436803</v>
      </c>
      <c r="L4" s="47">
        <v>438680</v>
      </c>
      <c r="M4" s="47">
        <v>439767</v>
      </c>
      <c r="N4" s="47">
        <v>441645</v>
      </c>
      <c r="O4" s="47">
        <v>443404</v>
      </c>
      <c r="P4" s="47">
        <v>445780</v>
      </c>
      <c r="Q4" s="47">
        <v>448051</v>
      </c>
      <c r="R4" s="47">
        <v>450217</v>
      </c>
      <c r="S4" s="47">
        <v>453283</v>
      </c>
    </row>
    <row r="5" spans="1:19" ht="14.1" customHeight="1" x14ac:dyDescent="0.2">
      <c r="A5" s="122" t="s">
        <v>13</v>
      </c>
      <c r="B5" s="3" t="s">
        <v>231</v>
      </c>
      <c r="C5" s="49">
        <v>104649309</v>
      </c>
      <c r="D5" s="49">
        <v>116531953</v>
      </c>
      <c r="E5" s="49">
        <v>124478069</v>
      </c>
      <c r="F5" s="49">
        <v>130090110</v>
      </c>
      <c r="G5" s="49">
        <v>135617205</v>
      </c>
      <c r="H5" s="49">
        <v>141158602</v>
      </c>
      <c r="I5" s="50">
        <v>150337762</v>
      </c>
      <c r="J5" s="49">
        <v>145589893</v>
      </c>
      <c r="K5" s="49">
        <v>143255234</v>
      </c>
      <c r="L5" s="49">
        <v>157525191</v>
      </c>
      <c r="M5" s="51">
        <v>170872297</v>
      </c>
      <c r="N5" s="51">
        <v>159992971</v>
      </c>
      <c r="O5" s="51">
        <v>157102019</v>
      </c>
      <c r="P5" s="51">
        <v>158804858</v>
      </c>
      <c r="Q5" s="51">
        <v>165373636</v>
      </c>
      <c r="R5" s="51">
        <v>154711373</v>
      </c>
      <c r="S5" s="51">
        <v>153526744</v>
      </c>
    </row>
    <row r="6" spans="1:19" ht="14.1" customHeight="1" x14ac:dyDescent="0.2">
      <c r="A6" s="122"/>
      <c r="B6" s="3" t="s">
        <v>232</v>
      </c>
      <c r="C6" s="49">
        <v>101206772</v>
      </c>
      <c r="D6" s="49">
        <v>113868266</v>
      </c>
      <c r="E6" s="49">
        <v>122170097</v>
      </c>
      <c r="F6" s="49">
        <v>127433380</v>
      </c>
      <c r="G6" s="49">
        <v>132057027</v>
      </c>
      <c r="H6" s="49">
        <v>137826968</v>
      </c>
      <c r="I6" s="50">
        <v>146874740</v>
      </c>
      <c r="J6" s="49">
        <v>142903241</v>
      </c>
      <c r="K6" s="49">
        <v>139551528</v>
      </c>
      <c r="L6" s="49">
        <v>149424048</v>
      </c>
      <c r="M6" s="51">
        <v>166906876</v>
      </c>
      <c r="N6" s="51">
        <v>151453790</v>
      </c>
      <c r="O6" s="51">
        <v>149625187</v>
      </c>
      <c r="P6" s="51">
        <v>152757951</v>
      </c>
      <c r="Q6" s="51">
        <v>157624329</v>
      </c>
      <c r="R6" s="51">
        <v>146628022</v>
      </c>
      <c r="S6" s="51">
        <v>147744690</v>
      </c>
    </row>
    <row r="7" spans="1:19" ht="14.1" customHeight="1" x14ac:dyDescent="0.2">
      <c r="A7" s="122"/>
      <c r="B7" s="3" t="s">
        <v>233</v>
      </c>
      <c r="C7" s="50">
        <f t="shared" ref="C7:R7" si="0">+C5-C6</f>
        <v>3442537</v>
      </c>
      <c r="D7" s="50">
        <f t="shared" si="0"/>
        <v>2663687</v>
      </c>
      <c r="E7" s="50">
        <f t="shared" si="0"/>
        <v>2307972</v>
      </c>
      <c r="F7" s="50">
        <f t="shared" si="0"/>
        <v>2656730</v>
      </c>
      <c r="G7" s="50">
        <f t="shared" si="0"/>
        <v>3560178</v>
      </c>
      <c r="H7" s="50">
        <f t="shared" si="0"/>
        <v>3331634</v>
      </c>
      <c r="I7" s="50">
        <f t="shared" si="0"/>
        <v>3463022</v>
      </c>
      <c r="J7" s="50">
        <f t="shared" si="0"/>
        <v>2686652</v>
      </c>
      <c r="K7" s="50">
        <f t="shared" si="0"/>
        <v>3703706</v>
      </c>
      <c r="L7" s="50">
        <f t="shared" si="0"/>
        <v>8101143</v>
      </c>
      <c r="M7" s="50">
        <f t="shared" si="0"/>
        <v>3965421</v>
      </c>
      <c r="N7" s="50">
        <f t="shared" si="0"/>
        <v>8539181</v>
      </c>
      <c r="O7" s="50">
        <f t="shared" si="0"/>
        <v>7476832</v>
      </c>
      <c r="P7" s="50">
        <f t="shared" si="0"/>
        <v>6046907</v>
      </c>
      <c r="Q7" s="50">
        <f t="shared" si="0"/>
        <v>7749307</v>
      </c>
      <c r="R7" s="50">
        <f t="shared" si="0"/>
        <v>8083351</v>
      </c>
      <c r="S7" s="50">
        <v>5782054</v>
      </c>
    </row>
    <row r="8" spans="1:19" ht="14.1" customHeight="1" x14ac:dyDescent="0.2">
      <c r="A8" s="122"/>
      <c r="B8" s="3" t="s">
        <v>234</v>
      </c>
      <c r="C8" s="49">
        <v>940110</v>
      </c>
      <c r="D8" s="49">
        <v>597833</v>
      </c>
      <c r="E8" s="49">
        <v>671712</v>
      </c>
      <c r="F8" s="49">
        <v>669350</v>
      </c>
      <c r="G8" s="49">
        <v>1171413</v>
      </c>
      <c r="H8" s="49">
        <v>2476286</v>
      </c>
      <c r="I8" s="50">
        <v>1339270</v>
      </c>
      <c r="J8" s="49">
        <v>1266568</v>
      </c>
      <c r="K8" s="49">
        <v>1861493</v>
      </c>
      <c r="L8" s="50">
        <v>5657022</v>
      </c>
      <c r="M8" s="51">
        <v>2509398</v>
      </c>
      <c r="N8" s="51">
        <v>2223451</v>
      </c>
      <c r="O8" s="51">
        <v>3037514</v>
      </c>
      <c r="P8" s="51">
        <v>3039875</v>
      </c>
      <c r="Q8" s="51">
        <v>2997830</v>
      </c>
      <c r="R8" s="51">
        <v>2847063</v>
      </c>
      <c r="S8" s="51">
        <v>3051951</v>
      </c>
    </row>
    <row r="9" spans="1:19" ht="14.1" customHeight="1" x14ac:dyDescent="0.2">
      <c r="A9" s="122"/>
      <c r="B9" s="3" t="s">
        <v>235</v>
      </c>
      <c r="C9" s="50">
        <f t="shared" ref="C9:R9" si="1">+C7-C8</f>
        <v>2502427</v>
      </c>
      <c r="D9" s="50">
        <f t="shared" si="1"/>
        <v>2065854</v>
      </c>
      <c r="E9" s="50">
        <f t="shared" si="1"/>
        <v>1636260</v>
      </c>
      <c r="F9" s="50">
        <f t="shared" si="1"/>
        <v>1987380</v>
      </c>
      <c r="G9" s="50">
        <f t="shared" si="1"/>
        <v>2388765</v>
      </c>
      <c r="H9" s="50">
        <f t="shared" si="1"/>
        <v>855348</v>
      </c>
      <c r="I9" s="50">
        <f t="shared" si="1"/>
        <v>2123752</v>
      </c>
      <c r="J9" s="50">
        <f t="shared" si="1"/>
        <v>1420084</v>
      </c>
      <c r="K9" s="50">
        <f t="shared" si="1"/>
        <v>1842213</v>
      </c>
      <c r="L9" s="50">
        <f t="shared" si="1"/>
        <v>2444121</v>
      </c>
      <c r="M9" s="50">
        <f t="shared" si="1"/>
        <v>1456023</v>
      </c>
      <c r="N9" s="50">
        <f t="shared" si="1"/>
        <v>6315730</v>
      </c>
      <c r="O9" s="50">
        <f t="shared" si="1"/>
        <v>4439318</v>
      </c>
      <c r="P9" s="50">
        <f t="shared" si="1"/>
        <v>3007032</v>
      </c>
      <c r="Q9" s="50">
        <f t="shared" si="1"/>
        <v>4751477</v>
      </c>
      <c r="R9" s="50">
        <f t="shared" si="1"/>
        <v>5236288</v>
      </c>
      <c r="S9" s="50">
        <v>2730103</v>
      </c>
    </row>
    <row r="10" spans="1:19" ht="14.1" customHeight="1" x14ac:dyDescent="0.2">
      <c r="A10" s="122"/>
      <c r="B10" s="3" t="s">
        <v>236</v>
      </c>
      <c r="C10" s="51">
        <v>1557694</v>
      </c>
      <c r="D10" s="51">
        <f t="shared" ref="D10:K10" si="2">+D9-C9</f>
        <v>-436573</v>
      </c>
      <c r="E10" s="51">
        <f t="shared" si="2"/>
        <v>-429594</v>
      </c>
      <c r="F10" s="51">
        <f t="shared" si="2"/>
        <v>351120</v>
      </c>
      <c r="G10" s="51">
        <f t="shared" si="2"/>
        <v>401385</v>
      </c>
      <c r="H10" s="51">
        <f t="shared" si="2"/>
        <v>-1533417</v>
      </c>
      <c r="I10" s="51">
        <f t="shared" si="2"/>
        <v>1268404</v>
      </c>
      <c r="J10" s="51">
        <f t="shared" si="2"/>
        <v>-703668</v>
      </c>
      <c r="K10" s="51">
        <f t="shared" si="2"/>
        <v>422129</v>
      </c>
      <c r="L10" s="51">
        <f>+L9-K9</f>
        <v>601908</v>
      </c>
      <c r="M10" s="51">
        <f>+M9-L9</f>
        <v>-988098</v>
      </c>
      <c r="N10" s="51">
        <v>4859707</v>
      </c>
      <c r="O10" s="51">
        <v>-1876412</v>
      </c>
      <c r="P10" s="51">
        <v>-1432286</v>
      </c>
      <c r="Q10" s="51">
        <v>1744445</v>
      </c>
      <c r="R10" s="51">
        <v>484811</v>
      </c>
      <c r="S10" s="51">
        <v>-2506185</v>
      </c>
    </row>
    <row r="11" spans="1:19" ht="14.1" customHeight="1" x14ac:dyDescent="0.2">
      <c r="A11" s="122"/>
      <c r="B11" s="3" t="s">
        <v>237</v>
      </c>
      <c r="C11" s="49">
        <v>245825</v>
      </c>
      <c r="D11" s="49">
        <v>325177</v>
      </c>
      <c r="E11" s="49">
        <v>528520</v>
      </c>
      <c r="F11" s="49">
        <v>293034</v>
      </c>
      <c r="G11" s="49">
        <v>222042</v>
      </c>
      <c r="H11" s="49">
        <v>216666</v>
      </c>
      <c r="I11" s="50">
        <v>74301</v>
      </c>
      <c r="J11" s="49">
        <v>43047</v>
      </c>
      <c r="K11" s="49">
        <v>41906</v>
      </c>
      <c r="L11" s="50">
        <v>36976</v>
      </c>
      <c r="M11" s="51">
        <v>18951</v>
      </c>
      <c r="N11" s="51">
        <v>15323</v>
      </c>
      <c r="O11" s="51">
        <v>9006</v>
      </c>
      <c r="P11" s="51">
        <v>580630</v>
      </c>
      <c r="Q11" s="51">
        <v>6617</v>
      </c>
      <c r="R11" s="51">
        <v>3678</v>
      </c>
      <c r="S11" s="51">
        <v>9152</v>
      </c>
    </row>
    <row r="12" spans="1:19" ht="14.1" customHeight="1" x14ac:dyDescent="0.2">
      <c r="A12" s="122"/>
      <c r="B12" s="3" t="s">
        <v>238</v>
      </c>
      <c r="C12" s="49">
        <v>370998</v>
      </c>
      <c r="D12" s="49">
        <v>1616</v>
      </c>
      <c r="E12" s="49">
        <v>25934</v>
      </c>
      <c r="F12" s="49">
        <v>80569</v>
      </c>
      <c r="G12" s="49">
        <v>79042</v>
      </c>
      <c r="H12" s="49">
        <v>0</v>
      </c>
      <c r="I12" s="50">
        <v>0</v>
      </c>
      <c r="J12" s="49">
        <v>0</v>
      </c>
      <c r="K12" s="49">
        <v>300000</v>
      </c>
      <c r="L12" s="50">
        <v>300000</v>
      </c>
      <c r="M12" s="51">
        <v>77373</v>
      </c>
      <c r="N12" s="51">
        <v>0</v>
      </c>
      <c r="O12" s="51">
        <v>195169</v>
      </c>
      <c r="P12" s="51">
        <v>195169</v>
      </c>
      <c r="Q12" s="51">
        <v>0</v>
      </c>
      <c r="R12" s="51">
        <v>1</v>
      </c>
      <c r="S12" s="51">
        <v>1</v>
      </c>
    </row>
    <row r="13" spans="1:19" ht="14.1" customHeight="1" x14ac:dyDescent="0.2">
      <c r="A13" s="122"/>
      <c r="B13" s="3" t="s">
        <v>239</v>
      </c>
      <c r="C13" s="49">
        <v>0</v>
      </c>
      <c r="D13" s="49">
        <v>0</v>
      </c>
      <c r="E13" s="49">
        <v>1880000</v>
      </c>
      <c r="F13" s="49">
        <v>1000000</v>
      </c>
      <c r="G13" s="49">
        <v>0</v>
      </c>
      <c r="H13" s="49">
        <v>400000</v>
      </c>
      <c r="I13" s="50">
        <v>0</v>
      </c>
      <c r="J13" s="49">
        <v>0</v>
      </c>
      <c r="K13" s="49">
        <v>2500000</v>
      </c>
      <c r="L13" s="50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1</v>
      </c>
      <c r="S13" s="51">
        <v>1</v>
      </c>
    </row>
    <row r="14" spans="1:19" ht="14.1" customHeight="1" x14ac:dyDescent="0.2">
      <c r="A14" s="122"/>
      <c r="B14" s="3" t="s">
        <v>240</v>
      </c>
      <c r="C14" s="50">
        <f t="shared" ref="C14:S14" si="3">+C10+C11+C12-C13</f>
        <v>2174517</v>
      </c>
      <c r="D14" s="50">
        <f t="shared" si="3"/>
        <v>-109780</v>
      </c>
      <c r="E14" s="50">
        <f t="shared" si="3"/>
        <v>-1755140</v>
      </c>
      <c r="F14" s="50">
        <f t="shared" si="3"/>
        <v>-275277</v>
      </c>
      <c r="G14" s="50">
        <f t="shared" si="3"/>
        <v>702469</v>
      </c>
      <c r="H14" s="50">
        <f t="shared" si="3"/>
        <v>-1716751</v>
      </c>
      <c r="I14" s="50">
        <f t="shared" si="3"/>
        <v>1342705</v>
      </c>
      <c r="J14" s="50">
        <f t="shared" si="3"/>
        <v>-660621</v>
      </c>
      <c r="K14" s="50">
        <f t="shared" si="3"/>
        <v>-1735965</v>
      </c>
      <c r="L14" s="50">
        <f t="shared" si="3"/>
        <v>938884</v>
      </c>
      <c r="M14" s="50">
        <f t="shared" si="3"/>
        <v>-891774</v>
      </c>
      <c r="N14" s="50">
        <f t="shared" si="3"/>
        <v>4875030</v>
      </c>
      <c r="O14" s="50">
        <f t="shared" si="3"/>
        <v>-1672237</v>
      </c>
      <c r="P14" s="50">
        <f t="shared" si="3"/>
        <v>-656487</v>
      </c>
      <c r="Q14" s="50">
        <f t="shared" si="3"/>
        <v>1751062</v>
      </c>
      <c r="R14" s="50">
        <f t="shared" si="3"/>
        <v>488489</v>
      </c>
      <c r="S14" s="50">
        <f t="shared" si="3"/>
        <v>-2497033</v>
      </c>
    </row>
    <row r="15" spans="1:19" ht="14.1" customHeight="1" x14ac:dyDescent="0.2">
      <c r="A15" s="122"/>
      <c r="B15" s="3" t="s">
        <v>31</v>
      </c>
      <c r="C15" s="52">
        <f t="shared" ref="C15:N15" si="4">+C9/C19*100</f>
        <v>3.9496743305789348</v>
      </c>
      <c r="D15" s="52">
        <f t="shared" si="4"/>
        <v>3.1189616801382321</v>
      </c>
      <c r="E15" s="52">
        <f t="shared" si="4"/>
        <v>2.2859393786412574</v>
      </c>
      <c r="F15" s="52">
        <f t="shared" si="4"/>
        <v>2.5171530112591358</v>
      </c>
      <c r="G15" s="52">
        <f t="shared" si="4"/>
        <v>2.9236512680140154</v>
      </c>
      <c r="H15" s="52">
        <f t="shared" si="4"/>
        <v>1.0653399086180715</v>
      </c>
      <c r="I15" s="52">
        <f t="shared" si="4"/>
        <v>2.5872061870003704</v>
      </c>
      <c r="J15" s="52">
        <f t="shared" si="4"/>
        <v>1.6769847283554671</v>
      </c>
      <c r="K15" s="52">
        <f t="shared" si="4"/>
        <v>2.1155337151763209</v>
      </c>
      <c r="L15" s="52">
        <f t="shared" si="4"/>
        <v>2.7358434080760317</v>
      </c>
      <c r="M15" s="52">
        <f t="shared" si="4"/>
        <v>1.6060195219840028</v>
      </c>
      <c r="N15" s="52">
        <f t="shared" si="4"/>
        <v>6.8891051213087362</v>
      </c>
      <c r="O15" s="52">
        <f>+O9/O19*100</f>
        <v>4.9029949697373025</v>
      </c>
      <c r="P15" s="52">
        <f>+P9/P19*100</f>
        <v>3.4173953253688829</v>
      </c>
      <c r="Q15" s="52">
        <f>+Q9/Q19*100</f>
        <v>5.6546486840153216</v>
      </c>
      <c r="R15" s="52">
        <f>+R9/R19*100</f>
        <v>6.1898813796231398</v>
      </c>
      <c r="S15" s="52">
        <f>+S9/S19*100</f>
        <v>3.1256891927580215</v>
      </c>
    </row>
    <row r="16" spans="1:19" ht="14.1" customHeight="1" x14ac:dyDescent="0.2">
      <c r="A16" s="120" t="s">
        <v>32</v>
      </c>
      <c r="B16" s="120"/>
      <c r="C16" s="53">
        <v>47763912</v>
      </c>
      <c r="D16" s="54">
        <v>49927841</v>
      </c>
      <c r="E16" s="54">
        <v>53953806</v>
      </c>
      <c r="F16" s="54">
        <v>59502712</v>
      </c>
      <c r="G16" s="54">
        <v>61582960</v>
      </c>
      <c r="H16" s="54">
        <v>60538329</v>
      </c>
      <c r="I16" s="53">
        <v>61892918</v>
      </c>
      <c r="J16" s="54">
        <v>63839357</v>
      </c>
      <c r="K16" s="54">
        <v>65654458</v>
      </c>
      <c r="L16" s="53">
        <v>66268355</v>
      </c>
      <c r="M16" s="54">
        <v>64342107</v>
      </c>
      <c r="N16" s="54">
        <v>64376697</v>
      </c>
      <c r="O16" s="54">
        <v>65860195</v>
      </c>
      <c r="P16" s="54">
        <v>65503070</v>
      </c>
      <c r="Q16" s="54">
        <v>62830702</v>
      </c>
      <c r="R16" s="54">
        <v>63840382</v>
      </c>
      <c r="S16" s="54">
        <v>66300806</v>
      </c>
    </row>
    <row r="17" spans="1:19" ht="14.1" customHeight="1" x14ac:dyDescent="0.2">
      <c r="A17" s="120" t="s">
        <v>33</v>
      </c>
      <c r="B17" s="120"/>
      <c r="C17" s="53">
        <v>41327085</v>
      </c>
      <c r="D17" s="54">
        <v>43471863</v>
      </c>
      <c r="E17" s="54">
        <v>46485299</v>
      </c>
      <c r="F17" s="54">
        <v>51719080</v>
      </c>
      <c r="G17" s="54">
        <v>51813514</v>
      </c>
      <c r="H17" s="54">
        <v>54151573</v>
      </c>
      <c r="I17" s="53">
        <v>56566182</v>
      </c>
      <c r="J17" s="54">
        <v>61515067</v>
      </c>
      <c r="K17" s="54">
        <v>64458559</v>
      </c>
      <c r="L17" s="53">
        <v>67748902</v>
      </c>
      <c r="M17" s="54">
        <v>69719696</v>
      </c>
      <c r="N17" s="54">
        <v>70646654</v>
      </c>
      <c r="O17" s="54">
        <v>69270994</v>
      </c>
      <c r="P17" s="54">
        <v>66660359</v>
      </c>
      <c r="Q17" s="54">
        <v>63804554</v>
      </c>
      <c r="R17" s="54">
        <v>62808560</v>
      </c>
      <c r="S17" s="54">
        <v>63339543</v>
      </c>
    </row>
    <row r="18" spans="1:19" ht="14.1" customHeight="1" x14ac:dyDescent="0.2">
      <c r="A18" s="120" t="s">
        <v>34</v>
      </c>
      <c r="B18" s="120"/>
      <c r="C18" s="53">
        <v>63357806</v>
      </c>
      <c r="D18" s="54">
        <v>66235312</v>
      </c>
      <c r="E18" s="54">
        <v>71579326</v>
      </c>
      <c r="F18" s="54">
        <v>78953484</v>
      </c>
      <c r="G18" s="54">
        <v>81704854</v>
      </c>
      <c r="H18" s="54">
        <v>80288741</v>
      </c>
      <c r="I18" s="53">
        <v>82086693</v>
      </c>
      <c r="J18" s="54">
        <v>84680795</v>
      </c>
      <c r="K18" s="54">
        <v>87080295</v>
      </c>
      <c r="L18" s="53">
        <v>87899255</v>
      </c>
      <c r="M18" s="54">
        <v>85319347</v>
      </c>
      <c r="N18" s="54">
        <v>85386664</v>
      </c>
      <c r="O18" s="54">
        <v>87353863</v>
      </c>
      <c r="P18" s="54">
        <v>86875659</v>
      </c>
      <c r="Q18" s="54">
        <v>83276834</v>
      </c>
      <c r="R18" s="54">
        <v>84594319</v>
      </c>
      <c r="S18" s="54">
        <v>87344033</v>
      </c>
    </row>
    <row r="19" spans="1:19" ht="14.1" customHeight="1" x14ac:dyDescent="0.2">
      <c r="A19" s="120" t="s">
        <v>35</v>
      </c>
      <c r="B19" s="120"/>
      <c r="C19" s="53">
        <v>63357806</v>
      </c>
      <c r="D19" s="54">
        <v>66235312</v>
      </c>
      <c r="E19" s="54">
        <v>71579326</v>
      </c>
      <c r="F19" s="54">
        <v>78953484</v>
      </c>
      <c r="G19" s="54">
        <v>81704854</v>
      </c>
      <c r="H19" s="54">
        <v>80288741</v>
      </c>
      <c r="I19" s="53">
        <v>82086693</v>
      </c>
      <c r="J19" s="54">
        <v>84680795</v>
      </c>
      <c r="K19" s="54">
        <v>87080295</v>
      </c>
      <c r="L19" s="53">
        <v>89337021</v>
      </c>
      <c r="M19" s="54">
        <v>90660355</v>
      </c>
      <c r="N19" s="54">
        <v>91677074</v>
      </c>
      <c r="O19" s="54">
        <v>90542985</v>
      </c>
      <c r="P19" s="54">
        <v>87991927</v>
      </c>
      <c r="Q19" s="54">
        <v>84027802</v>
      </c>
      <c r="R19" s="54">
        <v>84594319</v>
      </c>
      <c r="S19" s="54">
        <v>87344033</v>
      </c>
    </row>
    <row r="20" spans="1:19" ht="14.1" customHeight="1" x14ac:dyDescent="0.2">
      <c r="A20" s="120" t="s">
        <v>36</v>
      </c>
      <c r="B20" s="120"/>
      <c r="C20" s="55">
        <v>1.1599999999999999</v>
      </c>
      <c r="D20" s="56">
        <v>1.1599999999999999</v>
      </c>
      <c r="E20" s="56">
        <v>1.1599999999999999</v>
      </c>
      <c r="F20" s="56">
        <v>1.1499999999999999</v>
      </c>
      <c r="G20" s="56">
        <v>1.17</v>
      </c>
      <c r="H20" s="56">
        <v>1.1499999999999999</v>
      </c>
      <c r="I20" s="57">
        <v>1.1299999999999999</v>
      </c>
      <c r="J20" s="56">
        <v>1.08</v>
      </c>
      <c r="K20" s="56">
        <v>1.05</v>
      </c>
      <c r="L20" s="57">
        <v>1.01</v>
      </c>
      <c r="M20" s="56">
        <v>0.97</v>
      </c>
      <c r="N20" s="56">
        <v>0.94</v>
      </c>
      <c r="O20" s="56">
        <v>0.93</v>
      </c>
      <c r="P20" s="56">
        <v>0.95</v>
      </c>
      <c r="Q20" s="56">
        <v>0.97</v>
      </c>
      <c r="R20" s="56">
        <v>0.99</v>
      </c>
      <c r="S20" s="56">
        <v>1.02</v>
      </c>
    </row>
    <row r="21" spans="1:19" ht="14.1" customHeight="1" x14ac:dyDescent="0.2">
      <c r="A21" s="120" t="s">
        <v>37</v>
      </c>
      <c r="B21" s="120"/>
      <c r="C21" s="58">
        <v>63.4</v>
      </c>
      <c r="D21" s="59">
        <v>63.2</v>
      </c>
      <c r="E21" s="59">
        <v>62.8</v>
      </c>
      <c r="F21" s="59">
        <v>63.9</v>
      </c>
      <c r="G21" s="59">
        <v>64.900000000000006</v>
      </c>
      <c r="H21" s="59">
        <v>72.8</v>
      </c>
      <c r="I21" s="60">
        <v>74.7</v>
      </c>
      <c r="J21" s="59">
        <v>76.3</v>
      </c>
      <c r="K21" s="59">
        <v>78.3</v>
      </c>
      <c r="L21" s="60">
        <v>79.599999999999994</v>
      </c>
      <c r="M21" s="59">
        <v>79</v>
      </c>
      <c r="N21" s="59">
        <v>76.2</v>
      </c>
      <c r="O21" s="59">
        <v>80.400000000000006</v>
      </c>
      <c r="P21" s="59">
        <v>82.9</v>
      </c>
      <c r="Q21" s="59">
        <v>79.900000000000006</v>
      </c>
      <c r="R21" s="59">
        <v>82.8</v>
      </c>
      <c r="S21" s="59">
        <v>82.7</v>
      </c>
    </row>
    <row r="22" spans="1:19" ht="14.1" customHeight="1" x14ac:dyDescent="0.2">
      <c r="A22" s="120" t="s">
        <v>38</v>
      </c>
      <c r="B22" s="120"/>
      <c r="C22" s="58">
        <v>9.4</v>
      </c>
      <c r="D22" s="59">
        <v>8.3000000000000007</v>
      </c>
      <c r="E22" s="59">
        <v>8.4</v>
      </c>
      <c r="F22" s="59">
        <v>8.9</v>
      </c>
      <c r="G22" s="59">
        <v>9.1</v>
      </c>
      <c r="H22" s="59">
        <v>9.4</v>
      </c>
      <c r="I22" s="60">
        <v>10.7</v>
      </c>
      <c r="J22" s="59">
        <v>10.3</v>
      </c>
      <c r="K22" s="59">
        <v>12.2</v>
      </c>
      <c r="L22" s="60">
        <v>12.6</v>
      </c>
      <c r="M22" s="59">
        <v>12.1</v>
      </c>
      <c r="N22" s="59">
        <v>12.2</v>
      </c>
      <c r="O22" s="59">
        <v>12.1</v>
      </c>
      <c r="P22" s="59">
        <v>12.3</v>
      </c>
      <c r="Q22" s="59">
        <v>13.2</v>
      </c>
      <c r="R22" s="59">
        <v>14.3</v>
      </c>
      <c r="S22" s="59">
        <v>14.7</v>
      </c>
    </row>
    <row r="23" spans="1:19" ht="14.1" customHeight="1" x14ac:dyDescent="0.2">
      <c r="A23" s="120" t="s">
        <v>39</v>
      </c>
      <c r="B23" s="120"/>
      <c r="C23" s="58">
        <v>10.4</v>
      </c>
      <c r="D23" s="59">
        <v>10.8</v>
      </c>
      <c r="E23" s="59">
        <v>10.7</v>
      </c>
      <c r="F23" s="59">
        <v>10.199999999999999</v>
      </c>
      <c r="G23" s="59">
        <v>9.9</v>
      </c>
      <c r="H23" s="59">
        <v>10.8</v>
      </c>
      <c r="I23" s="60">
        <v>11.1</v>
      </c>
      <c r="J23" s="59">
        <v>11</v>
      </c>
      <c r="K23" s="59">
        <v>12.1</v>
      </c>
      <c r="L23" s="60">
        <v>11.8</v>
      </c>
      <c r="M23" s="59">
        <v>11.6</v>
      </c>
      <c r="N23" s="59">
        <v>11.2</v>
      </c>
      <c r="O23" s="59">
        <v>11.4</v>
      </c>
      <c r="P23" s="59">
        <v>11.7</v>
      </c>
      <c r="Q23" s="59">
        <v>12.8</v>
      </c>
      <c r="R23" s="59">
        <v>13.7</v>
      </c>
      <c r="S23" s="59">
        <v>14</v>
      </c>
    </row>
    <row r="24" spans="1:19" ht="14.1" customHeight="1" x14ac:dyDescent="0.2">
      <c r="A24" s="123" t="s">
        <v>202</v>
      </c>
      <c r="B24" s="124"/>
      <c r="C24" s="58"/>
      <c r="D24" s="59"/>
      <c r="E24" s="59"/>
      <c r="F24" s="59"/>
      <c r="G24" s="59"/>
      <c r="H24" s="59"/>
      <c r="I24" s="60"/>
      <c r="J24" s="59"/>
      <c r="K24" s="59"/>
      <c r="L24" s="60"/>
      <c r="M24" s="59"/>
      <c r="N24" s="59"/>
      <c r="O24" s="59"/>
      <c r="P24" s="59"/>
      <c r="Q24" s="59"/>
      <c r="R24" s="59"/>
      <c r="S24" s="59">
        <v>11.8</v>
      </c>
    </row>
    <row r="25" spans="1:19" ht="14.1" customHeight="1" x14ac:dyDescent="0.2">
      <c r="A25" s="120" t="s">
        <v>203</v>
      </c>
      <c r="B25" s="120"/>
      <c r="C25" s="58">
        <v>9.1999999999999993</v>
      </c>
      <c r="D25" s="59">
        <v>9.1</v>
      </c>
      <c r="E25" s="59">
        <v>8.9</v>
      </c>
      <c r="F25" s="59">
        <v>8.9</v>
      </c>
      <c r="G25" s="59">
        <v>8.6</v>
      </c>
      <c r="H25" s="59">
        <v>8.6999999999999993</v>
      </c>
      <c r="I25" s="60">
        <v>8.9</v>
      </c>
      <c r="J25" s="59">
        <v>9.1</v>
      </c>
      <c r="K25" s="59">
        <v>9.4</v>
      </c>
      <c r="L25" s="60">
        <v>9.5</v>
      </c>
      <c r="M25" s="59">
        <v>9.5</v>
      </c>
      <c r="N25" s="59">
        <v>9.1</v>
      </c>
      <c r="O25" s="59">
        <v>8.9</v>
      </c>
      <c r="P25" s="59">
        <v>8.8000000000000007</v>
      </c>
      <c r="Q25" s="59">
        <v>9.1999999999999993</v>
      </c>
      <c r="R25" s="59">
        <v>9.8000000000000007</v>
      </c>
      <c r="S25" s="59">
        <v>10.4</v>
      </c>
    </row>
    <row r="26" spans="1:19" ht="14.1" customHeight="1" x14ac:dyDescent="0.2">
      <c r="A26" s="119" t="s">
        <v>204</v>
      </c>
      <c r="B26" s="119"/>
      <c r="C26" s="50">
        <f t="shared" ref="C26:Q26" si="5">SUM(C27:C29)</f>
        <v>12834632</v>
      </c>
      <c r="D26" s="50">
        <f t="shared" si="5"/>
        <v>17039236</v>
      </c>
      <c r="E26" s="50">
        <f t="shared" si="5"/>
        <v>18067768</v>
      </c>
      <c r="F26" s="50">
        <f t="shared" si="5"/>
        <v>20456082</v>
      </c>
      <c r="G26" s="50">
        <f t="shared" si="5"/>
        <v>23070200</v>
      </c>
      <c r="H26" s="50">
        <f t="shared" si="5"/>
        <v>21357532</v>
      </c>
      <c r="I26" s="50">
        <f t="shared" si="5"/>
        <v>19281356</v>
      </c>
      <c r="J26" s="50">
        <f t="shared" si="5"/>
        <v>21281980</v>
      </c>
      <c r="K26" s="50">
        <f t="shared" si="5"/>
        <v>20513901</v>
      </c>
      <c r="L26" s="50">
        <f t="shared" si="5"/>
        <v>20554784</v>
      </c>
      <c r="M26" s="50">
        <f t="shared" si="5"/>
        <v>24464025</v>
      </c>
      <c r="N26" s="50">
        <f t="shared" si="5"/>
        <v>21436465</v>
      </c>
      <c r="O26" s="50">
        <f t="shared" si="5"/>
        <v>24988954</v>
      </c>
      <c r="P26" s="50">
        <f t="shared" si="5"/>
        <v>22821666</v>
      </c>
      <c r="Q26" s="50">
        <f t="shared" si="5"/>
        <v>22620708</v>
      </c>
      <c r="R26" s="50">
        <f>SUM(R27:R29)</f>
        <v>25475892</v>
      </c>
      <c r="S26" s="50">
        <f>SUM(S27:S29)</f>
        <v>27863047</v>
      </c>
    </row>
    <row r="27" spans="1:19" ht="14.1" customHeight="1" x14ac:dyDescent="0.15">
      <c r="A27" s="61"/>
      <c r="B27" s="2" t="s">
        <v>18</v>
      </c>
      <c r="C27" s="50">
        <v>5119820</v>
      </c>
      <c r="D27" s="49">
        <v>6335997</v>
      </c>
      <c r="E27" s="49">
        <v>5385517</v>
      </c>
      <c r="F27" s="49">
        <v>4678551</v>
      </c>
      <c r="G27" s="49">
        <v>5344593</v>
      </c>
      <c r="H27" s="49">
        <v>5738259</v>
      </c>
      <c r="I27" s="50">
        <v>6342560</v>
      </c>
      <c r="J27" s="49">
        <v>7500607</v>
      </c>
      <c r="K27" s="49">
        <v>5042513</v>
      </c>
      <c r="L27" s="50">
        <v>5679489</v>
      </c>
      <c r="M27" s="49">
        <v>6348440</v>
      </c>
      <c r="N27" s="49">
        <v>7163763</v>
      </c>
      <c r="O27" s="49">
        <v>7172769</v>
      </c>
      <c r="P27" s="49">
        <v>7753399</v>
      </c>
      <c r="Q27" s="49">
        <v>7760016</v>
      </c>
      <c r="R27" s="49">
        <v>9463693</v>
      </c>
      <c r="S27" s="49">
        <v>10472845</v>
      </c>
    </row>
    <row r="28" spans="1:19" ht="14.1" customHeight="1" x14ac:dyDescent="0.15">
      <c r="A28" s="61"/>
      <c r="B28" s="2" t="s">
        <v>19</v>
      </c>
      <c r="C28" s="50">
        <v>1935123</v>
      </c>
      <c r="D28" s="49">
        <v>3703473</v>
      </c>
      <c r="E28" s="49">
        <v>4349803</v>
      </c>
      <c r="F28" s="49">
        <v>5182841</v>
      </c>
      <c r="G28" s="49">
        <v>5606034</v>
      </c>
      <c r="H28" s="49">
        <v>5368607</v>
      </c>
      <c r="I28" s="50">
        <v>5061997</v>
      </c>
      <c r="J28" s="49">
        <v>4695226</v>
      </c>
      <c r="K28" s="49">
        <v>5081530</v>
      </c>
      <c r="L28" s="50">
        <v>5172002</v>
      </c>
      <c r="M28" s="49">
        <v>5430011</v>
      </c>
      <c r="N28" s="49">
        <v>5094869</v>
      </c>
      <c r="O28" s="49">
        <v>8289576</v>
      </c>
      <c r="P28" s="49">
        <v>6317814</v>
      </c>
      <c r="Q28" s="49">
        <v>5129891</v>
      </c>
      <c r="R28" s="49">
        <v>5526587</v>
      </c>
      <c r="S28" s="49">
        <v>6979554</v>
      </c>
    </row>
    <row r="29" spans="1:19" ht="14.1" customHeight="1" x14ac:dyDescent="0.15">
      <c r="A29" s="61"/>
      <c r="B29" s="2" t="s">
        <v>20</v>
      </c>
      <c r="C29" s="50">
        <v>5779689</v>
      </c>
      <c r="D29" s="49">
        <v>6999766</v>
      </c>
      <c r="E29" s="49">
        <v>8332448</v>
      </c>
      <c r="F29" s="49">
        <v>10594690</v>
      </c>
      <c r="G29" s="49">
        <v>12119573</v>
      </c>
      <c r="H29" s="49">
        <v>10250666</v>
      </c>
      <c r="I29" s="50">
        <v>7876799</v>
      </c>
      <c r="J29" s="49">
        <v>9086147</v>
      </c>
      <c r="K29" s="49">
        <v>10389858</v>
      </c>
      <c r="L29" s="50">
        <v>9703293</v>
      </c>
      <c r="M29" s="49">
        <v>12685574</v>
      </c>
      <c r="N29" s="49">
        <v>9177833</v>
      </c>
      <c r="O29" s="49">
        <v>9526609</v>
      </c>
      <c r="P29" s="49">
        <v>8750453</v>
      </c>
      <c r="Q29" s="49">
        <v>9730801</v>
      </c>
      <c r="R29" s="49">
        <v>10485612</v>
      </c>
      <c r="S29" s="49">
        <v>10410648</v>
      </c>
    </row>
    <row r="30" spans="1:19" ht="14.1" customHeight="1" x14ac:dyDescent="0.2">
      <c r="A30" s="119" t="s">
        <v>205</v>
      </c>
      <c r="B30" s="119"/>
      <c r="C30" s="50">
        <v>61070964</v>
      </c>
      <c r="D30" s="49">
        <v>64801071</v>
      </c>
      <c r="E30" s="49">
        <v>69227450</v>
      </c>
      <c r="F30" s="49">
        <v>73654110</v>
      </c>
      <c r="G30" s="49">
        <v>80135193</v>
      </c>
      <c r="H30" s="49">
        <v>87677467</v>
      </c>
      <c r="I30" s="50">
        <v>100980239</v>
      </c>
      <c r="J30" s="49">
        <v>111133245</v>
      </c>
      <c r="K30" s="49">
        <v>114371480</v>
      </c>
      <c r="L30" s="50">
        <v>121503176</v>
      </c>
      <c r="M30" s="49">
        <v>129207013</v>
      </c>
      <c r="N30" s="49">
        <v>131351316</v>
      </c>
      <c r="O30" s="49">
        <v>131994366</v>
      </c>
      <c r="P30" s="49">
        <v>135756079</v>
      </c>
      <c r="Q30" s="49">
        <v>142619564</v>
      </c>
      <c r="R30" s="49">
        <v>141675680</v>
      </c>
      <c r="S30" s="49">
        <v>136525294</v>
      </c>
    </row>
    <row r="31" spans="1:19" ht="14.1" customHeight="1" x14ac:dyDescent="0.2">
      <c r="A31" s="48"/>
      <c r="B31" s="45" t="s">
        <v>403</v>
      </c>
      <c r="C31" s="50"/>
      <c r="D31" s="49"/>
      <c r="E31" s="49"/>
      <c r="F31" s="49"/>
      <c r="G31" s="49"/>
      <c r="H31" s="49"/>
      <c r="I31" s="50"/>
      <c r="J31" s="49"/>
      <c r="K31" s="49"/>
      <c r="L31" s="50"/>
      <c r="M31" s="49"/>
      <c r="N31" s="49"/>
      <c r="O31" s="49">
        <v>2000500</v>
      </c>
      <c r="P31" s="49">
        <v>6366100</v>
      </c>
      <c r="Q31" s="49">
        <v>13676300</v>
      </c>
      <c r="R31" s="49">
        <v>17776300</v>
      </c>
      <c r="S31" s="49">
        <v>19058525</v>
      </c>
    </row>
    <row r="32" spans="1:19" ht="14.1" customHeight="1" x14ac:dyDescent="0.2">
      <c r="A32" s="121" t="s">
        <v>206</v>
      </c>
      <c r="B32" s="121"/>
      <c r="C32" s="50">
        <f t="shared" ref="C32:Q32" si="6">SUM(C33:C36)</f>
        <v>8536348</v>
      </c>
      <c r="D32" s="50">
        <f t="shared" si="6"/>
        <v>7512154</v>
      </c>
      <c r="E32" s="50">
        <f t="shared" si="6"/>
        <v>6630699</v>
      </c>
      <c r="F32" s="50">
        <f t="shared" si="6"/>
        <v>10905696</v>
      </c>
      <c r="G32" s="50">
        <f t="shared" si="6"/>
        <v>13720194</v>
      </c>
      <c r="H32" s="50">
        <f t="shared" si="6"/>
        <v>19900366</v>
      </c>
      <c r="I32" s="50">
        <f t="shared" si="6"/>
        <v>19197687</v>
      </c>
      <c r="J32" s="50">
        <f t="shared" si="6"/>
        <v>21021795</v>
      </c>
      <c r="K32" s="50">
        <f t="shared" si="6"/>
        <v>19305133</v>
      </c>
      <c r="L32" s="50">
        <f t="shared" si="6"/>
        <v>21395865</v>
      </c>
      <c r="M32" s="50">
        <f t="shared" si="6"/>
        <v>18949483</v>
      </c>
      <c r="N32" s="50">
        <f t="shared" si="6"/>
        <v>13991264</v>
      </c>
      <c r="O32" s="50">
        <f t="shared" si="6"/>
        <v>15294183</v>
      </c>
      <c r="P32" s="50">
        <f t="shared" si="6"/>
        <v>9499225</v>
      </c>
      <c r="Q32" s="50">
        <f t="shared" si="6"/>
        <v>6153856</v>
      </c>
      <c r="R32" s="50">
        <f>SUM(R33:R36)</f>
        <v>9111308</v>
      </c>
      <c r="S32" s="50">
        <f>SUM(S33:S36)</f>
        <v>11083438</v>
      </c>
    </row>
    <row r="33" spans="1:19" ht="14.1" customHeight="1" x14ac:dyDescent="0.2">
      <c r="A33" s="45"/>
      <c r="B33" s="45" t="s">
        <v>14</v>
      </c>
      <c r="C33" s="50">
        <v>7162125</v>
      </c>
      <c r="D33" s="49">
        <v>6920554</v>
      </c>
      <c r="E33" s="49">
        <v>6250020</v>
      </c>
      <c r="F33" s="49">
        <v>10487725</v>
      </c>
      <c r="G33" s="49">
        <v>12063159</v>
      </c>
      <c r="H33" s="49">
        <v>18742717</v>
      </c>
      <c r="I33" s="50">
        <v>18296168</v>
      </c>
      <c r="J33" s="49">
        <v>17092090</v>
      </c>
      <c r="K33" s="49">
        <v>15752167</v>
      </c>
      <c r="L33" s="50">
        <v>16324126</v>
      </c>
      <c r="M33" s="49">
        <v>14587654</v>
      </c>
      <c r="N33" s="49">
        <v>10154369</v>
      </c>
      <c r="O33" s="49">
        <v>11913753</v>
      </c>
      <c r="P33" s="49">
        <v>6694526</v>
      </c>
      <c r="Q33" s="49">
        <v>3478082</v>
      </c>
      <c r="R33" s="49">
        <v>5318887</v>
      </c>
      <c r="S33" s="49">
        <v>7173495</v>
      </c>
    </row>
    <row r="34" spans="1:19" ht="14.1" customHeight="1" x14ac:dyDescent="0.2">
      <c r="A34" s="48"/>
      <c r="B34" s="45" t="s">
        <v>15</v>
      </c>
      <c r="C34" s="50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50">
        <v>0</v>
      </c>
      <c r="J34" s="49">
        <v>0</v>
      </c>
      <c r="K34" s="49">
        <v>0</v>
      </c>
      <c r="L34" s="50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</row>
    <row r="35" spans="1:19" ht="14.1" customHeight="1" x14ac:dyDescent="0.2">
      <c r="A35" s="48"/>
      <c r="B35" s="45" t="s">
        <v>16</v>
      </c>
      <c r="C35" s="50">
        <v>1374223</v>
      </c>
      <c r="D35" s="49">
        <v>591600</v>
      </c>
      <c r="E35" s="49">
        <v>380679</v>
      </c>
      <c r="F35" s="49">
        <v>417971</v>
      </c>
      <c r="G35" s="49">
        <v>1657035</v>
      </c>
      <c r="H35" s="49">
        <v>1157649</v>
      </c>
      <c r="I35" s="50">
        <v>901519</v>
      </c>
      <c r="J35" s="49">
        <v>3929705</v>
      </c>
      <c r="K35" s="49">
        <v>3552966</v>
      </c>
      <c r="L35" s="50">
        <v>5071739</v>
      </c>
      <c r="M35" s="49">
        <v>4361829</v>
      </c>
      <c r="N35" s="49">
        <v>3836895</v>
      </c>
      <c r="O35" s="49">
        <v>3380430</v>
      </c>
      <c r="P35" s="49">
        <v>2804699</v>
      </c>
      <c r="Q35" s="49">
        <v>2675774</v>
      </c>
      <c r="R35" s="49">
        <v>3792421</v>
      </c>
      <c r="S35" s="49">
        <v>3909943</v>
      </c>
    </row>
    <row r="36" spans="1:19" ht="14.1" customHeight="1" x14ac:dyDescent="0.2">
      <c r="A36" s="48"/>
      <c r="B36" s="45" t="s">
        <v>17</v>
      </c>
      <c r="C36" s="50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  <c r="J36" s="49">
        <v>0</v>
      </c>
      <c r="K36" s="49">
        <v>0</v>
      </c>
      <c r="L36" s="50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</row>
    <row r="37" spans="1:19" ht="14.1" customHeight="1" x14ac:dyDescent="0.2">
      <c r="A37" s="119" t="s">
        <v>207</v>
      </c>
      <c r="B37" s="119"/>
      <c r="C37" s="50">
        <v>3883167</v>
      </c>
      <c r="D37" s="49">
        <v>4918139</v>
      </c>
      <c r="E37" s="49">
        <v>4893514</v>
      </c>
      <c r="F37" s="49">
        <v>3627565</v>
      </c>
      <c r="G37" s="49">
        <v>3910000</v>
      </c>
      <c r="H37" s="49">
        <v>2150000</v>
      </c>
      <c r="I37" s="50">
        <v>1563000</v>
      </c>
      <c r="J37" s="49">
        <v>1364371</v>
      </c>
      <c r="K37" s="49">
        <v>730000</v>
      </c>
      <c r="L37" s="50">
        <v>723000</v>
      </c>
      <c r="M37" s="49">
        <v>277379</v>
      </c>
      <c r="N37" s="49">
        <v>300000</v>
      </c>
      <c r="O37" s="49">
        <v>300000</v>
      </c>
      <c r="P37" s="49">
        <v>300000</v>
      </c>
      <c r="Q37" s="49">
        <v>300000</v>
      </c>
      <c r="R37" s="49">
        <v>300001</v>
      </c>
      <c r="S37" s="49">
        <v>300001</v>
      </c>
    </row>
    <row r="38" spans="1:19" ht="14.1" customHeight="1" x14ac:dyDescent="0.2">
      <c r="A38" s="119" t="s">
        <v>208</v>
      </c>
      <c r="B38" s="119"/>
      <c r="C38" s="50">
        <v>741484</v>
      </c>
      <c r="D38" s="49">
        <v>754611</v>
      </c>
      <c r="E38" s="49">
        <v>2060000</v>
      </c>
      <c r="F38" s="49">
        <v>2072569</v>
      </c>
      <c r="G38" s="49">
        <v>2103519</v>
      </c>
      <c r="H38" s="49">
        <v>2123516</v>
      </c>
      <c r="I38" s="50">
        <v>2163155</v>
      </c>
      <c r="J38" s="49">
        <v>2163655</v>
      </c>
      <c r="K38" s="49">
        <v>2175386</v>
      </c>
      <c r="L38" s="50">
        <v>2191053</v>
      </c>
      <c r="M38" s="49">
        <v>2223038</v>
      </c>
      <c r="N38" s="49">
        <v>2239774</v>
      </c>
      <c r="O38" s="49">
        <v>2243722</v>
      </c>
      <c r="P38" s="49">
        <v>2243761</v>
      </c>
      <c r="Q38" s="49">
        <v>2243788</v>
      </c>
      <c r="R38" s="49">
        <v>2243806</v>
      </c>
      <c r="S38" s="49">
        <v>2245144</v>
      </c>
    </row>
    <row r="39" spans="1:19" ht="14.1" customHeight="1" x14ac:dyDescent="0.2"/>
    <row r="40" spans="1:19" ht="14.1" customHeight="1" x14ac:dyDescent="0.2"/>
    <row r="41" spans="1:19" ht="14.1" customHeight="1" x14ac:dyDescent="0.2"/>
    <row r="42" spans="1:19" ht="14.1" customHeight="1" x14ac:dyDescent="0.2"/>
    <row r="43" spans="1:19" ht="14.1" customHeight="1" x14ac:dyDescent="0.2"/>
    <row r="44" spans="1:19" ht="14.1" customHeight="1" x14ac:dyDescent="0.2"/>
    <row r="45" spans="1:19" ht="14.1" customHeight="1" x14ac:dyDescent="0.2"/>
    <row r="46" spans="1:19" ht="14.1" customHeight="1" x14ac:dyDescent="0.2"/>
    <row r="47" spans="1:19" ht="14.1" customHeight="1" x14ac:dyDescent="0.2"/>
    <row r="48" spans="1:1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</sheetData>
  <mergeCells count="17">
    <mergeCell ref="A18:B18"/>
    <mergeCell ref="A19:B19"/>
    <mergeCell ref="A20:B20"/>
    <mergeCell ref="A21:B21"/>
    <mergeCell ref="A4:B4"/>
    <mergeCell ref="A5:A15"/>
    <mergeCell ref="A16:B16"/>
    <mergeCell ref="A17:B17"/>
    <mergeCell ref="A22:B22"/>
    <mergeCell ref="A23:B23"/>
    <mergeCell ref="A24:B24"/>
    <mergeCell ref="A25:B25"/>
    <mergeCell ref="A38:B38"/>
    <mergeCell ref="A26:B26"/>
    <mergeCell ref="A30:B30"/>
    <mergeCell ref="A32:B32"/>
    <mergeCell ref="A37:B37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381"/>
  <sheetViews>
    <sheetView workbookViewId="0">
      <selection activeCell="D4" sqref="D4"/>
    </sheetView>
  </sheetViews>
  <sheetFormatPr defaultColWidth="9" defaultRowHeight="12" x14ac:dyDescent="0.15"/>
  <cols>
    <col min="1" max="1" width="24.77734375" style="21" customWidth="1"/>
    <col min="2" max="9" width="8.6640625" style="21" customWidth="1"/>
    <col min="10" max="11" width="8.6640625" style="23" customWidth="1"/>
    <col min="12" max="13" width="8.6640625" style="21" customWidth="1"/>
    <col min="14" max="16384" width="9" style="21"/>
  </cols>
  <sheetData>
    <row r="1" spans="1:18" ht="15" customHeight="1" x14ac:dyDescent="0.2">
      <c r="A1" s="36" t="s">
        <v>101</v>
      </c>
      <c r="L1" s="37" t="str">
        <f>[3]財政指標!$M$1</f>
        <v>河内町</v>
      </c>
      <c r="Q1" s="37" t="str">
        <f>[3]財政指標!$M$1</f>
        <v>河内町</v>
      </c>
    </row>
    <row r="2" spans="1:18" ht="15" customHeight="1" x14ac:dyDescent="0.15">
      <c r="M2" s="21" t="s">
        <v>170</v>
      </c>
      <c r="R2" s="21" t="s">
        <v>170</v>
      </c>
    </row>
    <row r="3" spans="1:18" ht="18" customHeight="1" x14ac:dyDescent="0.15">
      <c r="A3" s="19"/>
      <c r="B3" s="19" t="s">
        <v>10</v>
      </c>
      <c r="C3" s="19" t="s">
        <v>277</v>
      </c>
      <c r="D3" s="19" t="s">
        <v>278</v>
      </c>
      <c r="E3" s="19" t="s">
        <v>279</v>
      </c>
      <c r="F3" s="19" t="s">
        <v>280</v>
      </c>
      <c r="G3" s="19" t="s">
        <v>281</v>
      </c>
      <c r="H3" s="19" t="s">
        <v>282</v>
      </c>
      <c r="I3" s="19" t="s">
        <v>283</v>
      </c>
      <c r="J3" s="17" t="s">
        <v>284</v>
      </c>
      <c r="K3" s="17" t="s">
        <v>285</v>
      </c>
      <c r="L3" s="15" t="s">
        <v>322</v>
      </c>
      <c r="M3" s="15" t="s">
        <v>323</v>
      </c>
      <c r="N3" s="15" t="s">
        <v>324</v>
      </c>
      <c r="O3" s="2" t="s">
        <v>289</v>
      </c>
      <c r="P3" s="2" t="s">
        <v>326</v>
      </c>
      <c r="Q3" s="2" t="s">
        <v>327</v>
      </c>
      <c r="R3" s="2" t="s">
        <v>292</v>
      </c>
    </row>
    <row r="4" spans="1:18" ht="18" customHeight="1" x14ac:dyDescent="0.15">
      <c r="A4" s="22" t="s">
        <v>351</v>
      </c>
      <c r="B4" s="19"/>
      <c r="C4" s="19"/>
      <c r="D4" s="19">
        <v>120935</v>
      </c>
      <c r="E4" s="19">
        <v>132790</v>
      </c>
      <c r="F4" s="19">
        <v>128674</v>
      </c>
      <c r="G4" s="19">
        <v>136277</v>
      </c>
      <c r="H4" s="19">
        <v>143003</v>
      </c>
      <c r="I4" s="19">
        <v>141980</v>
      </c>
      <c r="J4" s="16">
        <v>143273</v>
      </c>
      <c r="K4" s="16">
        <v>145291</v>
      </c>
      <c r="L4" s="19">
        <v>135141</v>
      </c>
      <c r="M4" s="19">
        <v>127434</v>
      </c>
      <c r="N4" s="19">
        <v>127044</v>
      </c>
      <c r="O4" s="19">
        <v>128938</v>
      </c>
      <c r="P4" s="19">
        <v>128588</v>
      </c>
      <c r="Q4" s="19">
        <v>128877</v>
      </c>
      <c r="R4" s="19">
        <v>125293</v>
      </c>
    </row>
    <row r="5" spans="1:18" ht="18" customHeight="1" x14ac:dyDescent="0.15">
      <c r="A5" s="22" t="s">
        <v>352</v>
      </c>
      <c r="B5" s="19"/>
      <c r="C5" s="19"/>
      <c r="D5" s="19">
        <v>1151605</v>
      </c>
      <c r="E5" s="19">
        <v>1024370</v>
      </c>
      <c r="F5" s="19">
        <v>995545</v>
      </c>
      <c r="G5" s="19">
        <v>996702</v>
      </c>
      <c r="H5" s="19">
        <v>1316128</v>
      </c>
      <c r="I5" s="19">
        <v>1009190</v>
      </c>
      <c r="J5" s="16">
        <v>1452299</v>
      </c>
      <c r="K5" s="16">
        <v>1886384</v>
      </c>
      <c r="L5" s="19">
        <v>1390943</v>
      </c>
      <c r="M5" s="19">
        <v>1102321</v>
      </c>
      <c r="N5" s="19">
        <v>1237682</v>
      </c>
      <c r="O5" s="19">
        <v>1153199</v>
      </c>
      <c r="P5" s="19">
        <v>1015887</v>
      </c>
      <c r="Q5" s="19">
        <v>998887</v>
      </c>
      <c r="R5" s="19">
        <v>1181501</v>
      </c>
    </row>
    <row r="6" spans="1:18" ht="18" customHeight="1" x14ac:dyDescent="0.15">
      <c r="A6" s="22" t="s">
        <v>353</v>
      </c>
      <c r="B6" s="19"/>
      <c r="C6" s="19"/>
      <c r="D6" s="19">
        <v>696475</v>
      </c>
      <c r="E6" s="19">
        <v>1492129</v>
      </c>
      <c r="F6" s="19">
        <v>1402505</v>
      </c>
      <c r="G6" s="19">
        <v>1009281</v>
      </c>
      <c r="H6" s="19">
        <v>980740</v>
      </c>
      <c r="I6" s="19">
        <v>1103954</v>
      </c>
      <c r="J6" s="16">
        <v>1208303</v>
      </c>
      <c r="K6" s="23">
        <v>1457179</v>
      </c>
      <c r="L6" s="19">
        <v>1730479</v>
      </c>
      <c r="M6" s="19">
        <v>1522403</v>
      </c>
      <c r="N6" s="19">
        <v>1802299</v>
      </c>
      <c r="O6" s="19">
        <v>1606398</v>
      </c>
      <c r="P6" s="19">
        <v>1732786</v>
      </c>
      <c r="Q6" s="19">
        <v>1875985</v>
      </c>
      <c r="R6" s="19">
        <v>1937545</v>
      </c>
    </row>
    <row r="7" spans="1:18" ht="18" customHeight="1" x14ac:dyDescent="0.15">
      <c r="A7" s="22" t="s">
        <v>354</v>
      </c>
      <c r="B7" s="19"/>
      <c r="C7" s="19"/>
      <c r="D7" s="19">
        <v>408729</v>
      </c>
      <c r="E7" s="19">
        <v>484027</v>
      </c>
      <c r="F7" s="19">
        <v>543184</v>
      </c>
      <c r="G7" s="19">
        <v>527734</v>
      </c>
      <c r="H7" s="19">
        <v>717354</v>
      </c>
      <c r="I7" s="19">
        <v>794692</v>
      </c>
      <c r="J7" s="16">
        <v>658226</v>
      </c>
      <c r="K7" s="16">
        <v>530596</v>
      </c>
      <c r="L7" s="19">
        <v>602153</v>
      </c>
      <c r="M7" s="19">
        <v>671101</v>
      </c>
      <c r="N7" s="19">
        <v>723735</v>
      </c>
      <c r="O7" s="19">
        <v>721119</v>
      </c>
      <c r="P7" s="19">
        <v>920448</v>
      </c>
      <c r="Q7" s="19">
        <v>708286</v>
      </c>
      <c r="R7" s="19">
        <v>681848</v>
      </c>
    </row>
    <row r="8" spans="1:18" ht="18" customHeight="1" x14ac:dyDescent="0.15">
      <c r="A8" s="22" t="s">
        <v>355</v>
      </c>
      <c r="B8" s="19"/>
      <c r="C8" s="19"/>
      <c r="D8" s="19">
        <v>337</v>
      </c>
      <c r="E8" s="19">
        <v>818</v>
      </c>
      <c r="F8" s="19">
        <v>1128</v>
      </c>
      <c r="G8" s="19">
        <v>983</v>
      </c>
      <c r="H8" s="19">
        <v>20920</v>
      </c>
      <c r="I8" s="19">
        <v>20994</v>
      </c>
      <c r="J8" s="16">
        <v>20951</v>
      </c>
      <c r="K8" s="16">
        <v>20935</v>
      </c>
      <c r="L8" s="19">
        <v>20246</v>
      </c>
      <c r="M8" s="19">
        <v>20225</v>
      </c>
      <c r="N8" s="19">
        <v>20225</v>
      </c>
      <c r="O8" s="19">
        <v>20241</v>
      </c>
      <c r="P8" s="19">
        <v>20162</v>
      </c>
      <c r="Q8" s="19">
        <v>20166</v>
      </c>
      <c r="R8" s="19">
        <v>20173</v>
      </c>
    </row>
    <row r="9" spans="1:18" ht="18" customHeight="1" x14ac:dyDescent="0.15">
      <c r="A9" s="22" t="s">
        <v>356</v>
      </c>
      <c r="B9" s="19"/>
      <c r="C9" s="19"/>
      <c r="D9" s="19">
        <v>664344</v>
      </c>
      <c r="E9" s="19">
        <v>596845</v>
      </c>
      <c r="F9" s="19">
        <v>727281</v>
      </c>
      <c r="G9" s="19">
        <v>752187</v>
      </c>
      <c r="H9" s="19">
        <v>706176</v>
      </c>
      <c r="I9" s="19">
        <v>1120054</v>
      </c>
      <c r="J9" s="16">
        <v>804569</v>
      </c>
      <c r="K9" s="16">
        <v>822337</v>
      </c>
      <c r="L9" s="19">
        <v>558923</v>
      </c>
      <c r="M9" s="19">
        <v>462317</v>
      </c>
      <c r="N9" s="19">
        <v>462200</v>
      </c>
      <c r="O9" s="19">
        <v>448028</v>
      </c>
      <c r="P9" s="19">
        <v>419933</v>
      </c>
      <c r="Q9" s="19">
        <v>574842</v>
      </c>
      <c r="R9" s="19">
        <v>405240</v>
      </c>
    </row>
    <row r="10" spans="1:18" ht="18" customHeight="1" x14ac:dyDescent="0.15">
      <c r="A10" s="22" t="s">
        <v>357</v>
      </c>
      <c r="B10" s="19"/>
      <c r="C10" s="19"/>
      <c r="D10" s="19">
        <v>64703</v>
      </c>
      <c r="E10" s="19">
        <v>106684</v>
      </c>
      <c r="F10" s="19">
        <v>117420</v>
      </c>
      <c r="G10" s="19">
        <v>135819</v>
      </c>
      <c r="H10" s="19">
        <v>146504</v>
      </c>
      <c r="I10" s="19">
        <v>143474</v>
      </c>
      <c r="J10" s="16">
        <v>138916</v>
      </c>
      <c r="K10" s="16">
        <v>133315</v>
      </c>
      <c r="L10" s="19">
        <v>134972</v>
      </c>
      <c r="M10" s="19">
        <v>128408</v>
      </c>
      <c r="N10" s="19">
        <v>126677</v>
      </c>
      <c r="O10" s="19">
        <v>125825</v>
      </c>
      <c r="P10" s="19">
        <v>134733</v>
      </c>
      <c r="Q10" s="19">
        <v>165264</v>
      </c>
      <c r="R10" s="19">
        <v>167497</v>
      </c>
    </row>
    <row r="11" spans="1:18" ht="18" customHeight="1" x14ac:dyDescent="0.15">
      <c r="A11" s="22" t="s">
        <v>358</v>
      </c>
      <c r="B11" s="19"/>
      <c r="C11" s="19"/>
      <c r="D11" s="19">
        <v>1388955</v>
      </c>
      <c r="E11" s="19">
        <v>2192626</v>
      </c>
      <c r="F11" s="19">
        <v>1592542</v>
      </c>
      <c r="G11" s="19">
        <v>1889023</v>
      </c>
      <c r="H11" s="19">
        <v>1844359</v>
      </c>
      <c r="I11" s="19">
        <v>2171990</v>
      </c>
      <c r="J11" s="16">
        <v>2045806</v>
      </c>
      <c r="K11" s="16">
        <v>2081192</v>
      </c>
      <c r="L11" s="19">
        <v>2191558</v>
      </c>
      <c r="M11" s="19">
        <v>1984393</v>
      </c>
      <c r="N11" s="19">
        <v>2137444</v>
      </c>
      <c r="O11" s="19">
        <v>2077760</v>
      </c>
      <c r="P11" s="19">
        <v>2096062</v>
      </c>
      <c r="Q11" s="19">
        <v>1569460</v>
      </c>
      <c r="R11" s="19">
        <v>1246679</v>
      </c>
    </row>
    <row r="12" spans="1:18" ht="18" customHeight="1" x14ac:dyDescent="0.15">
      <c r="A12" s="22" t="s">
        <v>359</v>
      </c>
      <c r="B12" s="19"/>
      <c r="C12" s="19"/>
      <c r="D12" s="19">
        <v>268815</v>
      </c>
      <c r="E12" s="19">
        <v>248155</v>
      </c>
      <c r="F12" s="19">
        <v>258410</v>
      </c>
      <c r="G12" s="19">
        <v>268171</v>
      </c>
      <c r="H12" s="19">
        <v>279280</v>
      </c>
      <c r="I12" s="19">
        <v>284640</v>
      </c>
      <c r="J12" s="16">
        <v>269168</v>
      </c>
      <c r="K12" s="16">
        <v>271872</v>
      </c>
      <c r="L12" s="19">
        <v>302773</v>
      </c>
      <c r="M12" s="19">
        <v>265318</v>
      </c>
      <c r="N12" s="19">
        <v>294841</v>
      </c>
      <c r="O12" s="19">
        <v>290893</v>
      </c>
      <c r="P12" s="19">
        <v>289396</v>
      </c>
      <c r="Q12" s="19">
        <v>269811</v>
      </c>
      <c r="R12" s="19">
        <v>246727</v>
      </c>
    </row>
    <row r="13" spans="1:18" ht="18" customHeight="1" x14ac:dyDescent="0.15">
      <c r="A13" s="22" t="s">
        <v>360</v>
      </c>
      <c r="B13" s="19"/>
      <c r="C13" s="19"/>
      <c r="D13" s="19">
        <v>1335424</v>
      </c>
      <c r="E13" s="19">
        <v>1688119</v>
      </c>
      <c r="F13" s="19">
        <v>2271921</v>
      </c>
      <c r="G13" s="19">
        <v>2376752</v>
      </c>
      <c r="H13" s="19">
        <v>1246015</v>
      </c>
      <c r="I13" s="19">
        <v>1253492</v>
      </c>
      <c r="J13" s="16">
        <v>1115684</v>
      </c>
      <c r="K13" s="16">
        <v>909229</v>
      </c>
      <c r="L13" s="19">
        <v>1314436</v>
      </c>
      <c r="M13" s="19">
        <v>3287528</v>
      </c>
      <c r="N13" s="19">
        <v>1867055</v>
      </c>
      <c r="O13" s="19">
        <v>1153576</v>
      </c>
      <c r="P13" s="19">
        <v>1142094</v>
      </c>
      <c r="Q13" s="19">
        <v>1172512</v>
      </c>
      <c r="R13" s="19">
        <v>1072367</v>
      </c>
    </row>
    <row r="14" spans="1:18" ht="18" customHeight="1" x14ac:dyDescent="0.15">
      <c r="A14" s="22" t="s">
        <v>361</v>
      </c>
      <c r="B14" s="19"/>
      <c r="C14" s="19"/>
      <c r="D14" s="19">
        <v>77524</v>
      </c>
      <c r="E14" s="19">
        <v>11700</v>
      </c>
      <c r="F14" s="19">
        <v>2669</v>
      </c>
      <c r="G14" s="19">
        <v>1600</v>
      </c>
      <c r="H14" s="19">
        <v>3400</v>
      </c>
      <c r="I14" s="19">
        <v>6600</v>
      </c>
      <c r="J14" s="16">
        <v>1300</v>
      </c>
      <c r="K14" s="16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7042</v>
      </c>
      <c r="R14" s="19">
        <v>0</v>
      </c>
    </row>
    <row r="15" spans="1:18" ht="18" customHeight="1" x14ac:dyDescent="0.15">
      <c r="A15" s="22" t="s">
        <v>362</v>
      </c>
      <c r="B15" s="19"/>
      <c r="C15" s="19"/>
      <c r="D15" s="19">
        <v>554824</v>
      </c>
      <c r="E15" s="19">
        <v>558803</v>
      </c>
      <c r="F15" s="19">
        <v>475669</v>
      </c>
      <c r="G15" s="19">
        <v>546462</v>
      </c>
      <c r="H15" s="19">
        <v>625480</v>
      </c>
      <c r="I15" s="19">
        <v>662876</v>
      </c>
      <c r="J15" s="16">
        <v>842556</v>
      </c>
      <c r="K15" s="16">
        <v>1040443</v>
      </c>
      <c r="L15" s="19">
        <v>899010</v>
      </c>
      <c r="M15" s="19">
        <v>941189</v>
      </c>
      <c r="N15" s="19">
        <v>835867</v>
      </c>
      <c r="O15" s="19">
        <v>987762</v>
      </c>
      <c r="P15" s="19">
        <v>1065211</v>
      </c>
      <c r="Q15" s="19">
        <v>1131696</v>
      </c>
      <c r="R15" s="19">
        <v>1139659</v>
      </c>
    </row>
    <row r="16" spans="1:18" ht="18" customHeight="1" x14ac:dyDescent="0.15">
      <c r="A16" s="22" t="s">
        <v>81</v>
      </c>
      <c r="B16" s="19"/>
      <c r="C16" s="19"/>
      <c r="D16" s="19">
        <v>297752</v>
      </c>
      <c r="E16" s="19">
        <v>0</v>
      </c>
      <c r="F16" s="19">
        <v>0</v>
      </c>
      <c r="G16" s="19">
        <v>0</v>
      </c>
      <c r="H16" s="19">
        <v>0</v>
      </c>
      <c r="I16" s="19">
        <v>606199</v>
      </c>
      <c r="J16" s="16">
        <v>0</v>
      </c>
      <c r="K16" s="16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</v>
      </c>
      <c r="R16" s="19">
        <v>1</v>
      </c>
    </row>
    <row r="17" spans="1:18" ht="18" customHeight="1" x14ac:dyDescent="0.15">
      <c r="A17" s="22" t="s">
        <v>113</v>
      </c>
      <c r="B17" s="19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6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</row>
    <row r="18" spans="1:18" ht="18" customHeight="1" x14ac:dyDescent="0.15">
      <c r="A18" s="22" t="s">
        <v>112</v>
      </c>
      <c r="B18" s="19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6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</row>
    <row r="19" spans="1:18" ht="18" customHeight="1" x14ac:dyDescent="0.15">
      <c r="A19" s="22" t="s">
        <v>114</v>
      </c>
      <c r="B19" s="19">
        <f t="shared" ref="B19:R19" si="0">SUM(B4:B18)</f>
        <v>0</v>
      </c>
      <c r="C19" s="19">
        <f t="shared" si="0"/>
        <v>0</v>
      </c>
      <c r="D19" s="19">
        <f t="shared" si="0"/>
        <v>7030422</v>
      </c>
      <c r="E19" s="19">
        <f t="shared" si="0"/>
        <v>8537066</v>
      </c>
      <c r="F19" s="19">
        <f t="shared" si="0"/>
        <v>8516948</v>
      </c>
      <c r="G19" s="19">
        <f t="shared" si="0"/>
        <v>8640991</v>
      </c>
      <c r="H19" s="19">
        <f t="shared" si="0"/>
        <v>8029359</v>
      </c>
      <c r="I19" s="19">
        <f t="shared" si="0"/>
        <v>9320135</v>
      </c>
      <c r="J19" s="19">
        <f t="shared" si="0"/>
        <v>8701051</v>
      </c>
      <c r="K19" s="19">
        <f t="shared" si="0"/>
        <v>9298773</v>
      </c>
      <c r="L19" s="19">
        <f t="shared" si="0"/>
        <v>9280634</v>
      </c>
      <c r="M19" s="19">
        <f t="shared" si="0"/>
        <v>10512637</v>
      </c>
      <c r="N19" s="19">
        <f t="shared" si="0"/>
        <v>9635069</v>
      </c>
      <c r="O19" s="19">
        <f t="shared" si="0"/>
        <v>8713739</v>
      </c>
      <c r="P19" s="19">
        <f t="shared" si="0"/>
        <v>8965300</v>
      </c>
      <c r="Q19" s="19">
        <f t="shared" si="0"/>
        <v>8622831</v>
      </c>
      <c r="R19" s="19">
        <f t="shared" si="0"/>
        <v>8224532</v>
      </c>
    </row>
    <row r="20" spans="1:18" ht="18" customHeight="1" x14ac:dyDescent="0.15"/>
    <row r="21" spans="1:18" ht="18" customHeight="1" x14ac:dyDescent="0.15"/>
    <row r="22" spans="1:18" ht="18" customHeight="1" x14ac:dyDescent="0.15"/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2">
      <c r="A30" s="36" t="s">
        <v>102</v>
      </c>
      <c r="L30" s="37"/>
      <c r="M30" s="37" t="str">
        <f>[3]財政指標!$M$1</f>
        <v>河内町</v>
      </c>
      <c r="P30" s="37"/>
      <c r="R30" s="37" t="str">
        <f>[3]財政指標!$M$1</f>
        <v>河内町</v>
      </c>
    </row>
    <row r="31" spans="1:18" ht="18" customHeight="1" x14ac:dyDescent="0.15"/>
    <row r="32" spans="1:18" ht="18" customHeight="1" x14ac:dyDescent="0.15">
      <c r="A32" s="19"/>
      <c r="B32" s="19" t="s">
        <v>10</v>
      </c>
      <c r="C32" s="19" t="s">
        <v>277</v>
      </c>
      <c r="D32" s="19" t="s">
        <v>278</v>
      </c>
      <c r="E32" s="19" t="s">
        <v>279</v>
      </c>
      <c r="F32" s="19" t="s">
        <v>280</v>
      </c>
      <c r="G32" s="19" t="s">
        <v>281</v>
      </c>
      <c r="H32" s="19" t="s">
        <v>282</v>
      </c>
      <c r="I32" s="19" t="s">
        <v>283</v>
      </c>
      <c r="J32" s="17" t="s">
        <v>284</v>
      </c>
      <c r="K32" s="17" t="s">
        <v>285</v>
      </c>
      <c r="L32" s="15" t="s">
        <v>322</v>
      </c>
      <c r="M32" s="7" t="s">
        <v>323</v>
      </c>
      <c r="N32" s="7" t="s">
        <v>324</v>
      </c>
      <c r="O32" s="2" t="s">
        <v>289</v>
      </c>
      <c r="P32" s="2" t="s">
        <v>326</v>
      </c>
      <c r="Q32" s="2" t="s">
        <v>327</v>
      </c>
      <c r="R32" s="2" t="s">
        <v>292</v>
      </c>
    </row>
    <row r="33" spans="1:18" s="38" customFormat="1" ht="18" customHeight="1" x14ac:dyDescent="0.15">
      <c r="A33" s="22" t="s">
        <v>351</v>
      </c>
      <c r="B33" s="35" t="e">
        <f t="shared" ref="B33:R33" si="1">B4/B$19*100</f>
        <v>#DIV/0!</v>
      </c>
      <c r="C33" s="35" t="e">
        <f t="shared" si="1"/>
        <v>#DIV/0!</v>
      </c>
      <c r="D33" s="35">
        <f t="shared" si="1"/>
        <v>1.7201670113116967</v>
      </c>
      <c r="E33" s="35">
        <f t="shared" si="1"/>
        <v>1.5554524235844025</v>
      </c>
      <c r="F33" s="35">
        <f t="shared" si="1"/>
        <v>1.5107994084265866</v>
      </c>
      <c r="G33" s="35">
        <f t="shared" si="1"/>
        <v>1.577099200774541</v>
      </c>
      <c r="H33" s="35">
        <f t="shared" si="1"/>
        <v>1.78100144731354</v>
      </c>
      <c r="I33" s="35">
        <f t="shared" si="1"/>
        <v>1.5233684919799981</v>
      </c>
      <c r="J33" s="35">
        <f t="shared" si="1"/>
        <v>1.6466171730288675</v>
      </c>
      <c r="K33" s="35">
        <f t="shared" si="1"/>
        <v>1.5624749630945933</v>
      </c>
      <c r="L33" s="35">
        <f t="shared" si="1"/>
        <v>1.456161292428944</v>
      </c>
      <c r="M33" s="35">
        <f t="shared" si="1"/>
        <v>1.2121982334213575</v>
      </c>
      <c r="N33" s="35">
        <f t="shared" si="1"/>
        <v>1.3185582791363508</v>
      </c>
      <c r="O33" s="35">
        <f t="shared" si="1"/>
        <v>1.4797092270034711</v>
      </c>
      <c r="P33" s="35">
        <f t="shared" si="1"/>
        <v>1.43428552307229</v>
      </c>
      <c r="Q33" s="35">
        <f t="shared" si="1"/>
        <v>1.4946019468548091</v>
      </c>
      <c r="R33" s="35">
        <f t="shared" si="1"/>
        <v>1.523405830264871</v>
      </c>
    </row>
    <row r="34" spans="1:18" s="38" customFormat="1" ht="18" customHeight="1" x14ac:dyDescent="0.15">
      <c r="A34" s="22" t="s">
        <v>352</v>
      </c>
      <c r="B34" s="35" t="e">
        <f t="shared" ref="B34:L47" si="2">B5/B$19*100</f>
        <v>#DIV/0!</v>
      </c>
      <c r="C34" s="35" t="e">
        <f t="shared" si="2"/>
        <v>#DIV/0!</v>
      </c>
      <c r="D34" s="35">
        <f t="shared" si="2"/>
        <v>16.380311167665326</v>
      </c>
      <c r="E34" s="35">
        <f t="shared" si="2"/>
        <v>11.999087274246211</v>
      </c>
      <c r="F34" s="35">
        <f t="shared" si="2"/>
        <v>11.688987651445096</v>
      </c>
      <c r="G34" s="35">
        <f t="shared" si="2"/>
        <v>11.534579772158079</v>
      </c>
      <c r="H34" s="35">
        <f t="shared" si="2"/>
        <v>16.391445444150648</v>
      </c>
      <c r="I34" s="35">
        <f t="shared" si="2"/>
        <v>10.828062039873885</v>
      </c>
      <c r="J34" s="35">
        <f t="shared" si="2"/>
        <v>16.691075595350494</v>
      </c>
      <c r="K34" s="35">
        <f t="shared" si="2"/>
        <v>20.286375417487879</v>
      </c>
      <c r="L34" s="35">
        <f t="shared" si="2"/>
        <v>14.987585977423526</v>
      </c>
      <c r="M34" s="35">
        <f t="shared" ref="M34:R47" si="3">M5/M$19*100</f>
        <v>10.485675477998527</v>
      </c>
      <c r="N34" s="35">
        <f t="shared" si="3"/>
        <v>12.845595604971797</v>
      </c>
      <c r="O34" s="35">
        <f t="shared" si="3"/>
        <v>13.234261434729683</v>
      </c>
      <c r="P34" s="35">
        <f t="shared" si="3"/>
        <v>11.331321874337725</v>
      </c>
      <c r="Q34" s="35">
        <f t="shared" si="3"/>
        <v>11.584211728143575</v>
      </c>
      <c r="R34" s="35">
        <f t="shared" si="3"/>
        <v>14.365571196026716</v>
      </c>
    </row>
    <row r="35" spans="1:18" s="38" customFormat="1" ht="18" customHeight="1" x14ac:dyDescent="0.15">
      <c r="A35" s="22" t="s">
        <v>353</v>
      </c>
      <c r="B35" s="35" t="e">
        <f t="shared" si="2"/>
        <v>#DIV/0!</v>
      </c>
      <c r="C35" s="35" t="e">
        <f t="shared" si="2"/>
        <v>#DIV/0!</v>
      </c>
      <c r="D35" s="35">
        <f t="shared" si="2"/>
        <v>9.9065888221219165</v>
      </c>
      <c r="E35" s="35">
        <f t="shared" si="2"/>
        <v>17.478241353645384</v>
      </c>
      <c r="F35" s="35">
        <f t="shared" si="2"/>
        <v>16.467225113972752</v>
      </c>
      <c r="G35" s="35">
        <f t="shared" si="2"/>
        <v>11.680153352780948</v>
      </c>
      <c r="H35" s="35">
        <f t="shared" si="2"/>
        <v>12.214424588563046</v>
      </c>
      <c r="I35" s="35">
        <f t="shared" si="2"/>
        <v>11.844828427914402</v>
      </c>
      <c r="J35" s="35">
        <f t="shared" si="2"/>
        <v>13.886862633031344</v>
      </c>
      <c r="K35" s="35">
        <f t="shared" si="2"/>
        <v>15.670658913815833</v>
      </c>
      <c r="L35" s="35">
        <f t="shared" si="2"/>
        <v>18.646129132988111</v>
      </c>
      <c r="M35" s="35">
        <f t="shared" si="3"/>
        <v>14.481647183289978</v>
      </c>
      <c r="N35" s="35">
        <f t="shared" si="3"/>
        <v>18.705615912039654</v>
      </c>
      <c r="O35" s="35">
        <f t="shared" si="3"/>
        <v>18.435231993980999</v>
      </c>
      <c r="P35" s="35">
        <f t="shared" si="3"/>
        <v>19.327696786499057</v>
      </c>
      <c r="Q35" s="35">
        <f t="shared" si="3"/>
        <v>21.756021891186318</v>
      </c>
      <c r="R35" s="35">
        <f t="shared" si="3"/>
        <v>23.558118565287362</v>
      </c>
    </row>
    <row r="36" spans="1:18" s="38" customFormat="1" ht="18" customHeight="1" x14ac:dyDescent="0.15">
      <c r="A36" s="22" t="s">
        <v>354</v>
      </c>
      <c r="B36" s="35" t="e">
        <f t="shared" si="2"/>
        <v>#DIV/0!</v>
      </c>
      <c r="C36" s="35" t="e">
        <f t="shared" si="2"/>
        <v>#DIV/0!</v>
      </c>
      <c r="D36" s="35">
        <f t="shared" si="2"/>
        <v>5.8137192902502868</v>
      </c>
      <c r="E36" s="35">
        <f t="shared" si="2"/>
        <v>5.6697113504803642</v>
      </c>
      <c r="F36" s="35">
        <f t="shared" si="2"/>
        <v>6.3776836491193798</v>
      </c>
      <c r="G36" s="35">
        <f t="shared" si="2"/>
        <v>6.1073319020931747</v>
      </c>
      <c r="H36" s="35">
        <f t="shared" si="2"/>
        <v>8.9341378309277246</v>
      </c>
      <c r="I36" s="35">
        <f t="shared" si="2"/>
        <v>8.5266146895940889</v>
      </c>
      <c r="J36" s="35">
        <f t="shared" si="2"/>
        <v>7.5649022169850522</v>
      </c>
      <c r="K36" s="35">
        <f t="shared" si="2"/>
        <v>5.7060861685729938</v>
      </c>
      <c r="L36" s="35">
        <f t="shared" si="2"/>
        <v>6.4882744002187787</v>
      </c>
      <c r="M36" s="35">
        <f t="shared" si="3"/>
        <v>6.3837550939883112</v>
      </c>
      <c r="N36" s="35">
        <f t="shared" si="3"/>
        <v>7.5114667056354234</v>
      </c>
      <c r="O36" s="35">
        <f t="shared" si="3"/>
        <v>8.2756552611915506</v>
      </c>
      <c r="P36" s="35">
        <f t="shared" si="3"/>
        <v>10.266784156693028</v>
      </c>
      <c r="Q36" s="35">
        <f t="shared" si="3"/>
        <v>8.2140772560659023</v>
      </c>
      <c r="R36" s="35">
        <f t="shared" si="3"/>
        <v>8.2904170109618391</v>
      </c>
    </row>
    <row r="37" spans="1:18" s="38" customFormat="1" ht="18" customHeight="1" x14ac:dyDescent="0.15">
      <c r="A37" s="22" t="s">
        <v>355</v>
      </c>
      <c r="B37" s="35" t="e">
        <f t="shared" si="2"/>
        <v>#DIV/0!</v>
      </c>
      <c r="C37" s="35" t="e">
        <f t="shared" si="2"/>
        <v>#DIV/0!</v>
      </c>
      <c r="D37" s="35">
        <f t="shared" si="2"/>
        <v>4.7934533659572641E-3</v>
      </c>
      <c r="E37" s="35">
        <f t="shared" si="2"/>
        <v>9.5817462345962889E-3</v>
      </c>
      <c r="F37" s="35">
        <f t="shared" si="2"/>
        <v>1.3244180896724978E-2</v>
      </c>
      <c r="G37" s="35">
        <f t="shared" si="2"/>
        <v>1.1376009997001502E-2</v>
      </c>
      <c r="H37" s="35">
        <f t="shared" si="2"/>
        <v>0.26054383668733705</v>
      </c>
      <c r="I37" s="35">
        <f t="shared" si="2"/>
        <v>0.22525424792666629</v>
      </c>
      <c r="J37" s="35">
        <f t="shared" si="2"/>
        <v>0.24078700377690004</v>
      </c>
      <c r="K37" s="35">
        <f t="shared" si="2"/>
        <v>0.22513723047116002</v>
      </c>
      <c r="L37" s="35">
        <f t="shared" si="2"/>
        <v>0.21815319944736536</v>
      </c>
      <c r="M37" s="35">
        <f t="shared" si="3"/>
        <v>0.19238750467651455</v>
      </c>
      <c r="N37" s="35">
        <f t="shared" si="3"/>
        <v>0.20991027671934678</v>
      </c>
      <c r="O37" s="35">
        <f t="shared" si="3"/>
        <v>0.23228834372936807</v>
      </c>
      <c r="P37" s="35">
        <f t="shared" si="3"/>
        <v>0.22488929539446534</v>
      </c>
      <c r="Q37" s="35">
        <f t="shared" si="3"/>
        <v>0.23386750824642161</v>
      </c>
      <c r="R37" s="35">
        <f t="shared" si="3"/>
        <v>0.24527839395603301</v>
      </c>
    </row>
    <row r="38" spans="1:18" s="38" customFormat="1" ht="18" customHeight="1" x14ac:dyDescent="0.15">
      <c r="A38" s="22" t="s">
        <v>356</v>
      </c>
      <c r="B38" s="35" t="e">
        <f t="shared" si="2"/>
        <v>#DIV/0!</v>
      </c>
      <c r="C38" s="35" t="e">
        <f t="shared" si="2"/>
        <v>#DIV/0!</v>
      </c>
      <c r="D38" s="35">
        <f t="shared" si="2"/>
        <v>9.4495607802774853</v>
      </c>
      <c r="E38" s="35">
        <f t="shared" si="2"/>
        <v>6.9912192315252097</v>
      </c>
      <c r="F38" s="35">
        <f t="shared" si="2"/>
        <v>8.5392208570487931</v>
      </c>
      <c r="G38" s="35">
        <f t="shared" si="2"/>
        <v>8.7048696150707716</v>
      </c>
      <c r="H38" s="35">
        <f t="shared" si="2"/>
        <v>8.794923729279013</v>
      </c>
      <c r="I38" s="35">
        <f t="shared" si="2"/>
        <v>12.017572706833109</v>
      </c>
      <c r="J38" s="35">
        <f t="shared" si="2"/>
        <v>9.2468024839757863</v>
      </c>
      <c r="K38" s="35">
        <f t="shared" si="2"/>
        <v>8.8435001047987729</v>
      </c>
      <c r="L38" s="35">
        <f t="shared" si="2"/>
        <v>6.0224657065454794</v>
      </c>
      <c r="M38" s="35">
        <f t="shared" si="3"/>
        <v>4.3977262793341003</v>
      </c>
      <c r="N38" s="35">
        <f t="shared" si="3"/>
        <v>4.7970595747679647</v>
      </c>
      <c r="O38" s="35">
        <f t="shared" si="3"/>
        <v>5.1416274919411746</v>
      </c>
      <c r="P38" s="35">
        <f t="shared" si="3"/>
        <v>4.683981573399663</v>
      </c>
      <c r="Q38" s="35">
        <f t="shared" si="3"/>
        <v>6.6665112652677525</v>
      </c>
      <c r="R38" s="35">
        <f t="shared" si="3"/>
        <v>4.9272104479622669</v>
      </c>
    </row>
    <row r="39" spans="1:18" s="38" customFormat="1" ht="18" customHeight="1" x14ac:dyDescent="0.15">
      <c r="A39" s="22" t="s">
        <v>357</v>
      </c>
      <c r="B39" s="35" t="e">
        <f t="shared" si="2"/>
        <v>#DIV/0!</v>
      </c>
      <c r="C39" s="35" t="e">
        <f t="shared" si="2"/>
        <v>#DIV/0!</v>
      </c>
      <c r="D39" s="35">
        <f t="shared" si="2"/>
        <v>0.92032882236656632</v>
      </c>
      <c r="E39" s="35">
        <f t="shared" si="2"/>
        <v>1.2496564979115776</v>
      </c>
      <c r="F39" s="35">
        <f t="shared" si="2"/>
        <v>1.3786628731324884</v>
      </c>
      <c r="G39" s="35">
        <f t="shared" si="2"/>
        <v>1.5717988827901801</v>
      </c>
      <c r="H39" s="35">
        <f t="shared" si="2"/>
        <v>1.8246039316463494</v>
      </c>
      <c r="I39" s="35">
        <f t="shared" si="2"/>
        <v>1.5393983027069886</v>
      </c>
      <c r="J39" s="35">
        <f t="shared" si="2"/>
        <v>1.5965427624777742</v>
      </c>
      <c r="K39" s="35">
        <f t="shared" si="2"/>
        <v>1.4336837774188058</v>
      </c>
      <c r="L39" s="35">
        <f t="shared" si="2"/>
        <v>1.4543402961478709</v>
      </c>
      <c r="M39" s="35">
        <f t="shared" si="3"/>
        <v>1.2214632732015764</v>
      </c>
      <c r="N39" s="35">
        <f t="shared" si="3"/>
        <v>1.3147492768344471</v>
      </c>
      <c r="O39" s="35">
        <f t="shared" si="3"/>
        <v>1.4439840348672366</v>
      </c>
      <c r="P39" s="35">
        <f t="shared" si="3"/>
        <v>1.5028275685141601</v>
      </c>
      <c r="Q39" s="35">
        <f t="shared" si="3"/>
        <v>1.9165863276225639</v>
      </c>
      <c r="R39" s="35">
        <f t="shared" si="3"/>
        <v>2.036553569248682</v>
      </c>
    </row>
    <row r="40" spans="1:18" s="38" customFormat="1" ht="18" customHeight="1" x14ac:dyDescent="0.15">
      <c r="A40" s="22" t="s">
        <v>358</v>
      </c>
      <c r="B40" s="35" t="e">
        <f t="shared" si="2"/>
        <v>#DIV/0!</v>
      </c>
      <c r="C40" s="35" t="e">
        <f t="shared" si="2"/>
        <v>#DIV/0!</v>
      </c>
      <c r="D40" s="35">
        <f t="shared" si="2"/>
        <v>19.756353174816532</v>
      </c>
      <c r="E40" s="35">
        <f t="shared" si="2"/>
        <v>25.683601368432669</v>
      </c>
      <c r="F40" s="35">
        <f t="shared" si="2"/>
        <v>18.698505614922155</v>
      </c>
      <c r="G40" s="35">
        <f t="shared" si="2"/>
        <v>21.861184671989591</v>
      </c>
      <c r="H40" s="35">
        <f t="shared" si="2"/>
        <v>22.970189774800204</v>
      </c>
      <c r="I40" s="35">
        <f t="shared" si="2"/>
        <v>23.30427617196532</v>
      </c>
      <c r="J40" s="35">
        <f t="shared" si="2"/>
        <v>23.51217111588014</v>
      </c>
      <c r="K40" s="35">
        <f t="shared" si="2"/>
        <v>22.381361497909456</v>
      </c>
      <c r="L40" s="35">
        <f t="shared" si="2"/>
        <v>23.614313418673767</v>
      </c>
      <c r="M40" s="35">
        <f t="shared" si="3"/>
        <v>18.876262920521274</v>
      </c>
      <c r="N40" s="35">
        <f t="shared" si="3"/>
        <v>22.18400304138974</v>
      </c>
      <c r="O40" s="35">
        <f t="shared" si="3"/>
        <v>23.844643499191335</v>
      </c>
      <c r="P40" s="35">
        <f t="shared" si="3"/>
        <v>23.379719585513033</v>
      </c>
      <c r="Q40" s="35">
        <f t="shared" si="3"/>
        <v>18.201214891025931</v>
      </c>
      <c r="R40" s="35">
        <f t="shared" si="3"/>
        <v>15.158053978025739</v>
      </c>
    </row>
    <row r="41" spans="1:18" s="38" customFormat="1" ht="18" customHeight="1" x14ac:dyDescent="0.15">
      <c r="A41" s="22" t="s">
        <v>359</v>
      </c>
      <c r="B41" s="35" t="e">
        <f t="shared" si="2"/>
        <v>#DIV/0!</v>
      </c>
      <c r="C41" s="35" t="e">
        <f t="shared" si="2"/>
        <v>#DIV/0!</v>
      </c>
      <c r="D41" s="35">
        <f t="shared" si="2"/>
        <v>3.8235969334415492</v>
      </c>
      <c r="E41" s="35">
        <f t="shared" si="2"/>
        <v>2.9067949105699782</v>
      </c>
      <c r="F41" s="35">
        <f t="shared" si="2"/>
        <v>3.0340680722718982</v>
      </c>
      <c r="G41" s="35">
        <f t="shared" si="2"/>
        <v>3.10347505280355</v>
      </c>
      <c r="H41" s="35">
        <f t="shared" si="2"/>
        <v>3.4782353111873561</v>
      </c>
      <c r="I41" s="35">
        <f t="shared" si="2"/>
        <v>3.0540330156161901</v>
      </c>
      <c r="J41" s="35">
        <f t="shared" si="2"/>
        <v>3.0935113470774969</v>
      </c>
      <c r="K41" s="35">
        <f t="shared" si="2"/>
        <v>2.9237405838383195</v>
      </c>
      <c r="L41" s="35">
        <f t="shared" si="2"/>
        <v>3.2624172012386223</v>
      </c>
      <c r="M41" s="35">
        <f t="shared" si="3"/>
        <v>2.5238006410760687</v>
      </c>
      <c r="N41" s="35">
        <f t="shared" si="3"/>
        <v>3.0600818738298603</v>
      </c>
      <c r="O41" s="35">
        <f t="shared" si="3"/>
        <v>3.3383258323436129</v>
      </c>
      <c r="P41" s="35">
        <f t="shared" si="3"/>
        <v>3.2279566774117989</v>
      </c>
      <c r="Q41" s="35">
        <f t="shared" si="3"/>
        <v>3.129030361374356</v>
      </c>
      <c r="R41" s="35">
        <f t="shared" si="3"/>
        <v>2.9998910576309998</v>
      </c>
    </row>
    <row r="42" spans="1:18" s="38" customFormat="1" ht="18" customHeight="1" x14ac:dyDescent="0.15">
      <c r="A42" s="22" t="s">
        <v>360</v>
      </c>
      <c r="B42" s="35" t="e">
        <f t="shared" si="2"/>
        <v>#DIV/0!</v>
      </c>
      <c r="C42" s="35" t="e">
        <f t="shared" si="2"/>
        <v>#DIV/0!</v>
      </c>
      <c r="D42" s="35">
        <f t="shared" si="2"/>
        <v>18.994933732285201</v>
      </c>
      <c r="E42" s="35">
        <f t="shared" si="2"/>
        <v>19.773994953301287</v>
      </c>
      <c r="F42" s="35">
        <f t="shared" si="2"/>
        <v>26.67529495307474</v>
      </c>
      <c r="G42" s="35">
        <f t="shared" si="2"/>
        <v>27.505548842719545</v>
      </c>
      <c r="H42" s="35">
        <f t="shared" si="2"/>
        <v>15.518237508124871</v>
      </c>
      <c r="I42" s="35">
        <f t="shared" si="2"/>
        <v>13.44929016586133</v>
      </c>
      <c r="J42" s="35">
        <f t="shared" si="2"/>
        <v>12.822405017508803</v>
      </c>
      <c r="K42" s="35">
        <f t="shared" si="2"/>
        <v>9.777945972011576</v>
      </c>
      <c r="L42" s="35">
        <f t="shared" si="2"/>
        <v>14.163213418393614</v>
      </c>
      <c r="M42" s="35">
        <f t="shared" si="3"/>
        <v>31.272153694643883</v>
      </c>
      <c r="N42" s="35">
        <f t="shared" si="3"/>
        <v>19.377702432644746</v>
      </c>
      <c r="O42" s="35">
        <f t="shared" si="3"/>
        <v>13.238587935672619</v>
      </c>
      <c r="P42" s="35">
        <f t="shared" si="3"/>
        <v>12.73904944619812</v>
      </c>
      <c r="Q42" s="35">
        <f t="shared" si="3"/>
        <v>13.597761570416955</v>
      </c>
      <c r="R42" s="35">
        <f t="shared" si="3"/>
        <v>13.0386385511054</v>
      </c>
    </row>
    <row r="43" spans="1:18" s="38" customFormat="1" ht="18" customHeight="1" x14ac:dyDescent="0.15">
      <c r="A43" s="22" t="s">
        <v>361</v>
      </c>
      <c r="B43" s="35" t="e">
        <f t="shared" si="2"/>
        <v>#DIV/0!</v>
      </c>
      <c r="C43" s="35" t="e">
        <f t="shared" si="2"/>
        <v>#DIV/0!</v>
      </c>
      <c r="D43" s="35">
        <f t="shared" si="2"/>
        <v>1.1026934087313678</v>
      </c>
      <c r="E43" s="35">
        <f t="shared" si="2"/>
        <v>0.13704942658285646</v>
      </c>
      <c r="F43" s="35">
        <f t="shared" si="2"/>
        <v>3.1337516678509716E-2</v>
      </c>
      <c r="G43" s="35">
        <f t="shared" si="2"/>
        <v>1.8516394705190641E-2</v>
      </c>
      <c r="H43" s="35">
        <f t="shared" si="2"/>
        <v>4.2344600608840634E-2</v>
      </c>
      <c r="I43" s="35">
        <f t="shared" si="2"/>
        <v>7.0814424898351797E-2</v>
      </c>
      <c r="J43" s="35">
        <f t="shared" si="2"/>
        <v>1.494072382750084E-2</v>
      </c>
      <c r="K43" s="35">
        <f t="shared" si="2"/>
        <v>0</v>
      </c>
      <c r="L43" s="35">
        <f t="shared" si="2"/>
        <v>0</v>
      </c>
      <c r="M43" s="35">
        <f t="shared" si="3"/>
        <v>0</v>
      </c>
      <c r="N43" s="35">
        <f t="shared" si="3"/>
        <v>0</v>
      </c>
      <c r="O43" s="35">
        <f t="shared" si="3"/>
        <v>0</v>
      </c>
      <c r="P43" s="35">
        <f t="shared" si="3"/>
        <v>0</v>
      </c>
      <c r="Q43" s="35">
        <f t="shared" si="3"/>
        <v>8.1666914265164189E-2</v>
      </c>
      <c r="R43" s="35">
        <f t="shared" si="3"/>
        <v>0</v>
      </c>
    </row>
    <row r="44" spans="1:18" s="38" customFormat="1" ht="18" customHeight="1" x14ac:dyDescent="0.15">
      <c r="A44" s="22" t="s">
        <v>362</v>
      </c>
      <c r="B44" s="35" t="e">
        <f t="shared" si="2"/>
        <v>#DIV/0!</v>
      </c>
      <c r="C44" s="35" t="e">
        <f t="shared" si="2"/>
        <v>#DIV/0!</v>
      </c>
      <c r="D44" s="35">
        <f t="shared" si="2"/>
        <v>7.8917595558275169</v>
      </c>
      <c r="E44" s="35">
        <f t="shared" si="2"/>
        <v>6.5456094634854649</v>
      </c>
      <c r="F44" s="35">
        <f t="shared" si="2"/>
        <v>5.5849701090108805</v>
      </c>
      <c r="G44" s="35">
        <f t="shared" si="2"/>
        <v>6.3240663021174299</v>
      </c>
      <c r="H44" s="35">
        <f t="shared" si="2"/>
        <v>7.7899119967110702</v>
      </c>
      <c r="I44" s="35">
        <f t="shared" si="2"/>
        <v>7.1123004119575519</v>
      </c>
      <c r="J44" s="35">
        <f t="shared" si="2"/>
        <v>9.6833819270798447</v>
      </c>
      <c r="K44" s="35">
        <f t="shared" si="2"/>
        <v>11.189035370580614</v>
      </c>
      <c r="L44" s="35">
        <f t="shared" si="2"/>
        <v>9.686945956493922</v>
      </c>
      <c r="M44" s="35">
        <f t="shared" si="3"/>
        <v>8.9529296978484076</v>
      </c>
      <c r="N44" s="35">
        <f t="shared" si="3"/>
        <v>8.6752570220306673</v>
      </c>
      <c r="O44" s="35">
        <f t="shared" si="3"/>
        <v>11.335684945348948</v>
      </c>
      <c r="P44" s="35">
        <f t="shared" si="3"/>
        <v>11.881487512966659</v>
      </c>
      <c r="Q44" s="35">
        <f t="shared" si="3"/>
        <v>13.12441354817229</v>
      </c>
      <c r="R44" s="35">
        <f t="shared" si="3"/>
        <v>13.856824923290468</v>
      </c>
    </row>
    <row r="45" spans="1:18" s="38" customFormat="1" ht="18" customHeight="1" x14ac:dyDescent="0.15">
      <c r="A45" s="22" t="s">
        <v>81</v>
      </c>
      <c r="B45" s="35" t="e">
        <f t="shared" si="2"/>
        <v>#DIV/0!</v>
      </c>
      <c r="C45" s="35" t="e">
        <f t="shared" si="2"/>
        <v>#DIV/0!</v>
      </c>
      <c r="D45" s="35">
        <f t="shared" si="2"/>
        <v>4.2351938475385973</v>
      </c>
      <c r="E45" s="35">
        <f t="shared" si="2"/>
        <v>0</v>
      </c>
      <c r="F45" s="35">
        <f t="shared" si="2"/>
        <v>0</v>
      </c>
      <c r="G45" s="35">
        <f t="shared" si="2"/>
        <v>0</v>
      </c>
      <c r="H45" s="35">
        <f t="shared" si="2"/>
        <v>0</v>
      </c>
      <c r="I45" s="35">
        <f t="shared" si="2"/>
        <v>6.5041869028721155</v>
      </c>
      <c r="J45" s="35">
        <f t="shared" si="2"/>
        <v>0</v>
      </c>
      <c r="K45" s="35">
        <f t="shared" si="2"/>
        <v>0</v>
      </c>
      <c r="L45" s="35">
        <f t="shared" si="2"/>
        <v>0</v>
      </c>
      <c r="M45" s="35">
        <f t="shared" si="3"/>
        <v>0</v>
      </c>
      <c r="N45" s="35">
        <f t="shared" si="3"/>
        <v>0</v>
      </c>
      <c r="O45" s="35">
        <f t="shared" si="3"/>
        <v>0</v>
      </c>
      <c r="P45" s="35">
        <f t="shared" si="3"/>
        <v>0</v>
      </c>
      <c r="Q45" s="35">
        <f t="shared" si="3"/>
        <v>1.1597119321948905E-5</v>
      </c>
      <c r="R45" s="35">
        <f t="shared" si="3"/>
        <v>1.2158746540228671E-5</v>
      </c>
    </row>
    <row r="46" spans="1:18" s="38" customFormat="1" ht="18" customHeight="1" x14ac:dyDescent="0.15">
      <c r="A46" s="22" t="s">
        <v>113</v>
      </c>
      <c r="B46" s="35" t="e">
        <f t="shared" si="2"/>
        <v>#DIV/0!</v>
      </c>
      <c r="C46" s="35" t="e">
        <f t="shared" si="2"/>
        <v>#DIV/0!</v>
      </c>
      <c r="D46" s="35">
        <f t="shared" si="2"/>
        <v>0</v>
      </c>
      <c r="E46" s="35">
        <f t="shared" si="2"/>
        <v>0</v>
      </c>
      <c r="F46" s="35">
        <f t="shared" si="2"/>
        <v>0</v>
      </c>
      <c r="G46" s="35">
        <f t="shared" si="2"/>
        <v>0</v>
      </c>
      <c r="H46" s="35">
        <f t="shared" si="2"/>
        <v>0</v>
      </c>
      <c r="I46" s="35">
        <f t="shared" si="2"/>
        <v>0</v>
      </c>
      <c r="J46" s="35">
        <f t="shared" si="2"/>
        <v>0</v>
      </c>
      <c r="K46" s="35">
        <f t="shared" si="2"/>
        <v>0</v>
      </c>
      <c r="L46" s="35">
        <f t="shared" si="2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1.1597119321948905E-5</v>
      </c>
      <c r="R46" s="35">
        <f t="shared" si="3"/>
        <v>1.2158746540228671E-5</v>
      </c>
    </row>
    <row r="47" spans="1:18" s="38" customFormat="1" ht="18" customHeight="1" x14ac:dyDescent="0.15">
      <c r="A47" s="22" t="s">
        <v>112</v>
      </c>
      <c r="B47" s="35" t="e">
        <f t="shared" si="2"/>
        <v>#DIV/0!</v>
      </c>
      <c r="C47" s="35" t="e">
        <f t="shared" si="2"/>
        <v>#DIV/0!</v>
      </c>
      <c r="D47" s="35">
        <f t="shared" si="2"/>
        <v>0</v>
      </c>
      <c r="E47" s="35">
        <f t="shared" si="2"/>
        <v>0</v>
      </c>
      <c r="F47" s="35">
        <f t="shared" si="2"/>
        <v>0</v>
      </c>
      <c r="G47" s="35">
        <f t="shared" si="2"/>
        <v>0</v>
      </c>
      <c r="H47" s="35">
        <f t="shared" si="2"/>
        <v>0</v>
      </c>
      <c r="I47" s="35">
        <f t="shared" si="2"/>
        <v>0</v>
      </c>
      <c r="J47" s="35">
        <f t="shared" si="2"/>
        <v>0</v>
      </c>
      <c r="K47" s="35">
        <f t="shared" si="2"/>
        <v>0</v>
      </c>
      <c r="L47" s="35">
        <f t="shared" si="2"/>
        <v>0</v>
      </c>
      <c r="M47" s="35">
        <f t="shared" si="3"/>
        <v>0</v>
      </c>
      <c r="N47" s="35">
        <f t="shared" si="3"/>
        <v>0</v>
      </c>
      <c r="O47" s="35">
        <f t="shared" si="3"/>
        <v>0</v>
      </c>
      <c r="P47" s="35">
        <f t="shared" si="3"/>
        <v>0</v>
      </c>
      <c r="Q47" s="35">
        <f t="shared" si="3"/>
        <v>1.1597119321948905E-5</v>
      </c>
      <c r="R47" s="35">
        <f t="shared" si="3"/>
        <v>1.2158746540228671E-5</v>
      </c>
    </row>
    <row r="48" spans="1:18" s="38" customFormat="1" ht="18" customHeight="1" x14ac:dyDescent="0.15">
      <c r="A48" s="22" t="s">
        <v>114</v>
      </c>
      <c r="B48" s="35" t="e">
        <f t="shared" ref="B48:R48" si="4">SUM(B33:B47)</f>
        <v>#DIV/0!</v>
      </c>
      <c r="C48" s="35" t="e">
        <f t="shared" si="4"/>
        <v>#DIV/0!</v>
      </c>
      <c r="D48" s="35">
        <f t="shared" si="4"/>
        <v>100</v>
      </c>
      <c r="E48" s="35">
        <f t="shared" si="4"/>
        <v>99.999999999999986</v>
      </c>
      <c r="F48" s="35">
        <f t="shared" si="4"/>
        <v>100.00000000000001</v>
      </c>
      <c r="G48" s="35">
        <f t="shared" si="4"/>
        <v>100</v>
      </c>
      <c r="H48" s="35">
        <f t="shared" si="4"/>
        <v>100</v>
      </c>
      <c r="I48" s="35">
        <f t="shared" si="4"/>
        <v>100</v>
      </c>
      <c r="J48" s="35">
        <f t="shared" si="4"/>
        <v>100.00000000000001</v>
      </c>
      <c r="K48" s="35">
        <f t="shared" si="4"/>
        <v>100.00000000000001</v>
      </c>
      <c r="L48" s="35">
        <f t="shared" si="4"/>
        <v>100</v>
      </c>
      <c r="M48" s="35">
        <f t="shared" si="4"/>
        <v>100</v>
      </c>
      <c r="N48" s="35">
        <f t="shared" si="4"/>
        <v>99.999999999999986</v>
      </c>
      <c r="O48" s="35">
        <f t="shared" si="4"/>
        <v>99.999999999999986</v>
      </c>
      <c r="P48" s="35">
        <f t="shared" si="4"/>
        <v>99.999999999999986</v>
      </c>
      <c r="Q48" s="35">
        <f t="shared" si="4"/>
        <v>100</v>
      </c>
      <c r="R48" s="35">
        <f t="shared" si="4"/>
        <v>100.00000000000001</v>
      </c>
    </row>
    <row r="49" spans="10:11" s="38" customFormat="1" ht="18" customHeight="1" x14ac:dyDescent="0.15">
      <c r="J49" s="39"/>
      <c r="K49" s="39"/>
    </row>
    <row r="50" spans="10:11" s="38" customFormat="1" ht="18" customHeight="1" x14ac:dyDescent="0.15">
      <c r="J50" s="39"/>
      <c r="K50" s="39"/>
    </row>
    <row r="51" spans="10:11" s="38" customFormat="1" ht="18" customHeight="1" x14ac:dyDescent="0.15">
      <c r="J51" s="39"/>
      <c r="K51" s="39"/>
    </row>
    <row r="52" spans="10:11" s="38" customFormat="1" ht="18" customHeight="1" x14ac:dyDescent="0.15">
      <c r="J52" s="39"/>
      <c r="K52" s="39"/>
    </row>
    <row r="53" spans="10:11" s="38" customFormat="1" ht="18" customHeight="1" x14ac:dyDescent="0.15">
      <c r="J53" s="39"/>
      <c r="K53" s="39"/>
    </row>
    <row r="54" spans="10:11" s="38" customFormat="1" ht="18" customHeight="1" x14ac:dyDescent="0.15">
      <c r="J54" s="39"/>
      <c r="K54" s="39"/>
    </row>
    <row r="55" spans="10:11" s="38" customFormat="1" ht="18" customHeight="1" x14ac:dyDescent="0.15">
      <c r="J55" s="39"/>
      <c r="K55" s="39"/>
    </row>
    <row r="56" spans="10:11" s="38" customFormat="1" ht="18" customHeight="1" x14ac:dyDescent="0.15">
      <c r="J56" s="39"/>
      <c r="K56" s="39"/>
    </row>
    <row r="57" spans="10:11" s="38" customFormat="1" ht="18" customHeight="1" x14ac:dyDescent="0.15">
      <c r="J57" s="39"/>
      <c r="K57" s="39"/>
    </row>
    <row r="58" spans="10:11" s="38" customFormat="1" ht="18" customHeight="1" x14ac:dyDescent="0.15">
      <c r="J58" s="39"/>
      <c r="K58" s="39"/>
    </row>
    <row r="59" spans="10:11" s="38" customFormat="1" ht="18" customHeight="1" x14ac:dyDescent="0.15">
      <c r="J59" s="39"/>
      <c r="K59" s="39"/>
    </row>
    <row r="60" spans="10:11" s="38" customFormat="1" ht="18" customHeight="1" x14ac:dyDescent="0.15">
      <c r="J60" s="39"/>
      <c r="K60" s="39"/>
    </row>
    <row r="61" spans="10:11" s="38" customFormat="1" ht="18" customHeight="1" x14ac:dyDescent="0.15">
      <c r="J61" s="39"/>
      <c r="K61" s="39"/>
    </row>
    <row r="62" spans="10:11" s="38" customFormat="1" ht="18" customHeight="1" x14ac:dyDescent="0.15">
      <c r="J62" s="39"/>
      <c r="K62" s="39"/>
    </row>
    <row r="63" spans="10:11" s="38" customFormat="1" ht="18" customHeight="1" x14ac:dyDescent="0.15">
      <c r="J63" s="39"/>
      <c r="K63" s="39"/>
    </row>
    <row r="64" spans="10:11" s="38" customFormat="1" ht="18" customHeight="1" x14ac:dyDescent="0.15">
      <c r="J64" s="39"/>
      <c r="K64" s="39"/>
    </row>
    <row r="65" spans="10:11" s="38" customFormat="1" ht="18" customHeight="1" x14ac:dyDescent="0.15">
      <c r="J65" s="39"/>
      <c r="K65" s="39"/>
    </row>
    <row r="66" spans="10:11" s="38" customFormat="1" ht="18" customHeight="1" x14ac:dyDescent="0.15">
      <c r="J66" s="39"/>
      <c r="K66" s="39"/>
    </row>
    <row r="67" spans="10:11" s="38" customFormat="1" ht="18" customHeight="1" x14ac:dyDescent="0.15">
      <c r="J67" s="39"/>
      <c r="K67" s="39"/>
    </row>
    <row r="68" spans="10:11" s="38" customFormat="1" ht="18" customHeight="1" x14ac:dyDescent="0.15">
      <c r="J68" s="39"/>
      <c r="K68" s="39"/>
    </row>
    <row r="69" spans="10:11" s="38" customFormat="1" ht="18" customHeight="1" x14ac:dyDescent="0.15">
      <c r="J69" s="39"/>
      <c r="K69" s="39"/>
    </row>
    <row r="70" spans="10:11" s="38" customFormat="1" ht="18" customHeight="1" x14ac:dyDescent="0.15">
      <c r="J70" s="39"/>
      <c r="K70" s="39"/>
    </row>
    <row r="71" spans="10:11" s="38" customFormat="1" ht="18" customHeight="1" x14ac:dyDescent="0.15">
      <c r="J71" s="39"/>
      <c r="K71" s="39"/>
    </row>
    <row r="72" spans="10:11" s="38" customFormat="1" ht="18" customHeight="1" x14ac:dyDescent="0.15">
      <c r="J72" s="39"/>
      <c r="K72" s="39"/>
    </row>
    <row r="73" spans="10:11" s="38" customFormat="1" ht="18" customHeight="1" x14ac:dyDescent="0.15">
      <c r="J73" s="39"/>
      <c r="K73" s="39"/>
    </row>
    <row r="74" spans="10:11" s="38" customFormat="1" ht="18" customHeight="1" x14ac:dyDescent="0.15">
      <c r="J74" s="39"/>
      <c r="K74" s="39"/>
    </row>
    <row r="75" spans="10:11" s="38" customFormat="1" ht="18" customHeight="1" x14ac:dyDescent="0.15">
      <c r="J75" s="39"/>
      <c r="K75" s="39"/>
    </row>
    <row r="76" spans="10:11" s="38" customFormat="1" ht="18" customHeight="1" x14ac:dyDescent="0.15">
      <c r="J76" s="39"/>
      <c r="K76" s="39"/>
    </row>
    <row r="77" spans="10:11" s="38" customFormat="1" ht="18" customHeight="1" x14ac:dyDescent="0.15">
      <c r="J77" s="39"/>
      <c r="K77" s="39"/>
    </row>
    <row r="78" spans="10:11" s="38" customFormat="1" ht="18" customHeight="1" x14ac:dyDescent="0.15">
      <c r="J78" s="39"/>
      <c r="K78" s="39"/>
    </row>
    <row r="79" spans="10:11" s="38" customFormat="1" ht="18" customHeight="1" x14ac:dyDescent="0.15">
      <c r="J79" s="39"/>
      <c r="K79" s="39"/>
    </row>
    <row r="80" spans="10:11" s="38" customFormat="1" ht="18" customHeight="1" x14ac:dyDescent="0.15">
      <c r="J80" s="39"/>
      <c r="K80" s="39"/>
    </row>
    <row r="81" spans="10:11" s="38" customFormat="1" ht="18" customHeight="1" x14ac:dyDescent="0.15">
      <c r="J81" s="39"/>
      <c r="K81" s="39"/>
    </row>
    <row r="82" spans="10:11" s="38" customFormat="1" ht="18" customHeight="1" x14ac:dyDescent="0.15">
      <c r="J82" s="39"/>
      <c r="K82" s="39"/>
    </row>
    <row r="83" spans="10:11" s="38" customFormat="1" ht="18" customHeight="1" x14ac:dyDescent="0.15">
      <c r="J83" s="39"/>
      <c r="K83" s="39"/>
    </row>
    <row r="84" spans="10:11" s="38" customFormat="1" ht="18" customHeight="1" x14ac:dyDescent="0.15">
      <c r="J84" s="39"/>
      <c r="K84" s="39"/>
    </row>
    <row r="85" spans="10:11" s="38" customFormat="1" ht="18" customHeight="1" x14ac:dyDescent="0.15">
      <c r="J85" s="39"/>
      <c r="K85" s="39"/>
    </row>
    <row r="86" spans="10:11" s="38" customFormat="1" ht="18" customHeight="1" x14ac:dyDescent="0.15">
      <c r="J86" s="39"/>
      <c r="K86" s="39"/>
    </row>
    <row r="87" spans="10:11" s="38" customFormat="1" ht="18" customHeight="1" x14ac:dyDescent="0.15">
      <c r="J87" s="39"/>
      <c r="K87" s="39"/>
    </row>
    <row r="88" spans="10:11" s="38" customFormat="1" ht="18" customHeight="1" x14ac:dyDescent="0.15">
      <c r="J88" s="39"/>
      <c r="K88" s="39"/>
    </row>
    <row r="89" spans="10:11" s="38" customFormat="1" ht="18" customHeight="1" x14ac:dyDescent="0.15">
      <c r="J89" s="39"/>
      <c r="K89" s="39"/>
    </row>
    <row r="90" spans="10:11" s="38" customFormat="1" ht="18" customHeight="1" x14ac:dyDescent="0.15">
      <c r="J90" s="39"/>
      <c r="K90" s="39"/>
    </row>
    <row r="91" spans="10:11" s="38" customFormat="1" ht="18" customHeight="1" x14ac:dyDescent="0.15">
      <c r="J91" s="39"/>
      <c r="K91" s="39"/>
    </row>
    <row r="92" spans="10:11" s="38" customFormat="1" ht="18" customHeight="1" x14ac:dyDescent="0.15">
      <c r="J92" s="39"/>
      <c r="K92" s="39"/>
    </row>
    <row r="93" spans="10:11" s="38" customFormat="1" ht="18" customHeight="1" x14ac:dyDescent="0.15">
      <c r="J93" s="39"/>
      <c r="K93" s="39"/>
    </row>
    <row r="94" spans="10:11" s="38" customFormat="1" ht="18" customHeight="1" x14ac:dyDescent="0.15">
      <c r="J94" s="39"/>
      <c r="K94" s="39"/>
    </row>
    <row r="95" spans="10:11" s="38" customFormat="1" ht="18" customHeight="1" x14ac:dyDescent="0.15">
      <c r="J95" s="39"/>
      <c r="K95" s="39"/>
    </row>
    <row r="96" spans="10:11" s="38" customFormat="1" ht="18" customHeight="1" x14ac:dyDescent="0.15">
      <c r="J96" s="39"/>
      <c r="K96" s="39"/>
    </row>
    <row r="97" spans="10:11" s="38" customFormat="1" ht="18" customHeight="1" x14ac:dyDescent="0.15">
      <c r="J97" s="39"/>
      <c r="K97" s="39"/>
    </row>
    <row r="98" spans="10:11" s="38" customFormat="1" ht="18" customHeight="1" x14ac:dyDescent="0.15">
      <c r="J98" s="39"/>
      <c r="K98" s="39"/>
    </row>
    <row r="99" spans="10:11" s="38" customFormat="1" ht="18" customHeight="1" x14ac:dyDescent="0.15">
      <c r="J99" s="39"/>
      <c r="K99" s="39"/>
    </row>
    <row r="100" spans="10:11" s="38" customFormat="1" ht="18" customHeight="1" x14ac:dyDescent="0.15">
      <c r="J100" s="39"/>
      <c r="K100" s="39"/>
    </row>
    <row r="101" spans="10:11" s="38" customFormat="1" ht="18" customHeight="1" x14ac:dyDescent="0.15">
      <c r="J101" s="39"/>
      <c r="K101" s="39"/>
    </row>
    <row r="102" spans="10:11" s="38" customFormat="1" ht="18" customHeight="1" x14ac:dyDescent="0.15">
      <c r="J102" s="39"/>
      <c r="K102" s="39"/>
    </row>
    <row r="103" spans="10:11" s="38" customFormat="1" ht="18" customHeight="1" x14ac:dyDescent="0.15">
      <c r="J103" s="39"/>
      <c r="K103" s="39"/>
    </row>
    <row r="104" spans="10:11" s="38" customFormat="1" ht="18" customHeight="1" x14ac:dyDescent="0.15">
      <c r="J104" s="39"/>
      <c r="K104" s="39"/>
    </row>
    <row r="105" spans="10:11" s="38" customFormat="1" ht="18" customHeight="1" x14ac:dyDescent="0.15">
      <c r="J105" s="39"/>
      <c r="K105" s="39"/>
    </row>
    <row r="106" spans="10:11" s="38" customFormat="1" ht="18" customHeight="1" x14ac:dyDescent="0.15">
      <c r="J106" s="39"/>
      <c r="K106" s="39"/>
    </row>
    <row r="107" spans="10:11" s="38" customFormat="1" ht="18" customHeight="1" x14ac:dyDescent="0.15">
      <c r="J107" s="39"/>
      <c r="K107" s="39"/>
    </row>
    <row r="108" spans="10:11" s="38" customFormat="1" ht="18" customHeight="1" x14ac:dyDescent="0.15">
      <c r="J108" s="39"/>
      <c r="K108" s="39"/>
    </row>
    <row r="109" spans="10:11" s="38" customFormat="1" ht="18" customHeight="1" x14ac:dyDescent="0.15">
      <c r="J109" s="39"/>
      <c r="K109" s="39"/>
    </row>
    <row r="110" spans="10:11" s="38" customFormat="1" ht="18" customHeight="1" x14ac:dyDescent="0.15">
      <c r="J110" s="39"/>
      <c r="K110" s="39"/>
    </row>
    <row r="111" spans="10:11" s="38" customFormat="1" ht="18" customHeight="1" x14ac:dyDescent="0.15">
      <c r="J111" s="39"/>
      <c r="K111" s="39"/>
    </row>
    <row r="112" spans="10:11" s="38" customFormat="1" ht="18" customHeight="1" x14ac:dyDescent="0.15">
      <c r="J112" s="39"/>
      <c r="K112" s="39"/>
    </row>
    <row r="113" spans="10:11" s="38" customFormat="1" ht="18" customHeight="1" x14ac:dyDescent="0.15">
      <c r="J113" s="39"/>
      <c r="K113" s="39"/>
    </row>
    <row r="114" spans="10:11" s="38" customFormat="1" ht="18" customHeight="1" x14ac:dyDescent="0.15">
      <c r="J114" s="39"/>
      <c r="K114" s="39"/>
    </row>
    <row r="115" spans="10:11" s="38" customFormat="1" ht="18" customHeight="1" x14ac:dyDescent="0.15">
      <c r="J115" s="39"/>
      <c r="K115" s="39"/>
    </row>
    <row r="116" spans="10:11" s="38" customFormat="1" ht="18" customHeight="1" x14ac:dyDescent="0.15">
      <c r="J116" s="39"/>
      <c r="K116" s="39"/>
    </row>
    <row r="117" spans="10:11" s="38" customFormat="1" ht="18" customHeight="1" x14ac:dyDescent="0.15">
      <c r="J117" s="39"/>
      <c r="K117" s="39"/>
    </row>
    <row r="118" spans="10:11" s="38" customFormat="1" ht="18" customHeight="1" x14ac:dyDescent="0.15">
      <c r="J118" s="39"/>
      <c r="K118" s="39"/>
    </row>
    <row r="119" spans="10:11" s="38" customFormat="1" ht="18" customHeight="1" x14ac:dyDescent="0.15">
      <c r="J119" s="39"/>
      <c r="K119" s="39"/>
    </row>
    <row r="120" spans="10:11" s="38" customFormat="1" ht="18" customHeight="1" x14ac:dyDescent="0.15">
      <c r="J120" s="39"/>
      <c r="K120" s="39"/>
    </row>
    <row r="121" spans="10:11" s="38" customFormat="1" ht="18" customHeight="1" x14ac:dyDescent="0.15">
      <c r="J121" s="39"/>
      <c r="K121" s="39"/>
    </row>
    <row r="122" spans="10:11" s="38" customFormat="1" ht="18" customHeight="1" x14ac:dyDescent="0.15">
      <c r="J122" s="39"/>
      <c r="K122" s="39"/>
    </row>
    <row r="123" spans="10:11" s="38" customFormat="1" ht="18" customHeight="1" x14ac:dyDescent="0.15">
      <c r="J123" s="39"/>
      <c r="K123" s="39"/>
    </row>
    <row r="124" spans="10:11" s="38" customFormat="1" ht="18" customHeight="1" x14ac:dyDescent="0.15">
      <c r="J124" s="39"/>
      <c r="K124" s="39"/>
    </row>
    <row r="125" spans="10:11" s="38" customFormat="1" ht="18" customHeight="1" x14ac:dyDescent="0.15">
      <c r="J125" s="39"/>
      <c r="K125" s="39"/>
    </row>
    <row r="126" spans="10:11" s="38" customFormat="1" ht="18" customHeight="1" x14ac:dyDescent="0.15">
      <c r="J126" s="39"/>
      <c r="K126" s="39"/>
    </row>
    <row r="127" spans="10:11" s="38" customFormat="1" ht="18" customHeight="1" x14ac:dyDescent="0.15">
      <c r="J127" s="39"/>
      <c r="K127" s="39"/>
    </row>
    <row r="128" spans="10:11" s="38" customFormat="1" ht="18" customHeight="1" x14ac:dyDescent="0.15">
      <c r="J128" s="39"/>
      <c r="K128" s="39"/>
    </row>
    <row r="129" spans="10:11" s="38" customFormat="1" ht="18" customHeight="1" x14ac:dyDescent="0.15">
      <c r="J129" s="39"/>
      <c r="K129" s="39"/>
    </row>
    <row r="130" spans="10:11" s="38" customFormat="1" ht="18" customHeight="1" x14ac:dyDescent="0.15">
      <c r="J130" s="39"/>
      <c r="K130" s="39"/>
    </row>
    <row r="131" spans="10:11" s="38" customFormat="1" ht="18" customHeight="1" x14ac:dyDescent="0.15">
      <c r="J131" s="39"/>
      <c r="K131" s="39"/>
    </row>
    <row r="132" spans="10:11" s="38" customFormat="1" ht="18" customHeight="1" x14ac:dyDescent="0.15">
      <c r="J132" s="39"/>
      <c r="K132" s="39"/>
    </row>
    <row r="133" spans="10:11" s="38" customFormat="1" ht="18" customHeight="1" x14ac:dyDescent="0.15">
      <c r="J133" s="39"/>
      <c r="K133" s="39"/>
    </row>
    <row r="134" spans="10:11" s="38" customFormat="1" ht="18" customHeight="1" x14ac:dyDescent="0.15">
      <c r="J134" s="39"/>
      <c r="K134" s="39"/>
    </row>
    <row r="135" spans="10:11" s="38" customFormat="1" ht="18" customHeight="1" x14ac:dyDescent="0.15">
      <c r="J135" s="39"/>
      <c r="K135" s="39"/>
    </row>
    <row r="136" spans="10:11" s="38" customFormat="1" ht="18" customHeight="1" x14ac:dyDescent="0.15">
      <c r="J136" s="39"/>
      <c r="K136" s="39"/>
    </row>
    <row r="137" spans="10:11" s="38" customFormat="1" ht="18" customHeight="1" x14ac:dyDescent="0.15">
      <c r="J137" s="39"/>
      <c r="K137" s="39"/>
    </row>
    <row r="138" spans="10:11" s="38" customFormat="1" ht="18" customHeight="1" x14ac:dyDescent="0.15">
      <c r="J138" s="39"/>
      <c r="K138" s="39"/>
    </row>
    <row r="139" spans="10:11" s="38" customFormat="1" ht="18" customHeight="1" x14ac:dyDescent="0.15">
      <c r="J139" s="39"/>
      <c r="K139" s="39"/>
    </row>
    <row r="140" spans="10:11" s="38" customFormat="1" ht="18" customHeight="1" x14ac:dyDescent="0.15">
      <c r="J140" s="39"/>
      <c r="K140" s="39"/>
    </row>
    <row r="141" spans="10:11" s="38" customFormat="1" ht="18" customHeight="1" x14ac:dyDescent="0.15">
      <c r="J141" s="39"/>
      <c r="K141" s="39"/>
    </row>
    <row r="142" spans="10:11" s="38" customFormat="1" ht="18" customHeight="1" x14ac:dyDescent="0.15">
      <c r="J142" s="39"/>
      <c r="K142" s="39"/>
    </row>
    <row r="143" spans="10:11" s="38" customFormat="1" ht="18" customHeight="1" x14ac:dyDescent="0.15">
      <c r="J143" s="39"/>
      <c r="K143" s="39"/>
    </row>
    <row r="144" spans="10:11" s="38" customFormat="1" ht="18" customHeight="1" x14ac:dyDescent="0.15">
      <c r="J144" s="39"/>
      <c r="K144" s="39"/>
    </row>
    <row r="145" spans="10:11" s="38" customFormat="1" ht="18" customHeight="1" x14ac:dyDescent="0.15">
      <c r="J145" s="39"/>
      <c r="K145" s="39"/>
    </row>
    <row r="146" spans="10:11" s="38" customFormat="1" ht="18" customHeight="1" x14ac:dyDescent="0.15">
      <c r="J146" s="39"/>
      <c r="K146" s="39"/>
    </row>
    <row r="147" spans="10:11" s="38" customFormat="1" ht="18" customHeight="1" x14ac:dyDescent="0.15">
      <c r="J147" s="39"/>
      <c r="K147" s="39"/>
    </row>
    <row r="148" spans="10:11" s="38" customFormat="1" ht="18" customHeight="1" x14ac:dyDescent="0.15">
      <c r="J148" s="39"/>
      <c r="K148" s="39"/>
    </row>
    <row r="149" spans="10:11" s="38" customFormat="1" ht="18" customHeight="1" x14ac:dyDescent="0.15">
      <c r="J149" s="39"/>
      <c r="K149" s="39"/>
    </row>
    <row r="150" spans="10:11" s="38" customFormat="1" ht="18" customHeight="1" x14ac:dyDescent="0.15">
      <c r="J150" s="39"/>
      <c r="K150" s="39"/>
    </row>
    <row r="151" spans="10:11" s="38" customFormat="1" ht="18" customHeight="1" x14ac:dyDescent="0.15">
      <c r="J151" s="39"/>
      <c r="K151" s="39"/>
    </row>
    <row r="152" spans="10:11" s="38" customFormat="1" ht="18" customHeight="1" x14ac:dyDescent="0.15">
      <c r="J152" s="39"/>
      <c r="K152" s="39"/>
    </row>
    <row r="153" spans="10:11" s="38" customFormat="1" ht="18" customHeight="1" x14ac:dyDescent="0.15">
      <c r="J153" s="39"/>
      <c r="K153" s="39"/>
    </row>
    <row r="154" spans="10:11" s="38" customFormat="1" ht="18" customHeight="1" x14ac:dyDescent="0.15">
      <c r="J154" s="39"/>
      <c r="K154" s="39"/>
    </row>
    <row r="155" spans="10:11" s="38" customFormat="1" ht="18" customHeight="1" x14ac:dyDescent="0.15">
      <c r="J155" s="39"/>
      <c r="K155" s="39"/>
    </row>
    <row r="156" spans="10:11" s="38" customFormat="1" ht="18" customHeight="1" x14ac:dyDescent="0.15">
      <c r="J156" s="39"/>
      <c r="K156" s="39"/>
    </row>
    <row r="157" spans="10:11" s="38" customFormat="1" ht="18" customHeight="1" x14ac:dyDescent="0.15">
      <c r="J157" s="39"/>
      <c r="K157" s="39"/>
    </row>
    <row r="158" spans="10:11" s="38" customFormat="1" ht="18" customHeight="1" x14ac:dyDescent="0.15">
      <c r="J158" s="39"/>
      <c r="K158" s="39"/>
    </row>
    <row r="159" spans="10:11" s="38" customFormat="1" ht="18" customHeight="1" x14ac:dyDescent="0.15">
      <c r="J159" s="39"/>
      <c r="K159" s="39"/>
    </row>
    <row r="160" spans="10:11" s="38" customFormat="1" ht="18" customHeight="1" x14ac:dyDescent="0.15">
      <c r="J160" s="39"/>
      <c r="K160" s="39"/>
    </row>
    <row r="161" spans="10:11" s="38" customFormat="1" ht="18" customHeight="1" x14ac:dyDescent="0.15">
      <c r="J161" s="39"/>
      <c r="K161" s="39"/>
    </row>
    <row r="162" spans="10:11" s="38" customFormat="1" ht="18" customHeight="1" x14ac:dyDescent="0.15">
      <c r="J162" s="39"/>
      <c r="K162" s="39"/>
    </row>
    <row r="163" spans="10:11" s="38" customFormat="1" ht="18" customHeight="1" x14ac:dyDescent="0.15">
      <c r="J163" s="39"/>
      <c r="K163" s="39"/>
    </row>
    <row r="164" spans="10:11" s="38" customFormat="1" ht="18" customHeight="1" x14ac:dyDescent="0.15">
      <c r="J164" s="39"/>
      <c r="K164" s="39"/>
    </row>
    <row r="165" spans="10:11" s="38" customFormat="1" ht="18" customHeight="1" x14ac:dyDescent="0.15">
      <c r="J165" s="39"/>
      <c r="K165" s="39"/>
    </row>
    <row r="166" spans="10:11" s="38" customFormat="1" ht="18" customHeight="1" x14ac:dyDescent="0.15">
      <c r="J166" s="39"/>
      <c r="K166" s="39"/>
    </row>
    <row r="167" spans="10:11" s="38" customFormat="1" ht="18" customHeight="1" x14ac:dyDescent="0.15">
      <c r="J167" s="39"/>
      <c r="K167" s="39"/>
    </row>
    <row r="168" spans="10:11" s="38" customFormat="1" ht="18" customHeight="1" x14ac:dyDescent="0.15">
      <c r="J168" s="39"/>
      <c r="K168" s="39"/>
    </row>
    <row r="169" spans="10:11" s="38" customFormat="1" ht="18" customHeight="1" x14ac:dyDescent="0.15">
      <c r="J169" s="39"/>
      <c r="K169" s="39"/>
    </row>
    <row r="170" spans="10:11" s="38" customFormat="1" ht="18" customHeight="1" x14ac:dyDescent="0.15">
      <c r="J170" s="39"/>
      <c r="K170" s="39"/>
    </row>
    <row r="171" spans="10:11" s="38" customFormat="1" ht="18" customHeight="1" x14ac:dyDescent="0.15">
      <c r="J171" s="39"/>
      <c r="K171" s="39"/>
    </row>
    <row r="172" spans="10:11" s="38" customFormat="1" ht="18" customHeight="1" x14ac:dyDescent="0.15">
      <c r="J172" s="39"/>
      <c r="K172" s="39"/>
    </row>
    <row r="173" spans="10:11" s="38" customFormat="1" ht="18" customHeight="1" x14ac:dyDescent="0.15">
      <c r="J173" s="39"/>
      <c r="K173" s="39"/>
    </row>
    <row r="174" spans="10:11" s="38" customFormat="1" ht="18" customHeight="1" x14ac:dyDescent="0.15">
      <c r="J174" s="39"/>
      <c r="K174" s="39"/>
    </row>
    <row r="175" spans="10:11" s="38" customFormat="1" ht="18" customHeight="1" x14ac:dyDescent="0.15">
      <c r="J175" s="39"/>
      <c r="K175" s="39"/>
    </row>
    <row r="176" spans="10:11" s="38" customFormat="1" ht="18" customHeight="1" x14ac:dyDescent="0.15">
      <c r="J176" s="39"/>
      <c r="K176" s="39"/>
    </row>
    <row r="177" spans="10:11" s="38" customFormat="1" ht="18" customHeight="1" x14ac:dyDescent="0.15">
      <c r="J177" s="39"/>
      <c r="K177" s="39"/>
    </row>
    <row r="178" spans="10:11" s="38" customFormat="1" ht="18" customHeight="1" x14ac:dyDescent="0.15">
      <c r="J178" s="39"/>
      <c r="K178" s="39"/>
    </row>
    <row r="179" spans="10:11" s="38" customFormat="1" ht="18" customHeight="1" x14ac:dyDescent="0.15">
      <c r="J179" s="39"/>
      <c r="K179" s="39"/>
    </row>
    <row r="180" spans="10:11" s="38" customFormat="1" ht="18" customHeight="1" x14ac:dyDescent="0.15">
      <c r="J180" s="39"/>
      <c r="K180" s="39"/>
    </row>
    <row r="181" spans="10:11" s="38" customFormat="1" ht="18" customHeight="1" x14ac:dyDescent="0.15">
      <c r="J181" s="39"/>
      <c r="K181" s="39"/>
    </row>
    <row r="182" spans="10:11" s="38" customFormat="1" ht="18" customHeight="1" x14ac:dyDescent="0.15">
      <c r="J182" s="39"/>
      <c r="K182" s="39"/>
    </row>
    <row r="183" spans="10:11" s="38" customFormat="1" ht="18" customHeight="1" x14ac:dyDescent="0.15">
      <c r="J183" s="39"/>
      <c r="K183" s="39"/>
    </row>
    <row r="184" spans="10:11" s="38" customFormat="1" ht="18" customHeight="1" x14ac:dyDescent="0.15">
      <c r="J184" s="39"/>
      <c r="K184" s="39"/>
    </row>
    <row r="185" spans="10:11" s="38" customFormat="1" ht="18" customHeight="1" x14ac:dyDescent="0.15">
      <c r="J185" s="39"/>
      <c r="K185" s="39"/>
    </row>
    <row r="186" spans="10:11" s="38" customFormat="1" ht="18" customHeight="1" x14ac:dyDescent="0.15">
      <c r="J186" s="39"/>
      <c r="K186" s="39"/>
    </row>
    <row r="187" spans="10:11" s="38" customFormat="1" ht="18" customHeight="1" x14ac:dyDescent="0.15">
      <c r="J187" s="39"/>
      <c r="K187" s="39"/>
    </row>
    <row r="188" spans="10:11" s="38" customFormat="1" ht="18" customHeight="1" x14ac:dyDescent="0.15">
      <c r="J188" s="39"/>
      <c r="K188" s="39"/>
    </row>
    <row r="189" spans="10:11" s="38" customFormat="1" ht="18" customHeight="1" x14ac:dyDescent="0.15">
      <c r="J189" s="39"/>
      <c r="K189" s="39"/>
    </row>
    <row r="190" spans="10:11" s="38" customFormat="1" ht="18" customHeight="1" x14ac:dyDescent="0.15">
      <c r="J190" s="39"/>
      <c r="K190" s="39"/>
    </row>
    <row r="191" spans="10:11" s="38" customFormat="1" ht="18" customHeight="1" x14ac:dyDescent="0.15">
      <c r="J191" s="39"/>
      <c r="K191" s="39"/>
    </row>
    <row r="192" spans="10:11" s="38" customFormat="1" ht="18" customHeight="1" x14ac:dyDescent="0.15">
      <c r="J192" s="39"/>
      <c r="K192" s="39"/>
    </row>
    <row r="193" spans="10:11" s="38" customFormat="1" ht="18" customHeight="1" x14ac:dyDescent="0.15">
      <c r="J193" s="39"/>
      <c r="K193" s="39"/>
    </row>
    <row r="194" spans="10:11" s="38" customFormat="1" ht="18" customHeight="1" x14ac:dyDescent="0.15">
      <c r="J194" s="39"/>
      <c r="K194" s="39"/>
    </row>
    <row r="195" spans="10:11" s="38" customFormat="1" ht="18" customHeight="1" x14ac:dyDescent="0.15">
      <c r="J195" s="39"/>
      <c r="K195" s="39"/>
    </row>
    <row r="196" spans="10:11" s="38" customFormat="1" ht="18" customHeight="1" x14ac:dyDescent="0.15">
      <c r="J196" s="39"/>
      <c r="K196" s="39"/>
    </row>
    <row r="197" spans="10:11" s="38" customFormat="1" ht="18" customHeight="1" x14ac:dyDescent="0.15">
      <c r="J197" s="39"/>
      <c r="K197" s="39"/>
    </row>
    <row r="198" spans="10:11" s="38" customFormat="1" ht="18" customHeight="1" x14ac:dyDescent="0.15">
      <c r="J198" s="39"/>
      <c r="K198" s="39"/>
    </row>
    <row r="199" spans="10:11" s="38" customFormat="1" ht="18" customHeight="1" x14ac:dyDescent="0.15">
      <c r="J199" s="39"/>
      <c r="K199" s="39"/>
    </row>
    <row r="200" spans="10:11" s="38" customFormat="1" ht="18" customHeight="1" x14ac:dyDescent="0.15">
      <c r="J200" s="39"/>
      <c r="K200" s="39"/>
    </row>
    <row r="201" spans="10:11" s="38" customFormat="1" ht="18" customHeight="1" x14ac:dyDescent="0.15">
      <c r="J201" s="39"/>
      <c r="K201" s="39"/>
    </row>
    <row r="202" spans="10:11" s="38" customFormat="1" ht="18" customHeight="1" x14ac:dyDescent="0.15">
      <c r="J202" s="39"/>
      <c r="K202" s="39"/>
    </row>
    <row r="203" spans="10:11" s="38" customFormat="1" ht="18" customHeight="1" x14ac:dyDescent="0.15">
      <c r="J203" s="39"/>
      <c r="K203" s="39"/>
    </row>
    <row r="204" spans="10:11" s="38" customFormat="1" ht="18" customHeight="1" x14ac:dyDescent="0.15">
      <c r="J204" s="39"/>
      <c r="K204" s="39"/>
    </row>
    <row r="205" spans="10:11" s="38" customFormat="1" ht="18" customHeight="1" x14ac:dyDescent="0.15">
      <c r="J205" s="39"/>
      <c r="K205" s="39"/>
    </row>
    <row r="206" spans="10:11" s="38" customFormat="1" ht="18" customHeight="1" x14ac:dyDescent="0.15">
      <c r="J206" s="39"/>
      <c r="K206" s="39"/>
    </row>
    <row r="207" spans="10:11" s="38" customFormat="1" ht="18" customHeight="1" x14ac:dyDescent="0.15">
      <c r="J207" s="39"/>
      <c r="K207" s="39"/>
    </row>
    <row r="208" spans="10:11" s="38" customFormat="1" ht="18" customHeight="1" x14ac:dyDescent="0.15">
      <c r="J208" s="39"/>
      <c r="K208" s="39"/>
    </row>
    <row r="209" spans="10:11" s="38" customFormat="1" ht="18" customHeight="1" x14ac:dyDescent="0.15">
      <c r="J209" s="39"/>
      <c r="K209" s="39"/>
    </row>
    <row r="210" spans="10:11" s="38" customFormat="1" ht="18" customHeight="1" x14ac:dyDescent="0.15">
      <c r="J210" s="39"/>
      <c r="K210" s="39"/>
    </row>
    <row r="211" spans="10:11" s="38" customFormat="1" ht="18" customHeight="1" x14ac:dyDescent="0.15">
      <c r="J211" s="39"/>
      <c r="K211" s="39"/>
    </row>
    <row r="212" spans="10:11" s="38" customFormat="1" ht="18" customHeight="1" x14ac:dyDescent="0.15">
      <c r="J212" s="39"/>
      <c r="K212" s="39"/>
    </row>
    <row r="213" spans="10:11" s="38" customFormat="1" ht="18" customHeight="1" x14ac:dyDescent="0.15">
      <c r="J213" s="39"/>
      <c r="K213" s="39"/>
    </row>
    <row r="214" spans="10:11" s="38" customFormat="1" ht="18" customHeight="1" x14ac:dyDescent="0.15">
      <c r="J214" s="39"/>
      <c r="K214" s="39"/>
    </row>
    <row r="215" spans="10:11" s="38" customFormat="1" ht="18" customHeight="1" x14ac:dyDescent="0.15">
      <c r="J215" s="39"/>
      <c r="K215" s="39"/>
    </row>
    <row r="216" spans="10:11" s="38" customFormat="1" ht="18" customHeight="1" x14ac:dyDescent="0.15">
      <c r="J216" s="39"/>
      <c r="K216" s="39"/>
    </row>
    <row r="217" spans="10:11" s="38" customFormat="1" ht="18" customHeight="1" x14ac:dyDescent="0.15">
      <c r="J217" s="39"/>
      <c r="K217" s="39"/>
    </row>
    <row r="218" spans="10:11" s="38" customFormat="1" ht="18" customHeight="1" x14ac:dyDescent="0.15">
      <c r="J218" s="39"/>
      <c r="K218" s="39"/>
    </row>
    <row r="219" spans="10:11" s="38" customFormat="1" ht="18" customHeight="1" x14ac:dyDescent="0.15">
      <c r="J219" s="39"/>
      <c r="K219" s="39"/>
    </row>
    <row r="220" spans="10:11" s="38" customFormat="1" ht="18" customHeight="1" x14ac:dyDescent="0.15">
      <c r="J220" s="39"/>
      <c r="K220" s="39"/>
    </row>
    <row r="221" spans="10:11" s="38" customFormat="1" ht="18" customHeight="1" x14ac:dyDescent="0.15">
      <c r="J221" s="39"/>
      <c r="K221" s="39"/>
    </row>
    <row r="222" spans="10:11" s="38" customFormat="1" ht="18" customHeight="1" x14ac:dyDescent="0.15">
      <c r="J222" s="39"/>
      <c r="K222" s="39"/>
    </row>
    <row r="223" spans="10:11" s="38" customFormat="1" ht="18" customHeight="1" x14ac:dyDescent="0.15">
      <c r="J223" s="39"/>
      <c r="K223" s="39"/>
    </row>
    <row r="224" spans="10:11" s="38" customFormat="1" ht="18" customHeight="1" x14ac:dyDescent="0.15">
      <c r="J224" s="39"/>
      <c r="K224" s="39"/>
    </row>
    <row r="225" spans="10:11" s="38" customFormat="1" ht="18" customHeight="1" x14ac:dyDescent="0.15">
      <c r="J225" s="39"/>
      <c r="K225" s="39"/>
    </row>
    <row r="226" spans="10:11" s="38" customFormat="1" ht="18" customHeight="1" x14ac:dyDescent="0.15">
      <c r="J226" s="39"/>
      <c r="K226" s="39"/>
    </row>
    <row r="227" spans="10:11" s="38" customFormat="1" ht="18" customHeight="1" x14ac:dyDescent="0.15">
      <c r="J227" s="39"/>
      <c r="K227" s="39"/>
    </row>
    <row r="228" spans="10:11" s="38" customFormat="1" ht="18" customHeight="1" x14ac:dyDescent="0.15">
      <c r="J228" s="39"/>
      <c r="K228" s="39"/>
    </row>
    <row r="229" spans="10:11" s="38" customFormat="1" ht="18" customHeight="1" x14ac:dyDescent="0.15">
      <c r="J229" s="39"/>
      <c r="K229" s="39"/>
    </row>
    <row r="230" spans="10:11" s="38" customFormat="1" x14ac:dyDescent="0.15">
      <c r="J230" s="39"/>
      <c r="K230" s="39"/>
    </row>
    <row r="231" spans="10:11" s="38" customFormat="1" x14ac:dyDescent="0.15">
      <c r="J231" s="39"/>
      <c r="K231" s="39"/>
    </row>
    <row r="232" spans="10:11" s="38" customFormat="1" x14ac:dyDescent="0.15">
      <c r="J232" s="39"/>
      <c r="K232" s="39"/>
    </row>
    <row r="233" spans="10:11" s="38" customFormat="1" x14ac:dyDescent="0.15">
      <c r="J233" s="39"/>
      <c r="K233" s="39"/>
    </row>
    <row r="234" spans="10:11" s="38" customFormat="1" x14ac:dyDescent="0.15">
      <c r="J234" s="39"/>
      <c r="K234" s="39"/>
    </row>
    <row r="235" spans="10:11" s="38" customFormat="1" x14ac:dyDescent="0.15">
      <c r="J235" s="39"/>
      <c r="K235" s="39"/>
    </row>
    <row r="236" spans="10:11" s="38" customFormat="1" x14ac:dyDescent="0.15">
      <c r="J236" s="39"/>
      <c r="K236" s="39"/>
    </row>
    <row r="237" spans="10:11" s="38" customFormat="1" x14ac:dyDescent="0.15">
      <c r="J237" s="39"/>
      <c r="K237" s="39"/>
    </row>
    <row r="238" spans="10:11" s="38" customFormat="1" x14ac:dyDescent="0.15">
      <c r="J238" s="39"/>
      <c r="K238" s="39"/>
    </row>
    <row r="239" spans="10:11" s="38" customFormat="1" x14ac:dyDescent="0.15">
      <c r="J239" s="39"/>
      <c r="K239" s="39"/>
    </row>
    <row r="240" spans="10:11" s="38" customFormat="1" x14ac:dyDescent="0.15">
      <c r="J240" s="39"/>
      <c r="K240" s="39"/>
    </row>
    <row r="241" spans="10:11" s="38" customFormat="1" x14ac:dyDescent="0.15">
      <c r="J241" s="39"/>
      <c r="K241" s="39"/>
    </row>
    <row r="242" spans="10:11" s="38" customFormat="1" x14ac:dyDescent="0.15">
      <c r="J242" s="39"/>
      <c r="K242" s="39"/>
    </row>
    <row r="243" spans="10:11" s="38" customFormat="1" x14ac:dyDescent="0.15">
      <c r="J243" s="39"/>
      <c r="K243" s="39"/>
    </row>
    <row r="244" spans="10:11" s="38" customFormat="1" x14ac:dyDescent="0.15">
      <c r="J244" s="39"/>
      <c r="K244" s="39"/>
    </row>
    <row r="245" spans="10:11" s="38" customFormat="1" x14ac:dyDescent="0.15">
      <c r="J245" s="39"/>
      <c r="K245" s="39"/>
    </row>
    <row r="246" spans="10:11" s="38" customFormat="1" x14ac:dyDescent="0.15">
      <c r="J246" s="39"/>
      <c r="K246" s="39"/>
    </row>
    <row r="247" spans="10:11" s="38" customFormat="1" x14ac:dyDescent="0.15">
      <c r="J247" s="39"/>
      <c r="K247" s="39"/>
    </row>
    <row r="248" spans="10:11" s="38" customFormat="1" x14ac:dyDescent="0.15">
      <c r="J248" s="39"/>
      <c r="K248" s="39"/>
    </row>
    <row r="249" spans="10:11" s="38" customFormat="1" x14ac:dyDescent="0.15">
      <c r="J249" s="39"/>
      <c r="K249" s="39"/>
    </row>
    <row r="250" spans="10:11" s="38" customFormat="1" x14ac:dyDescent="0.15">
      <c r="J250" s="39"/>
      <c r="K250" s="39"/>
    </row>
    <row r="251" spans="10:11" s="38" customFormat="1" x14ac:dyDescent="0.15">
      <c r="J251" s="39"/>
      <c r="K251" s="39"/>
    </row>
    <row r="252" spans="10:11" s="38" customFormat="1" x14ac:dyDescent="0.15">
      <c r="J252" s="39"/>
      <c r="K252" s="39"/>
    </row>
    <row r="253" spans="10:11" s="38" customFormat="1" x14ac:dyDescent="0.15">
      <c r="J253" s="39"/>
      <c r="K253" s="39"/>
    </row>
    <row r="254" spans="10:11" s="38" customFormat="1" x14ac:dyDescent="0.15">
      <c r="J254" s="39"/>
      <c r="K254" s="39"/>
    </row>
    <row r="255" spans="10:11" s="38" customFormat="1" x14ac:dyDescent="0.15">
      <c r="J255" s="39"/>
      <c r="K255" s="39"/>
    </row>
    <row r="256" spans="10:11" s="38" customFormat="1" x14ac:dyDescent="0.15">
      <c r="J256" s="39"/>
      <c r="K256" s="39"/>
    </row>
    <row r="257" spans="10:11" s="38" customFormat="1" x14ac:dyDescent="0.15">
      <c r="J257" s="39"/>
      <c r="K257" s="39"/>
    </row>
    <row r="258" spans="10:11" s="38" customFormat="1" x14ac:dyDescent="0.15">
      <c r="J258" s="39"/>
      <c r="K258" s="39"/>
    </row>
    <row r="259" spans="10:11" s="38" customFormat="1" x14ac:dyDescent="0.15">
      <c r="J259" s="39"/>
      <c r="K259" s="39"/>
    </row>
    <row r="260" spans="10:11" s="38" customFormat="1" x14ac:dyDescent="0.15">
      <c r="J260" s="39"/>
      <c r="K260" s="39"/>
    </row>
    <row r="261" spans="10:11" s="38" customFormat="1" x14ac:dyDescent="0.15">
      <c r="J261" s="39"/>
      <c r="K261" s="39"/>
    </row>
    <row r="262" spans="10:11" s="38" customFormat="1" x14ac:dyDescent="0.15">
      <c r="J262" s="39"/>
      <c r="K262" s="39"/>
    </row>
    <row r="263" spans="10:11" s="38" customFormat="1" x14ac:dyDescent="0.15">
      <c r="J263" s="39"/>
      <c r="K263" s="39"/>
    </row>
    <row r="264" spans="10:11" s="38" customFormat="1" x14ac:dyDescent="0.15">
      <c r="J264" s="39"/>
      <c r="K264" s="39"/>
    </row>
    <row r="265" spans="10:11" s="38" customFormat="1" x14ac:dyDescent="0.15">
      <c r="J265" s="39"/>
      <c r="K265" s="39"/>
    </row>
    <row r="266" spans="10:11" s="38" customFormat="1" x14ac:dyDescent="0.15">
      <c r="J266" s="39"/>
      <c r="K266" s="39"/>
    </row>
    <row r="267" spans="10:11" s="38" customFormat="1" x14ac:dyDescent="0.15">
      <c r="J267" s="39"/>
      <c r="K267" s="39"/>
    </row>
    <row r="268" spans="10:11" s="38" customFormat="1" x14ac:dyDescent="0.15">
      <c r="J268" s="39"/>
      <c r="K268" s="39"/>
    </row>
    <row r="269" spans="10:11" s="38" customFormat="1" x14ac:dyDescent="0.15">
      <c r="J269" s="39"/>
      <c r="K269" s="39"/>
    </row>
    <row r="270" spans="10:11" s="38" customFormat="1" x14ac:dyDescent="0.15">
      <c r="J270" s="39"/>
      <c r="K270" s="39"/>
    </row>
    <row r="271" spans="10:11" s="38" customFormat="1" x14ac:dyDescent="0.15">
      <c r="J271" s="39"/>
      <c r="K271" s="39"/>
    </row>
    <row r="272" spans="10:11" s="38" customFormat="1" x14ac:dyDescent="0.15">
      <c r="J272" s="39"/>
      <c r="K272" s="39"/>
    </row>
    <row r="273" spans="10:11" s="38" customFormat="1" x14ac:dyDescent="0.15">
      <c r="J273" s="39"/>
      <c r="K273" s="39"/>
    </row>
    <row r="274" spans="10:11" s="38" customFormat="1" x14ac:dyDescent="0.15">
      <c r="J274" s="39"/>
      <c r="K274" s="39"/>
    </row>
    <row r="275" spans="10:11" s="38" customFormat="1" x14ac:dyDescent="0.15">
      <c r="J275" s="39"/>
      <c r="K275" s="39"/>
    </row>
    <row r="276" spans="10:11" s="38" customFormat="1" x14ac:dyDescent="0.15">
      <c r="J276" s="39"/>
      <c r="K276" s="39"/>
    </row>
    <row r="277" spans="10:11" s="38" customFormat="1" x14ac:dyDescent="0.15">
      <c r="J277" s="39"/>
      <c r="K277" s="39"/>
    </row>
    <row r="278" spans="10:11" s="38" customFormat="1" x14ac:dyDescent="0.15">
      <c r="J278" s="39"/>
      <c r="K278" s="39"/>
    </row>
    <row r="279" spans="10:11" s="38" customFormat="1" x14ac:dyDescent="0.15">
      <c r="J279" s="39"/>
      <c r="K279" s="39"/>
    </row>
    <row r="280" spans="10:11" s="38" customFormat="1" x14ac:dyDescent="0.15">
      <c r="J280" s="39"/>
      <c r="K280" s="39"/>
    </row>
    <row r="281" spans="10:11" s="38" customFormat="1" x14ac:dyDescent="0.15">
      <c r="J281" s="39"/>
      <c r="K281" s="39"/>
    </row>
    <row r="282" spans="10:11" s="38" customFormat="1" x14ac:dyDescent="0.15">
      <c r="J282" s="39"/>
      <c r="K282" s="39"/>
    </row>
    <row r="283" spans="10:11" s="38" customFormat="1" x14ac:dyDescent="0.15">
      <c r="J283" s="39"/>
      <c r="K283" s="39"/>
    </row>
    <row r="284" spans="10:11" s="38" customFormat="1" x14ac:dyDescent="0.15">
      <c r="J284" s="39"/>
      <c r="K284" s="39"/>
    </row>
    <row r="285" spans="10:11" s="38" customFormat="1" x14ac:dyDescent="0.15">
      <c r="J285" s="39"/>
      <c r="K285" s="39"/>
    </row>
    <row r="286" spans="10:11" s="38" customFormat="1" x14ac:dyDescent="0.15">
      <c r="J286" s="39"/>
      <c r="K286" s="39"/>
    </row>
    <row r="287" spans="10:11" s="38" customFormat="1" x14ac:dyDescent="0.15">
      <c r="J287" s="39"/>
      <c r="K287" s="39"/>
    </row>
    <row r="288" spans="10:11" s="38" customFormat="1" x14ac:dyDescent="0.15">
      <c r="J288" s="39"/>
      <c r="K288" s="39"/>
    </row>
    <row r="289" spans="10:11" s="38" customFormat="1" x14ac:dyDescent="0.15">
      <c r="J289" s="39"/>
      <c r="K289" s="39"/>
    </row>
    <row r="290" spans="10:11" s="38" customFormat="1" x14ac:dyDescent="0.15">
      <c r="J290" s="39"/>
      <c r="K290" s="39"/>
    </row>
    <row r="291" spans="10:11" s="38" customFormat="1" x14ac:dyDescent="0.15">
      <c r="J291" s="39"/>
      <c r="K291" s="39"/>
    </row>
    <row r="292" spans="10:11" s="38" customFormat="1" x14ac:dyDescent="0.15">
      <c r="J292" s="39"/>
      <c r="K292" s="39"/>
    </row>
    <row r="293" spans="10:11" s="38" customFormat="1" x14ac:dyDescent="0.15">
      <c r="J293" s="39"/>
      <c r="K293" s="39"/>
    </row>
    <row r="294" spans="10:11" s="38" customFormat="1" x14ac:dyDescent="0.15">
      <c r="J294" s="39"/>
      <c r="K294" s="39"/>
    </row>
    <row r="295" spans="10:11" s="38" customFormat="1" x14ac:dyDescent="0.15">
      <c r="J295" s="39"/>
      <c r="K295" s="39"/>
    </row>
    <row r="296" spans="10:11" s="38" customFormat="1" x14ac:dyDescent="0.15">
      <c r="J296" s="39"/>
      <c r="K296" s="39"/>
    </row>
    <row r="297" spans="10:11" s="38" customFormat="1" x14ac:dyDescent="0.15">
      <c r="J297" s="39"/>
      <c r="K297" s="39"/>
    </row>
    <row r="298" spans="10:11" s="38" customFormat="1" x14ac:dyDescent="0.15">
      <c r="J298" s="39"/>
      <c r="K298" s="39"/>
    </row>
    <row r="299" spans="10:11" s="38" customFormat="1" x14ac:dyDescent="0.15">
      <c r="J299" s="39"/>
      <c r="K299" s="39"/>
    </row>
    <row r="300" spans="10:11" s="38" customFormat="1" x14ac:dyDescent="0.15">
      <c r="J300" s="39"/>
      <c r="K300" s="39"/>
    </row>
    <row r="301" spans="10:11" s="38" customFormat="1" x14ac:dyDescent="0.15">
      <c r="J301" s="39"/>
      <c r="K301" s="39"/>
    </row>
    <row r="302" spans="10:11" s="38" customFormat="1" x14ac:dyDescent="0.15">
      <c r="J302" s="39"/>
      <c r="K302" s="39"/>
    </row>
    <row r="303" spans="10:11" s="38" customFormat="1" x14ac:dyDescent="0.15">
      <c r="J303" s="39"/>
      <c r="K303" s="39"/>
    </row>
    <row r="304" spans="10:11" s="38" customFormat="1" x14ac:dyDescent="0.15">
      <c r="J304" s="39"/>
      <c r="K304" s="39"/>
    </row>
    <row r="305" spans="10:11" s="38" customFormat="1" x14ac:dyDescent="0.15">
      <c r="J305" s="39"/>
      <c r="K305" s="39"/>
    </row>
    <row r="306" spans="10:11" s="38" customFormat="1" x14ac:dyDescent="0.15">
      <c r="J306" s="39"/>
      <c r="K306" s="39"/>
    </row>
    <row r="307" spans="10:11" s="38" customFormat="1" x14ac:dyDescent="0.15">
      <c r="J307" s="39"/>
      <c r="K307" s="39"/>
    </row>
    <row r="308" spans="10:11" s="38" customFormat="1" x14ac:dyDescent="0.15">
      <c r="J308" s="39"/>
      <c r="K308" s="39"/>
    </row>
    <row r="309" spans="10:11" s="38" customFormat="1" x14ac:dyDescent="0.15">
      <c r="J309" s="39"/>
      <c r="K309" s="39"/>
    </row>
    <row r="310" spans="10:11" s="38" customFormat="1" x14ac:dyDescent="0.15">
      <c r="J310" s="39"/>
      <c r="K310" s="39"/>
    </row>
    <row r="311" spans="10:11" s="38" customFormat="1" x14ac:dyDescent="0.15">
      <c r="J311" s="39"/>
      <c r="K311" s="39"/>
    </row>
    <row r="312" spans="10:11" s="38" customFormat="1" x14ac:dyDescent="0.15">
      <c r="J312" s="39"/>
      <c r="K312" s="39"/>
    </row>
    <row r="313" spans="10:11" s="38" customFormat="1" x14ac:dyDescent="0.15">
      <c r="J313" s="39"/>
      <c r="K313" s="39"/>
    </row>
    <row r="314" spans="10:11" s="38" customFormat="1" x14ac:dyDescent="0.15">
      <c r="J314" s="39"/>
      <c r="K314" s="39"/>
    </row>
    <row r="315" spans="10:11" s="38" customFormat="1" x14ac:dyDescent="0.15">
      <c r="J315" s="39"/>
      <c r="K315" s="39"/>
    </row>
    <row r="316" spans="10:11" s="38" customFormat="1" x14ac:dyDescent="0.15">
      <c r="J316" s="39"/>
      <c r="K316" s="39"/>
    </row>
    <row r="317" spans="10:11" s="38" customFormat="1" x14ac:dyDescent="0.15">
      <c r="J317" s="39"/>
      <c r="K317" s="39"/>
    </row>
    <row r="318" spans="10:11" s="38" customFormat="1" x14ac:dyDescent="0.15">
      <c r="J318" s="39"/>
      <c r="K318" s="39"/>
    </row>
    <row r="319" spans="10:11" s="38" customFormat="1" x14ac:dyDescent="0.15">
      <c r="J319" s="39"/>
      <c r="K319" s="39"/>
    </row>
    <row r="320" spans="10:11" s="38" customFormat="1" x14ac:dyDescent="0.15">
      <c r="J320" s="39"/>
      <c r="K320" s="39"/>
    </row>
    <row r="321" spans="10:11" s="38" customFormat="1" x14ac:dyDescent="0.15">
      <c r="J321" s="39"/>
      <c r="K321" s="39"/>
    </row>
    <row r="322" spans="10:11" s="38" customFormat="1" x14ac:dyDescent="0.15">
      <c r="J322" s="39"/>
      <c r="K322" s="39"/>
    </row>
    <row r="323" spans="10:11" s="38" customFormat="1" x14ac:dyDescent="0.15">
      <c r="J323" s="39"/>
      <c r="K323" s="39"/>
    </row>
    <row r="324" spans="10:11" s="38" customFormat="1" x14ac:dyDescent="0.15">
      <c r="J324" s="39"/>
      <c r="K324" s="39"/>
    </row>
    <row r="325" spans="10:11" s="38" customFormat="1" x14ac:dyDescent="0.15">
      <c r="J325" s="39"/>
      <c r="K325" s="39"/>
    </row>
    <row r="326" spans="10:11" s="38" customFormat="1" x14ac:dyDescent="0.15">
      <c r="J326" s="39"/>
      <c r="K326" s="39"/>
    </row>
    <row r="327" spans="10:11" s="38" customFormat="1" x14ac:dyDescent="0.15">
      <c r="J327" s="39"/>
      <c r="K327" s="39"/>
    </row>
    <row r="328" spans="10:11" s="38" customFormat="1" x14ac:dyDescent="0.15">
      <c r="J328" s="39"/>
      <c r="K328" s="39"/>
    </row>
    <row r="329" spans="10:11" s="38" customFormat="1" x14ac:dyDescent="0.15">
      <c r="J329" s="39"/>
      <c r="K329" s="39"/>
    </row>
    <row r="330" spans="10:11" s="38" customFormat="1" x14ac:dyDescent="0.15">
      <c r="J330" s="39"/>
      <c r="K330" s="39"/>
    </row>
    <row r="331" spans="10:11" s="38" customFormat="1" x14ac:dyDescent="0.15">
      <c r="J331" s="39"/>
      <c r="K331" s="39"/>
    </row>
    <row r="332" spans="10:11" s="38" customFormat="1" x14ac:dyDescent="0.15">
      <c r="J332" s="39"/>
      <c r="K332" s="39"/>
    </row>
    <row r="333" spans="10:11" s="38" customFormat="1" x14ac:dyDescent="0.15">
      <c r="J333" s="39"/>
      <c r="K333" s="39"/>
    </row>
    <row r="334" spans="10:11" s="38" customFormat="1" x14ac:dyDescent="0.15">
      <c r="J334" s="39"/>
      <c r="K334" s="39"/>
    </row>
    <row r="335" spans="10:11" s="38" customFormat="1" x14ac:dyDescent="0.15">
      <c r="J335" s="39"/>
      <c r="K335" s="39"/>
    </row>
    <row r="336" spans="10:11" s="38" customFormat="1" x14ac:dyDescent="0.15">
      <c r="J336" s="39"/>
      <c r="K336" s="39"/>
    </row>
    <row r="337" spans="10:11" s="38" customFormat="1" x14ac:dyDescent="0.15">
      <c r="J337" s="39"/>
      <c r="K337" s="39"/>
    </row>
    <row r="338" spans="10:11" s="38" customFormat="1" x14ac:dyDescent="0.15">
      <c r="J338" s="39"/>
      <c r="K338" s="39"/>
    </row>
    <row r="339" spans="10:11" s="38" customFormat="1" x14ac:dyDescent="0.15">
      <c r="J339" s="39"/>
      <c r="K339" s="39"/>
    </row>
    <row r="340" spans="10:11" s="38" customFormat="1" x14ac:dyDescent="0.15">
      <c r="J340" s="39"/>
      <c r="K340" s="39"/>
    </row>
    <row r="341" spans="10:11" s="38" customFormat="1" x14ac:dyDescent="0.15">
      <c r="J341" s="39"/>
      <c r="K341" s="39"/>
    </row>
    <row r="342" spans="10:11" s="38" customFormat="1" x14ac:dyDescent="0.15">
      <c r="J342" s="39"/>
      <c r="K342" s="39"/>
    </row>
    <row r="343" spans="10:11" s="38" customFormat="1" x14ac:dyDescent="0.15">
      <c r="J343" s="39"/>
      <c r="K343" s="39"/>
    </row>
    <row r="344" spans="10:11" s="38" customFormat="1" x14ac:dyDescent="0.15">
      <c r="J344" s="39"/>
      <c r="K344" s="39"/>
    </row>
    <row r="345" spans="10:11" s="38" customFormat="1" x14ac:dyDescent="0.15">
      <c r="J345" s="39"/>
      <c r="K345" s="39"/>
    </row>
    <row r="346" spans="10:11" s="38" customFormat="1" x14ac:dyDescent="0.15">
      <c r="J346" s="39"/>
      <c r="K346" s="39"/>
    </row>
    <row r="347" spans="10:11" s="38" customFormat="1" x14ac:dyDescent="0.15">
      <c r="J347" s="39"/>
      <c r="K347" s="39"/>
    </row>
    <row r="348" spans="10:11" s="38" customFormat="1" x14ac:dyDescent="0.15">
      <c r="J348" s="39"/>
      <c r="K348" s="39"/>
    </row>
    <row r="349" spans="10:11" s="38" customFormat="1" x14ac:dyDescent="0.15">
      <c r="J349" s="39"/>
      <c r="K349" s="39"/>
    </row>
    <row r="350" spans="10:11" s="38" customFormat="1" x14ac:dyDescent="0.15">
      <c r="J350" s="39"/>
      <c r="K350" s="39"/>
    </row>
    <row r="351" spans="10:11" s="38" customFormat="1" x14ac:dyDescent="0.15">
      <c r="J351" s="39"/>
      <c r="K351" s="39"/>
    </row>
    <row r="352" spans="10:11" s="38" customFormat="1" x14ac:dyDescent="0.15">
      <c r="J352" s="39"/>
      <c r="K352" s="39"/>
    </row>
    <row r="353" spans="10:11" s="38" customFormat="1" x14ac:dyDescent="0.15">
      <c r="J353" s="39"/>
      <c r="K353" s="39"/>
    </row>
    <row r="354" spans="10:11" s="38" customFormat="1" x14ac:dyDescent="0.15">
      <c r="J354" s="39"/>
      <c r="K354" s="39"/>
    </row>
    <row r="355" spans="10:11" s="38" customFormat="1" x14ac:dyDescent="0.15">
      <c r="J355" s="39"/>
      <c r="K355" s="39"/>
    </row>
    <row r="356" spans="10:11" s="38" customFormat="1" x14ac:dyDescent="0.15">
      <c r="J356" s="39"/>
      <c r="K356" s="39"/>
    </row>
    <row r="357" spans="10:11" s="38" customFormat="1" x14ac:dyDescent="0.15">
      <c r="J357" s="39"/>
      <c r="K357" s="39"/>
    </row>
    <row r="358" spans="10:11" s="38" customFormat="1" x14ac:dyDescent="0.15">
      <c r="J358" s="39"/>
      <c r="K358" s="39"/>
    </row>
    <row r="359" spans="10:11" s="38" customFormat="1" x14ac:dyDescent="0.15">
      <c r="J359" s="39"/>
      <c r="K359" s="39"/>
    </row>
    <row r="360" spans="10:11" s="38" customFormat="1" x14ac:dyDescent="0.15">
      <c r="J360" s="39"/>
      <c r="K360" s="39"/>
    </row>
    <row r="361" spans="10:11" s="38" customFormat="1" x14ac:dyDescent="0.15">
      <c r="J361" s="39"/>
      <c r="K361" s="39"/>
    </row>
    <row r="362" spans="10:11" s="38" customFormat="1" x14ac:dyDescent="0.15">
      <c r="J362" s="39"/>
      <c r="K362" s="39"/>
    </row>
    <row r="363" spans="10:11" s="38" customFormat="1" x14ac:dyDescent="0.15">
      <c r="J363" s="39"/>
      <c r="K363" s="39"/>
    </row>
    <row r="364" spans="10:11" s="38" customFormat="1" x14ac:dyDescent="0.15">
      <c r="J364" s="39"/>
      <c r="K364" s="39"/>
    </row>
    <row r="365" spans="10:11" s="38" customFormat="1" x14ac:dyDescent="0.15">
      <c r="J365" s="39"/>
      <c r="K365" s="39"/>
    </row>
    <row r="366" spans="10:11" s="38" customFormat="1" x14ac:dyDescent="0.15">
      <c r="J366" s="39"/>
      <c r="K366" s="39"/>
    </row>
    <row r="367" spans="10:11" s="38" customFormat="1" x14ac:dyDescent="0.15">
      <c r="J367" s="39"/>
      <c r="K367" s="39"/>
    </row>
    <row r="368" spans="10:11" s="38" customFormat="1" x14ac:dyDescent="0.15">
      <c r="J368" s="39"/>
      <c r="K368" s="39"/>
    </row>
    <row r="369" spans="10:11" s="38" customFormat="1" x14ac:dyDescent="0.15">
      <c r="J369" s="39"/>
      <c r="K369" s="39"/>
    </row>
    <row r="370" spans="10:11" s="38" customFormat="1" x14ac:dyDescent="0.15">
      <c r="J370" s="39"/>
      <c r="K370" s="39"/>
    </row>
    <row r="371" spans="10:11" s="38" customFormat="1" x14ac:dyDescent="0.15">
      <c r="J371" s="39"/>
      <c r="K371" s="39"/>
    </row>
    <row r="372" spans="10:11" s="38" customFormat="1" x14ac:dyDescent="0.15">
      <c r="J372" s="39"/>
      <c r="K372" s="39"/>
    </row>
    <row r="373" spans="10:11" s="38" customFormat="1" x14ac:dyDescent="0.15">
      <c r="J373" s="39"/>
      <c r="K373" s="39"/>
    </row>
    <row r="374" spans="10:11" s="38" customFormat="1" x14ac:dyDescent="0.15">
      <c r="J374" s="39"/>
      <c r="K374" s="39"/>
    </row>
    <row r="375" spans="10:11" s="38" customFormat="1" x14ac:dyDescent="0.15">
      <c r="J375" s="39"/>
      <c r="K375" s="39"/>
    </row>
    <row r="376" spans="10:11" s="38" customFormat="1" x14ac:dyDescent="0.15">
      <c r="J376" s="39"/>
      <c r="K376" s="39"/>
    </row>
    <row r="377" spans="10:11" s="38" customFormat="1" x14ac:dyDescent="0.15">
      <c r="J377" s="39"/>
      <c r="K377" s="39"/>
    </row>
    <row r="378" spans="10:11" s="38" customFormat="1" x14ac:dyDescent="0.15">
      <c r="J378" s="39"/>
      <c r="K378" s="39"/>
    </row>
    <row r="379" spans="10:11" s="38" customFormat="1" x14ac:dyDescent="0.15">
      <c r="J379" s="39"/>
      <c r="K379" s="39"/>
    </row>
    <row r="380" spans="10:11" s="38" customFormat="1" x14ac:dyDescent="0.15">
      <c r="J380" s="39"/>
      <c r="K380" s="39"/>
    </row>
    <row r="381" spans="10:11" s="38" customFormat="1" x14ac:dyDescent="0.15">
      <c r="J381" s="39"/>
      <c r="K381" s="3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/>
  <dimension ref="M1:AT202"/>
  <sheetViews>
    <sheetView view="pageBreakPreview" topLeftCell="A216" zoomScaleNormal="75" zoomScaleSheetLayoutView="100" workbookViewId="0">
      <selection activeCell="M1" sqref="M1"/>
    </sheetView>
  </sheetViews>
  <sheetFormatPr defaultRowHeight="13.2" x14ac:dyDescent="0.2"/>
  <cols>
    <col min="1" max="13" width="9.109375" customWidth="1"/>
    <col min="14" max="15" width="10.109375" customWidth="1"/>
    <col min="16" max="16" width="10.33203125" customWidth="1"/>
    <col min="17" max="17" width="0.109375" hidden="1" customWidth="1"/>
    <col min="18" max="23" width="11.88671875" bestFit="1" customWidth="1"/>
    <col min="24" max="24" width="9.6640625" bestFit="1" customWidth="1"/>
    <col min="42" max="42" width="10.109375" customWidth="1"/>
  </cols>
  <sheetData>
    <row r="1" spans="13:46" ht="16.2" customHeight="1" x14ac:dyDescent="0.2">
      <c r="M1" s="32" t="s">
        <v>416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１０(H22）</v>
      </c>
      <c r="AL1" t="str">
        <f>歳入!X3</f>
        <v>１１(H23）</v>
      </c>
      <c r="AM1" t="str">
        <f>歳入!Y3</f>
        <v>１２(H24）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139</v>
      </c>
      <c r="Q2" s="44">
        <f>歳入!B4</f>
        <v>0</v>
      </c>
      <c r="R2" s="44">
        <f>歳入!D4</f>
        <v>77917987</v>
      </c>
      <c r="S2" s="44">
        <f>歳入!E4</f>
        <v>82845312</v>
      </c>
      <c r="T2" s="44">
        <f>歳入!F4</f>
        <v>82396286</v>
      </c>
      <c r="U2" s="44">
        <f>歳入!G4</f>
        <v>78853656</v>
      </c>
      <c r="V2" s="44">
        <f>歳入!H4</f>
        <v>82929606</v>
      </c>
      <c r="W2" s="44">
        <f>歳入!I4</f>
        <v>86276562</v>
      </c>
      <c r="X2" s="44">
        <f>歳入!J4</f>
        <v>90035810</v>
      </c>
      <c r="Y2" s="44">
        <f>歳入!K4</f>
        <v>88237760</v>
      </c>
      <c r="Z2" s="44">
        <f>歳入!L4</f>
        <v>87532015</v>
      </c>
      <c r="AA2" s="44">
        <f>歳入!M4</f>
        <v>85828925</v>
      </c>
      <c r="AB2" s="44">
        <f>歳入!N4</f>
        <v>86719240</v>
      </c>
      <c r="AC2" s="44">
        <f>歳入!O4</f>
        <v>86031883</v>
      </c>
      <c r="AD2" s="44">
        <f>歳入!P4</f>
        <v>83490502</v>
      </c>
      <c r="AE2" s="44">
        <f>歳入!Q4</f>
        <v>83981114</v>
      </c>
      <c r="AF2" s="44">
        <f>歳入!R4</f>
        <v>87613522</v>
      </c>
      <c r="AG2" s="44">
        <f>歳入!S4</f>
        <v>91619045</v>
      </c>
      <c r="AH2" s="44">
        <f>歳入!T4</f>
        <v>97853781</v>
      </c>
      <c r="AI2" s="44">
        <f>歳入!U4</f>
        <v>95368656</v>
      </c>
      <c r="AJ2" s="44">
        <f>歳入!V4</f>
        <v>88743258</v>
      </c>
      <c r="AK2" s="44">
        <f>歳入!W4</f>
        <v>88273519</v>
      </c>
      <c r="AL2" s="44">
        <f>歳入!X4</f>
        <v>88669989</v>
      </c>
      <c r="AM2" s="44">
        <f>歳入!Y4</f>
        <v>87874640</v>
      </c>
      <c r="AN2" s="44">
        <f>歳入!Z4</f>
        <v>89253130</v>
      </c>
      <c r="AO2" s="44">
        <f>歳入!AA4</f>
        <v>93081131</v>
      </c>
      <c r="AP2" s="44">
        <f>歳入!AB4</f>
        <v>91926020</v>
      </c>
      <c r="AQ2" s="44">
        <f>歳入!AC4</f>
        <v>92889623</v>
      </c>
      <c r="AR2" s="44">
        <f>歳入!AD4</f>
        <v>93344064</v>
      </c>
      <c r="AS2" s="44">
        <f>歳入!AE4</f>
        <v>93111521</v>
      </c>
      <c r="AT2" s="44">
        <f>歳入!AF4</f>
        <v>93075369</v>
      </c>
    </row>
    <row r="3" spans="13:46" x14ac:dyDescent="0.2">
      <c r="P3" s="44" t="s">
        <v>174</v>
      </c>
      <c r="Q3" s="44">
        <f>歳入!B16</f>
        <v>0</v>
      </c>
      <c r="R3" s="44">
        <f>歳入!D16</f>
        <v>2772060</v>
      </c>
      <c r="S3" s="44">
        <f>歳入!E16</f>
        <v>2877791</v>
      </c>
      <c r="T3" s="44">
        <f>歳入!F16</f>
        <v>2952115</v>
      </c>
      <c r="U3" s="44">
        <f>歳入!G16</f>
        <v>2752750</v>
      </c>
      <c r="V3" s="44">
        <f>歳入!H16</f>
        <v>2917504</v>
      </c>
      <c r="W3" s="44">
        <f>歳入!I16</f>
        <v>3106417</v>
      </c>
      <c r="X3" s="44">
        <f>歳入!J16</f>
        <v>3321508</v>
      </c>
      <c r="Y3" s="44">
        <f>歳入!K16</f>
        <v>5128475</v>
      </c>
      <c r="Z3" s="44">
        <f>歳入!L16</f>
        <v>9092088</v>
      </c>
      <c r="AA3" s="44">
        <f>歳入!M16</f>
        <v>10326289</v>
      </c>
      <c r="AB3" s="44">
        <f>歳入!N16</f>
        <v>6818489</v>
      </c>
      <c r="AC3" s="44">
        <f>歳入!O16</f>
        <v>4284294</v>
      </c>
      <c r="AD3" s="44">
        <f>歳入!P16</f>
        <v>3411800</v>
      </c>
      <c r="AE3" s="44">
        <f>歳入!Q16</f>
        <v>2567611</v>
      </c>
      <c r="AF3" s="44">
        <f>歳入!R16</f>
        <v>2543604</v>
      </c>
      <c r="AG3" s="44">
        <f>歳入!S16</f>
        <v>2736907</v>
      </c>
      <c r="AH3" s="44">
        <f>歳入!T16</f>
        <v>2431774</v>
      </c>
      <c r="AI3" s="44">
        <f>歳入!U16</f>
        <v>2564781</v>
      </c>
      <c r="AJ3" s="44">
        <f>歳入!V16</f>
        <v>2882634</v>
      </c>
      <c r="AK3" s="44">
        <f>歳入!W16</f>
        <v>5793968</v>
      </c>
      <c r="AL3" s="44">
        <f>歳入!X16</f>
        <v>8190759</v>
      </c>
      <c r="AM3" s="44">
        <f>歳入!Y16</f>
        <v>7601914</v>
      </c>
      <c r="AN3" s="44">
        <f>歳入!Z16</f>
        <v>6603966</v>
      </c>
      <c r="AO3" s="44">
        <f>歳入!AA16</f>
        <v>5494525</v>
      </c>
      <c r="AP3" s="44">
        <f>歳入!AB16</f>
        <v>4142447</v>
      </c>
      <c r="AQ3" s="44">
        <f>歳入!AC16</f>
        <v>3659205</v>
      </c>
      <c r="AR3" s="44">
        <f>歳入!AD16</f>
        <v>3630073</v>
      </c>
      <c r="AS3" s="44">
        <f>歳入!AE16</f>
        <v>8819528</v>
      </c>
      <c r="AT3" s="44">
        <f>歳入!AF16</f>
        <v>7683632</v>
      </c>
    </row>
    <row r="4" spans="13:46" x14ac:dyDescent="0.2">
      <c r="P4" t="s">
        <v>140</v>
      </c>
      <c r="Q4" s="44">
        <f>歳入!B24</f>
        <v>0</v>
      </c>
      <c r="R4" s="44">
        <f>歳入!D24</f>
        <v>8714721</v>
      </c>
      <c r="S4" s="44">
        <f>歳入!E24</f>
        <v>10002958</v>
      </c>
      <c r="T4" s="44">
        <f>歳入!F24</f>
        <v>12088523</v>
      </c>
      <c r="U4" s="44">
        <f>歳入!G24</f>
        <v>11936418</v>
      </c>
      <c r="V4" s="44">
        <f>歳入!H24</f>
        <v>12923734</v>
      </c>
      <c r="W4" s="44">
        <f>歳入!I24</f>
        <v>14200677</v>
      </c>
      <c r="X4" s="44">
        <f>歳入!J24</f>
        <v>14193326</v>
      </c>
      <c r="Y4" s="44">
        <f>歳入!K24</f>
        <v>18599333</v>
      </c>
      <c r="Z4" s="44">
        <f>歳入!L24</f>
        <v>20936329</v>
      </c>
      <c r="AA4" s="44">
        <f>歳入!M24</f>
        <v>16526895</v>
      </c>
      <c r="AB4" s="44">
        <f>歳入!N24</f>
        <v>15582429</v>
      </c>
      <c r="AC4" s="44">
        <f>歳入!O24</f>
        <v>15233303</v>
      </c>
      <c r="AD4" s="44">
        <f>歳入!P24</f>
        <v>19313202</v>
      </c>
      <c r="AE4" s="44">
        <f>歳入!Q24</f>
        <v>18708985</v>
      </c>
      <c r="AF4" s="44">
        <f>歳入!R24</f>
        <v>19746808</v>
      </c>
      <c r="AG4" s="44">
        <f>歳入!S24</f>
        <v>18469075</v>
      </c>
      <c r="AH4" s="44">
        <f>歳入!T24</f>
        <v>19758368</v>
      </c>
      <c r="AI4" s="44">
        <f>歳入!U24</f>
        <v>28807652</v>
      </c>
      <c r="AJ4" s="44">
        <f>歳入!V24</f>
        <v>25223117</v>
      </c>
      <c r="AK4" s="44">
        <f>歳入!W24</f>
        <v>28962837</v>
      </c>
      <c r="AL4" s="44">
        <f>歳入!X24</f>
        <v>28614004</v>
      </c>
      <c r="AM4" s="44">
        <f>歳入!Y24</f>
        <v>28556287</v>
      </c>
      <c r="AN4" s="44">
        <f>歳入!Z24</f>
        <v>30744007</v>
      </c>
      <c r="AO4" s="44">
        <f>歳入!AA24</f>
        <v>31193499</v>
      </c>
      <c r="AP4" s="44">
        <f>歳入!AB24</f>
        <v>32813841</v>
      </c>
      <c r="AQ4" s="44">
        <f>歳入!AC24</f>
        <v>36961042</v>
      </c>
      <c r="AR4" s="44">
        <f>歳入!AD24</f>
        <v>35931844</v>
      </c>
      <c r="AS4" s="44">
        <f>歳入!AE24</f>
        <v>40945919</v>
      </c>
      <c r="AT4" s="44">
        <f>歳入!AF24</f>
        <v>46928543</v>
      </c>
    </row>
    <row r="5" spans="13:46" x14ac:dyDescent="0.2">
      <c r="P5" t="s">
        <v>181</v>
      </c>
      <c r="Q5" s="44">
        <f>歳入!B30</f>
        <v>0</v>
      </c>
      <c r="R5" s="44">
        <f>歳入!D25</f>
        <v>3745287</v>
      </c>
      <c r="S5" s="44">
        <f>歳入!E25</f>
        <v>4287069</v>
      </c>
      <c r="T5" s="44">
        <f>歳入!F25</f>
        <v>4613831</v>
      </c>
      <c r="U5" s="44">
        <f>歳入!G25</f>
        <v>5916819</v>
      </c>
      <c r="V5" s="44">
        <f>歳入!H25</f>
        <v>6469904</v>
      </c>
      <c r="W5" s="44">
        <f>歳入!I25</f>
        <v>4243605</v>
      </c>
      <c r="X5" s="44">
        <f>歳入!J25</f>
        <v>3487851</v>
      </c>
      <c r="Y5" s="44">
        <f>歳入!K25</f>
        <v>3680957</v>
      </c>
      <c r="Z5" s="44">
        <f>歳入!L25</f>
        <v>3361668</v>
      </c>
      <c r="AA5" s="44">
        <f>歳入!M25</f>
        <v>3673258</v>
      </c>
      <c r="AB5" s="44">
        <f>歳入!N25</f>
        <v>4113355</v>
      </c>
      <c r="AC5" s="44">
        <f>歳入!O25</f>
        <v>4340410</v>
      </c>
      <c r="AD5" s="44">
        <f>歳入!P25</f>
        <v>4739383</v>
      </c>
      <c r="AE5" s="44">
        <f>歳入!Q25</f>
        <v>4411817</v>
      </c>
      <c r="AF5" s="44">
        <f>歳入!R25</f>
        <v>5224591</v>
      </c>
      <c r="AG5" s="44">
        <f>歳入!S25</f>
        <v>5619178</v>
      </c>
      <c r="AH5" s="44">
        <f>歳入!T25</f>
        <v>6319182</v>
      </c>
      <c r="AI5" s="44">
        <f>歳入!U25</f>
        <v>6926286</v>
      </c>
      <c r="AJ5" s="44">
        <f>歳入!V25</f>
        <v>7258058</v>
      </c>
      <c r="AK5" s="44">
        <f>歳入!W25</f>
        <v>9020793</v>
      </c>
      <c r="AL5" s="44">
        <f>歳入!X25</f>
        <v>9839007</v>
      </c>
      <c r="AM5" s="44">
        <f>歳入!Y25</f>
        <v>8904174</v>
      </c>
      <c r="AN5" s="44">
        <f>歳入!Z25</f>
        <v>8891312</v>
      </c>
      <c r="AO5" s="44">
        <f>歳入!AA25</f>
        <v>9351798</v>
      </c>
      <c r="AP5" s="44">
        <f>歳入!AB25</f>
        <v>11308756</v>
      </c>
      <c r="AQ5" s="44">
        <f>歳入!AC25</f>
        <v>11576144</v>
      </c>
      <c r="AR5" s="44">
        <f>歳入!AD25</f>
        <v>12084399</v>
      </c>
      <c r="AS5" s="44">
        <f>歳入!AE25</f>
        <v>12068696</v>
      </c>
      <c r="AT5" s="44">
        <f>歳入!AF25</f>
        <v>13465594</v>
      </c>
    </row>
    <row r="6" spans="13:46" x14ac:dyDescent="0.2">
      <c r="P6" t="s">
        <v>141</v>
      </c>
      <c r="Q6" s="44">
        <f>歳入!B31</f>
        <v>0</v>
      </c>
      <c r="R6" s="44">
        <f>歳入!D31</f>
        <v>9322712</v>
      </c>
      <c r="S6" s="44">
        <f>歳入!E31</f>
        <v>10283857</v>
      </c>
      <c r="T6" s="44">
        <f>歳入!F31</f>
        <v>14247900</v>
      </c>
      <c r="U6" s="44">
        <f>歳入!G31</f>
        <v>15002900</v>
      </c>
      <c r="V6" s="44">
        <f>歳入!H31</f>
        <v>19958100</v>
      </c>
      <c r="W6" s="44">
        <f>歳入!I31</f>
        <v>18094300</v>
      </c>
      <c r="X6" s="44">
        <f>歳入!J31</f>
        <v>12647400</v>
      </c>
      <c r="Y6" s="44">
        <f>歳入!K31</f>
        <v>17427000</v>
      </c>
      <c r="Z6" s="44">
        <f>歳入!L31</f>
        <v>17089200</v>
      </c>
      <c r="AA6" s="44">
        <f>歳入!M31</f>
        <v>13555300</v>
      </c>
      <c r="AB6" s="44">
        <f>歳入!N31</f>
        <v>12092100</v>
      </c>
      <c r="AC6" s="44">
        <f>歳入!O31</f>
        <v>15016290</v>
      </c>
      <c r="AD6" s="44">
        <f>歳入!P31</f>
        <v>19803300</v>
      </c>
      <c r="AE6" s="44">
        <f>歳入!Q31</f>
        <v>13004300</v>
      </c>
      <c r="AF6" s="44">
        <f>歳入!R31</f>
        <v>9012100</v>
      </c>
      <c r="AG6" s="44">
        <f>歳入!S31</f>
        <v>7992300</v>
      </c>
      <c r="AH6" s="44">
        <f>歳入!T31</f>
        <v>6837300</v>
      </c>
      <c r="AI6" s="44">
        <f>歳入!U31</f>
        <v>7559800</v>
      </c>
      <c r="AJ6" s="44">
        <f>歳入!V31</f>
        <v>14940000</v>
      </c>
      <c r="AK6" s="44">
        <f>歳入!W31</f>
        <v>16884100</v>
      </c>
      <c r="AL6" s="44">
        <f>歳入!X31</f>
        <v>13469910</v>
      </c>
      <c r="AM6" s="44">
        <f>歳入!Y31</f>
        <v>13472800</v>
      </c>
      <c r="AN6" s="44">
        <f>歳入!Z31</f>
        <v>13145000</v>
      </c>
      <c r="AO6" s="44">
        <f>歳入!AA31</f>
        <v>12026700</v>
      </c>
      <c r="AP6" s="44">
        <f>歳入!AB31</f>
        <v>10992100</v>
      </c>
      <c r="AQ6" s="44">
        <f>歳入!AC31</f>
        <v>12104600</v>
      </c>
      <c r="AR6" s="44">
        <f>歳入!AD31</f>
        <v>9734500</v>
      </c>
      <c r="AS6" s="44">
        <f>歳入!AE31</f>
        <v>10738900</v>
      </c>
      <c r="AT6" s="44">
        <f>歳入!AF31</f>
        <v>15615400</v>
      </c>
    </row>
    <row r="7" spans="13:46" x14ac:dyDescent="0.2">
      <c r="P7" s="66" t="str">
        <f>歳入!A34</f>
        <v>　 歳 入 合 計</v>
      </c>
      <c r="Q7" s="44">
        <f>歳入!B34</f>
        <v>0</v>
      </c>
      <c r="R7" s="44">
        <f>歳入!D34</f>
        <v>134999827</v>
      </c>
      <c r="S7" s="44">
        <f>歳入!E34</f>
        <v>142184539</v>
      </c>
      <c r="T7" s="44">
        <f>歳入!F34</f>
        <v>148326154</v>
      </c>
      <c r="U7" s="44">
        <f>歳入!G34</f>
        <v>153865295</v>
      </c>
      <c r="V7" s="44">
        <f>歳入!H34</f>
        <v>162062971</v>
      </c>
      <c r="W7" s="44">
        <f>歳入!I34</f>
        <v>159573628</v>
      </c>
      <c r="X7" s="44">
        <f>歳入!J34</f>
        <v>156946585</v>
      </c>
      <c r="Y7" s="44">
        <f>歳入!K34</f>
        <v>171736410</v>
      </c>
      <c r="Z7" s="44">
        <f>歳入!L34</f>
        <v>184086488</v>
      </c>
      <c r="AA7" s="44">
        <f>歳入!M34</f>
        <v>175144709</v>
      </c>
      <c r="AB7" s="44">
        <f>歳入!N34</f>
        <v>172198239</v>
      </c>
      <c r="AC7" s="44">
        <f>歳入!O34</f>
        <v>172806436</v>
      </c>
      <c r="AD7" s="44">
        <f>歳入!P34</f>
        <v>178779752</v>
      </c>
      <c r="AE7" s="44">
        <f>歳入!Q34</f>
        <v>168343702</v>
      </c>
      <c r="AF7" s="44">
        <f>歳入!R34</f>
        <v>166239768</v>
      </c>
      <c r="AG7" s="44">
        <f>歳入!S34</f>
        <v>170874811</v>
      </c>
      <c r="AH7" s="44">
        <f>歳入!T34</f>
        <v>171963482</v>
      </c>
      <c r="AI7" s="44">
        <f>歳入!U34</f>
        <v>178906969</v>
      </c>
      <c r="AJ7" s="44">
        <f>歳入!V34</f>
        <v>190702022</v>
      </c>
      <c r="AK7" s="44">
        <f>歳入!W34</f>
        <v>197512065</v>
      </c>
      <c r="AL7" s="44">
        <f>歳入!X34</f>
        <v>192327863</v>
      </c>
      <c r="AM7" s="44">
        <f>歳入!Y34</f>
        <v>187857312</v>
      </c>
      <c r="AN7" s="44">
        <f>歳入!Z34</f>
        <v>191415685</v>
      </c>
      <c r="AO7" s="44">
        <f>歳入!AA34</f>
        <v>198696454</v>
      </c>
      <c r="AP7" s="44">
        <f>歳入!AB34</f>
        <v>200993477</v>
      </c>
      <c r="AQ7" s="44">
        <f>歳入!AC34</f>
        <v>201279125</v>
      </c>
      <c r="AR7" s="44">
        <f>歳入!AD34</f>
        <v>199277160</v>
      </c>
      <c r="AS7" s="44">
        <f>歳入!AE34</f>
        <v>214041393</v>
      </c>
      <c r="AT7" s="44">
        <f>歳入!AF34</f>
        <v>223160193</v>
      </c>
    </row>
    <row r="35" spans="13:46" x14ac:dyDescent="0.2">
      <c r="AB35" s="63"/>
    </row>
    <row r="40" spans="13:46" x14ac:dyDescent="0.2">
      <c r="M40" s="32" t="s">
        <v>416</v>
      </c>
    </row>
    <row r="41" spans="13:46" x14ac:dyDescent="0.2">
      <c r="Q41" t="str">
        <f>税!B3</f>
        <v>８９（元）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０２(H14)</v>
      </c>
      <c r="AD41" t="str">
        <f>税!P3</f>
        <v>０３(H15)</v>
      </c>
      <c r="AE41" t="str">
        <f>税!Q3</f>
        <v>０４(H16)</v>
      </c>
      <c r="AF41" t="str">
        <f>税!R3</f>
        <v>０５(H17)</v>
      </c>
      <c r="AG41" t="str">
        <f>税!S3</f>
        <v>０６(H18)</v>
      </c>
      <c r="AH41" t="str">
        <f>税!T3</f>
        <v>０７(H19)</v>
      </c>
      <c r="AI41" t="str">
        <f>税!U3</f>
        <v>０８(H20)</v>
      </c>
      <c r="AJ41" t="str">
        <f>税!V3</f>
        <v>０９(H21)</v>
      </c>
      <c r="AK41" t="str">
        <f>税!W3</f>
        <v>１０(H22)</v>
      </c>
      <c r="AL41" t="str">
        <f>税!X3</f>
        <v>１１(H23)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１９(R1)</v>
      </c>
    </row>
    <row r="42" spans="13:46" x14ac:dyDescent="0.2">
      <c r="P42" t="s">
        <v>143</v>
      </c>
      <c r="Q42">
        <f>税!B4</f>
        <v>0</v>
      </c>
      <c r="R42" s="44">
        <f>税!D4</f>
        <v>41441326</v>
      </c>
      <c r="S42" s="44">
        <f>税!E4</f>
        <v>43139997</v>
      </c>
      <c r="T42" s="44">
        <f>税!F4</f>
        <v>40880849</v>
      </c>
      <c r="U42" s="44">
        <f>税!G4</f>
        <v>35827094</v>
      </c>
      <c r="V42" s="44">
        <f>税!H4</f>
        <v>38265508</v>
      </c>
      <c r="W42" s="44">
        <f>税!I4</f>
        <v>39141704</v>
      </c>
      <c r="X42" s="44">
        <f>税!J4</f>
        <v>41980208</v>
      </c>
      <c r="Y42" s="44">
        <f>税!K4</f>
        <v>38533607</v>
      </c>
      <c r="Z42" s="44">
        <f>税!L4</f>
        <v>36276701</v>
      </c>
      <c r="AA42" s="44">
        <f>税!M4</f>
        <v>35672221</v>
      </c>
      <c r="AB42" s="44">
        <f>税!N4</f>
        <v>35684950</v>
      </c>
      <c r="AC42" s="44">
        <f>税!O4</f>
        <v>34676287</v>
      </c>
      <c r="AD42" s="44">
        <f>税!P4</f>
        <v>34395257</v>
      </c>
      <c r="AE42" s="44">
        <f>税!Q4</f>
        <v>35044612</v>
      </c>
      <c r="AF42" s="44">
        <f>税!R4</f>
        <v>38158894</v>
      </c>
      <c r="AG42" s="44">
        <f>税!S4</f>
        <v>42805036</v>
      </c>
      <c r="AH42" s="44">
        <f>税!T4</f>
        <v>48404710</v>
      </c>
      <c r="AI42" s="44">
        <f>税!U4</f>
        <v>45756147</v>
      </c>
      <c r="AJ42" s="44">
        <f>税!V4</f>
        <v>39790588</v>
      </c>
      <c r="AK42" s="44">
        <f>税!W4</f>
        <v>39094397</v>
      </c>
      <c r="AL42" s="44">
        <f>税!X4</f>
        <v>38402211</v>
      </c>
      <c r="AM42" s="44">
        <f>税!Y4</f>
        <v>40456660</v>
      </c>
      <c r="AN42" s="44">
        <f>税!Z4</f>
        <v>41417270</v>
      </c>
      <c r="AO42" s="44">
        <f>税!AA4</f>
        <v>44494599</v>
      </c>
      <c r="AP42" s="44">
        <f>税!AB4</f>
        <v>43921141</v>
      </c>
      <c r="AQ42" s="44">
        <f>税!AC4</f>
        <v>43988227</v>
      </c>
      <c r="AR42" s="44">
        <f>税!AD4</f>
        <v>43993105</v>
      </c>
      <c r="AS42" s="44">
        <f>税!AE4</f>
        <v>44028364</v>
      </c>
      <c r="AT42" s="44">
        <f>税!AF4</f>
        <v>43381413</v>
      </c>
    </row>
    <row r="43" spans="13:46" x14ac:dyDescent="0.2">
      <c r="P43" t="s">
        <v>144</v>
      </c>
      <c r="Q43">
        <f>税!B9</f>
        <v>0</v>
      </c>
      <c r="R43" s="44">
        <f>税!D9</f>
        <v>25817792</v>
      </c>
      <c r="S43" s="44">
        <f>税!E9</f>
        <v>28550000</v>
      </c>
      <c r="T43" s="44">
        <f>税!F9</f>
        <v>30160778</v>
      </c>
      <c r="U43" s="44">
        <f>税!G9</f>
        <v>31540552</v>
      </c>
      <c r="V43" s="44">
        <f>税!H9</f>
        <v>32891291</v>
      </c>
      <c r="W43" s="44">
        <f>税!I9</f>
        <v>34901715</v>
      </c>
      <c r="X43" s="44">
        <f>税!J9</f>
        <v>35440273</v>
      </c>
      <c r="Y43" s="44">
        <f>税!K9</f>
        <v>36837862</v>
      </c>
      <c r="Z43" s="44">
        <f>税!L9</f>
        <v>37824929</v>
      </c>
      <c r="AA43" s="44">
        <f>税!M9</f>
        <v>36794710</v>
      </c>
      <c r="AB43" s="44">
        <f>税!N9</f>
        <v>37729684</v>
      </c>
      <c r="AC43" s="44">
        <f>税!O9</f>
        <v>38427030</v>
      </c>
      <c r="AD43" s="44">
        <f>税!P9</f>
        <v>36647868</v>
      </c>
      <c r="AE43" s="44">
        <f>税!Q9</f>
        <v>36449073</v>
      </c>
      <c r="AF43" s="44">
        <f>税!R9</f>
        <v>36881814</v>
      </c>
      <c r="AG43" s="44">
        <f>税!S9</f>
        <v>36248309</v>
      </c>
      <c r="AH43" s="44">
        <f>税!T9</f>
        <v>36782117</v>
      </c>
      <c r="AI43" s="44">
        <f>税!U9</f>
        <v>37066845</v>
      </c>
      <c r="AJ43" s="44">
        <f>税!V9</f>
        <v>36477014</v>
      </c>
      <c r="AK43" s="44">
        <f>税!W9</f>
        <v>36473758</v>
      </c>
      <c r="AL43" s="44">
        <f>税!X9</f>
        <v>36920895</v>
      </c>
      <c r="AM43" s="44">
        <f>税!Y9</f>
        <v>34340122</v>
      </c>
      <c r="AN43" s="44">
        <f>税!Z9</f>
        <v>34433795</v>
      </c>
      <c r="AO43" s="44">
        <f>税!AA9</f>
        <v>35128383</v>
      </c>
      <c r="AP43" s="44">
        <f>税!AB9</f>
        <v>34590900</v>
      </c>
      <c r="AQ43" s="44">
        <f>税!AC9</f>
        <v>35387659</v>
      </c>
      <c r="AR43" s="44">
        <f>税!AD9</f>
        <v>35892012</v>
      </c>
      <c r="AS43" s="44">
        <f>税!AE9</f>
        <v>35645970</v>
      </c>
      <c r="AT43" s="44">
        <f>税!AF9</f>
        <v>36031379</v>
      </c>
    </row>
    <row r="44" spans="13:46" x14ac:dyDescent="0.2">
      <c r="P44" t="s">
        <v>145</v>
      </c>
      <c r="Q44">
        <f>税!B12</f>
        <v>0</v>
      </c>
      <c r="R44" s="44">
        <f>税!D12</f>
        <v>2818579</v>
      </c>
      <c r="S44" s="44">
        <f>税!E12</f>
        <v>2837796</v>
      </c>
      <c r="T44" s="44">
        <f>税!F12</f>
        <v>2912269</v>
      </c>
      <c r="U44" s="44">
        <f>税!G12</f>
        <v>2916625</v>
      </c>
      <c r="V44" s="44">
        <f>税!H12</f>
        <v>2947403</v>
      </c>
      <c r="W44" s="44">
        <f>税!I12</f>
        <v>2923772</v>
      </c>
      <c r="X44" s="44">
        <f>税!J12</f>
        <v>3447443</v>
      </c>
      <c r="Y44" s="44">
        <f>税!K12</f>
        <v>3533810</v>
      </c>
      <c r="Z44" s="44">
        <f>税!L12</f>
        <v>3809104</v>
      </c>
      <c r="AA44" s="44">
        <f>税!M12</f>
        <v>3801536</v>
      </c>
      <c r="AB44" s="44">
        <f>税!N12</f>
        <v>3703947</v>
      </c>
      <c r="AC44" s="44">
        <f>税!O12</f>
        <v>3571261</v>
      </c>
      <c r="AD44" s="44">
        <f>税!P12</f>
        <v>3658540</v>
      </c>
      <c r="AE44" s="44">
        <f>税!Q12</f>
        <v>3746115</v>
      </c>
      <c r="AF44" s="44">
        <f>税!R12</f>
        <v>3750916</v>
      </c>
      <c r="AG44" s="44">
        <f>税!S12</f>
        <v>3857654</v>
      </c>
      <c r="AH44" s="44">
        <f>税!T12</f>
        <v>3834562</v>
      </c>
      <c r="AI44" s="44">
        <f>税!U12</f>
        <v>3568849</v>
      </c>
      <c r="AJ44" s="44">
        <f>税!V12</f>
        <v>3409902</v>
      </c>
      <c r="AK44" s="44">
        <f>税!W12</f>
        <v>3566586</v>
      </c>
      <c r="AL44" s="44">
        <f>税!X12</f>
        <v>4196149</v>
      </c>
      <c r="AM44" s="44">
        <f>税!Y12</f>
        <v>4125259</v>
      </c>
      <c r="AN44" s="44">
        <f>税!Z12</f>
        <v>4270616</v>
      </c>
      <c r="AO44" s="44">
        <f>税!AA12</f>
        <v>4130097</v>
      </c>
      <c r="AP44" s="44">
        <f>税!AB12</f>
        <v>4029653</v>
      </c>
      <c r="AQ44" s="44">
        <f>税!AC12</f>
        <v>3896794</v>
      </c>
      <c r="AR44" s="44">
        <f>税!AD12</f>
        <v>3633481</v>
      </c>
      <c r="AS44" s="44">
        <f>税!AE12</f>
        <v>3567156</v>
      </c>
      <c r="AT44" s="44">
        <f>税!AF12</f>
        <v>3581385</v>
      </c>
    </row>
    <row r="45" spans="13:46" x14ac:dyDescent="0.2">
      <c r="P45" t="s">
        <v>142</v>
      </c>
      <c r="Q45">
        <f>税!B22</f>
        <v>0</v>
      </c>
      <c r="R45" s="44">
        <f>税!D22</f>
        <v>77917987</v>
      </c>
      <c r="S45" s="44">
        <f>税!E22</f>
        <v>82845312</v>
      </c>
      <c r="T45" s="44">
        <f>税!F22</f>
        <v>82396286</v>
      </c>
      <c r="U45" s="44">
        <f>税!G22</f>
        <v>78853656</v>
      </c>
      <c r="V45" s="44">
        <f>税!H22</f>
        <v>82929606</v>
      </c>
      <c r="W45" s="44">
        <f>税!I22</f>
        <v>86276562</v>
      </c>
      <c r="X45" s="44">
        <f>税!J22</f>
        <v>90035810</v>
      </c>
      <c r="Y45" s="44">
        <f>税!K22</f>
        <v>88237760</v>
      </c>
      <c r="Z45" s="44">
        <f>税!L22</f>
        <v>87532015</v>
      </c>
      <c r="AA45" s="44">
        <f>税!M22</f>
        <v>85828925</v>
      </c>
      <c r="AB45" s="44">
        <f>税!N22</f>
        <v>86719240</v>
      </c>
      <c r="AC45" s="44">
        <f>税!O22</f>
        <v>86031890</v>
      </c>
      <c r="AD45" s="44">
        <f>税!P22</f>
        <v>83490509</v>
      </c>
      <c r="AE45" s="44">
        <f>税!Q22</f>
        <v>83981124</v>
      </c>
      <c r="AF45" s="44">
        <f>税!R22</f>
        <v>87613491</v>
      </c>
      <c r="AG45" s="44">
        <f>税!S22</f>
        <v>91619048</v>
      </c>
      <c r="AH45" s="44">
        <f>税!T22</f>
        <v>97853822</v>
      </c>
      <c r="AI45" s="44">
        <f>税!U22</f>
        <v>95368697</v>
      </c>
      <c r="AJ45" s="44">
        <f>税!V22</f>
        <v>88743261</v>
      </c>
      <c r="AK45" s="44">
        <f>税!W22</f>
        <v>88273732</v>
      </c>
      <c r="AL45" s="44">
        <f>税!X22</f>
        <v>88670202</v>
      </c>
      <c r="AM45" s="44">
        <f>税!Y22</f>
        <v>87874853</v>
      </c>
      <c r="AN45" s="44">
        <f>税!Z22</f>
        <v>89253343</v>
      </c>
      <c r="AO45" s="44">
        <f>税!AA22</f>
        <v>93081134</v>
      </c>
      <c r="AP45" s="44">
        <f>税!AB22</f>
        <v>91926239</v>
      </c>
      <c r="AQ45" s="44">
        <f>税!AC22</f>
        <v>92889836</v>
      </c>
      <c r="AR45" s="44">
        <f>税!AD22</f>
        <v>93344277</v>
      </c>
      <c r="AS45" s="44">
        <f>税!AE22</f>
        <v>93111734</v>
      </c>
      <c r="AT45" s="44">
        <f>税!AF22</f>
        <v>93075582</v>
      </c>
    </row>
    <row r="79" spans="13:46" x14ac:dyDescent="0.2">
      <c r="M79" s="32" t="s">
        <v>416</v>
      </c>
    </row>
    <row r="80" spans="13:46" x14ac:dyDescent="0.2">
      <c r="P80">
        <f>'歳出（性質別）'!A3</f>
        <v>0</v>
      </c>
      <c r="Q80" t="str">
        <f>'歳出（性質別）'!B3</f>
        <v>８９（元）</v>
      </c>
      <c r="R80" t="str">
        <f>'歳出（性質別）'!D3</f>
        <v>９１（H3）</v>
      </c>
      <c r="S80" t="str">
        <f>'歳出（性質別）'!E3</f>
        <v>９２（H4）</v>
      </c>
      <c r="T80" t="str">
        <f>'歳出（性質別）'!F3</f>
        <v>９３（H5）</v>
      </c>
      <c r="U80" t="str">
        <f>'歳出（性質別）'!G3</f>
        <v>９４（H6）</v>
      </c>
      <c r="V80" t="str">
        <f>'歳出（性質別）'!H3</f>
        <v>９５（H7）</v>
      </c>
      <c r="W80" t="str">
        <f>'歳出（性質別）'!I3</f>
        <v>９６（H8）</v>
      </c>
      <c r="X80" t="str">
        <f>'歳出（性質別）'!J3</f>
        <v>９７(H9）</v>
      </c>
      <c r="Y80" t="str">
        <f>'歳出（性質別）'!K3</f>
        <v>９８(H10）</v>
      </c>
      <c r="Z80" t="str">
        <f>'歳出（性質別）'!L3</f>
        <v>９９(H11)</v>
      </c>
      <c r="AA80" t="str">
        <f>'歳出（性質別）'!M3</f>
        <v>００(H12)</v>
      </c>
      <c r="AB80" t="str">
        <f>'歳出（性質別）'!N3</f>
        <v>０１(H13)</v>
      </c>
      <c r="AC80" t="str">
        <f>'歳出（性質別）'!O3</f>
        <v>０２(H14)</v>
      </c>
      <c r="AD80" t="str">
        <f>'歳出（性質別）'!P3</f>
        <v>０３(H15)</v>
      </c>
      <c r="AE80" t="str">
        <f>'歳出（性質別）'!Q3</f>
        <v>０４(H16)</v>
      </c>
      <c r="AF80" t="str">
        <f>'歳出（性質別）'!R3</f>
        <v>０５(H17)</v>
      </c>
      <c r="AG80" t="str">
        <f>'歳出（性質別）'!S3</f>
        <v>０６(H18)</v>
      </c>
      <c r="AH80" t="str">
        <f>'歳出（性質別）'!T3</f>
        <v>０７(H19)</v>
      </c>
      <c r="AI80" t="str">
        <f>'歳出（性質別）'!U3</f>
        <v>０８(H20)</v>
      </c>
      <c r="AJ80" t="str">
        <f>'歳出（性質別）'!V3</f>
        <v>０９(H21)</v>
      </c>
      <c r="AK80" t="str">
        <f>'歳出（性質別）'!W3</f>
        <v>１０(H22)</v>
      </c>
      <c r="AL80" t="str">
        <f>'歳出（性質別）'!X3</f>
        <v>１１(H23)</v>
      </c>
      <c r="AM80" t="str">
        <f>'歳出（性質別）'!Y3</f>
        <v>１２(H24)</v>
      </c>
      <c r="AN80" t="str">
        <f>'歳出（性質別）'!Z3</f>
        <v>１３(H25)</v>
      </c>
      <c r="AO80" t="str">
        <f>'歳出（性質別）'!AA3</f>
        <v>１４(H26)</v>
      </c>
      <c r="AP80" t="str">
        <f>'歳出（性質別）'!AB3</f>
        <v>１５(H27)</v>
      </c>
      <c r="AQ80" t="str">
        <f>'歳出（性質別）'!AC3</f>
        <v>１６(H28)</v>
      </c>
      <c r="AR80" t="str">
        <f>'歳出（性質別）'!AD3</f>
        <v>１７(H29)</v>
      </c>
      <c r="AS80" t="str">
        <f>'歳出（性質別）'!AE3</f>
        <v>１８(H30)</v>
      </c>
      <c r="AT80" t="str">
        <f>'歳出（性質別）'!AF3</f>
        <v>１９(R1)</v>
      </c>
    </row>
    <row r="81" spans="16:46" x14ac:dyDescent="0.2">
      <c r="P81" t="s">
        <v>148</v>
      </c>
      <c r="Q81">
        <f>'歳出（性質別）'!B4</f>
        <v>0</v>
      </c>
      <c r="R81" s="44">
        <f>'歳出（性質別）'!D4</f>
        <v>3965562</v>
      </c>
      <c r="S81" s="44">
        <f>'歳出（性質別）'!E4</f>
        <v>29722518</v>
      </c>
      <c r="T81" s="44">
        <f>'歳出（性質別）'!F4</f>
        <v>30035960</v>
      </c>
      <c r="U81" s="44">
        <f>'歳出（性質別）'!G4</f>
        <v>31949295</v>
      </c>
      <c r="V81" s="44">
        <f>'歳出（性質別）'!H4</f>
        <v>32436322</v>
      </c>
      <c r="W81" s="44">
        <f>'歳出（性質別）'!I4</f>
        <v>33077933</v>
      </c>
      <c r="X81" s="44">
        <f>'歳出（性質別）'!J4</f>
        <v>34000251</v>
      </c>
      <c r="Y81" s="44">
        <f>'歳出（性質別）'!K4</f>
        <v>33339214</v>
      </c>
      <c r="Z81" s="44">
        <f>'歳出（性質別）'!L4</f>
        <v>34155143</v>
      </c>
      <c r="AA81" s="44">
        <f>'歳出（性質別）'!M4</f>
        <v>33830202</v>
      </c>
      <c r="AB81" s="44">
        <f>'歳出（性質別）'!N4</f>
        <v>34347989</v>
      </c>
      <c r="AC81" s="44">
        <f>'歳出（性質別）'!O4</f>
        <v>33925363</v>
      </c>
      <c r="AD81" s="44">
        <f>'歳出（性質別）'!P4</f>
        <v>33831707</v>
      </c>
      <c r="AE81" s="44">
        <f>'歳出（性質別）'!Q4</f>
        <v>32484986</v>
      </c>
      <c r="AF81" s="44">
        <f>'歳出（性質別）'!R4</f>
        <v>33115110</v>
      </c>
      <c r="AG81" s="44">
        <f>'歳出（性質別）'!S4</f>
        <v>32726675</v>
      </c>
      <c r="AH81" s="44">
        <f>'歳出（性質別）'!T4</f>
        <v>33227989</v>
      </c>
      <c r="AI81" s="44">
        <f>'歳出（性質別）'!U4</f>
        <v>34043183</v>
      </c>
      <c r="AJ81" s="44">
        <f>'歳出（性質別）'!V4</f>
        <v>34084798</v>
      </c>
      <c r="AK81" s="44">
        <f>'歳出（性質別）'!W4</f>
        <v>33692081</v>
      </c>
      <c r="AL81" s="44">
        <f>'歳出（性質別）'!X4</f>
        <v>31879838</v>
      </c>
      <c r="AM81" s="44">
        <f>'歳出（性質別）'!Y4</f>
        <v>31548737</v>
      </c>
      <c r="AN81" s="44">
        <f>'歳出（性質別）'!Z4</f>
        <v>30220517</v>
      </c>
      <c r="AO81" s="44">
        <f>'歳出（性質別）'!AA4</f>
        <v>30448472</v>
      </c>
      <c r="AP81" s="44">
        <f>'歳出（性質別）'!AB4</f>
        <v>30473241</v>
      </c>
      <c r="AQ81" s="44">
        <f>'歳出（性質別）'!AC4</f>
        <v>29673399</v>
      </c>
      <c r="AR81" s="44">
        <f>'歳出（性質別）'!AD4</f>
        <v>29776323</v>
      </c>
      <c r="AS81" s="44">
        <f>'歳出（性質別）'!AE4</f>
        <v>29497416</v>
      </c>
      <c r="AT81" s="44">
        <f>'歳出（性質別）'!AF4</f>
        <v>29933562</v>
      </c>
    </row>
    <row r="82" spans="16:46" x14ac:dyDescent="0.2">
      <c r="P82" t="s">
        <v>149</v>
      </c>
      <c r="Q82">
        <f>'歳出（性質別）'!B6</f>
        <v>0</v>
      </c>
      <c r="R82" s="44">
        <f>'歳出（性質別）'!D6</f>
        <v>8272477</v>
      </c>
      <c r="S82" s="44">
        <f>'歳出（性質別）'!E6</f>
        <v>8794441</v>
      </c>
      <c r="T82" s="44">
        <f>'歳出（性質別）'!F6</f>
        <v>9490450</v>
      </c>
      <c r="U82" s="44">
        <f>'歳出（性質別）'!G6</f>
        <v>9954405</v>
      </c>
      <c r="V82" s="44">
        <f>'歳出（性質別）'!H6</f>
        <v>10919622</v>
      </c>
      <c r="W82" s="44">
        <f>'歳出（性質別）'!I6</f>
        <v>12021545</v>
      </c>
      <c r="X82" s="44">
        <f>'歳出（性質別）'!J6</f>
        <v>13077173</v>
      </c>
      <c r="Y82" s="44">
        <f>'歳出（性質別）'!K6</f>
        <v>14715076</v>
      </c>
      <c r="Z82" s="44">
        <f>'歳出（性質別）'!L6</f>
        <v>16336546</v>
      </c>
      <c r="AA82" s="44">
        <f>'歳出（性質別）'!M6</f>
        <v>14725515</v>
      </c>
      <c r="AB82" s="44">
        <f>'歳出（性質別）'!N6</f>
        <v>16271769</v>
      </c>
      <c r="AC82" s="44">
        <f>'歳出（性質別）'!O6</f>
        <v>17548099</v>
      </c>
      <c r="AD82" s="44">
        <f>'歳出（性質別）'!P6</f>
        <v>19732050</v>
      </c>
      <c r="AE82" s="44">
        <f>'歳出（性質別）'!Q6</f>
        <v>21900442</v>
      </c>
      <c r="AF82" s="44">
        <f>'歳出（性質別）'!R6</f>
        <v>22978751</v>
      </c>
      <c r="AG82" s="44">
        <f>'歳出（性質別）'!S6</f>
        <v>24038788</v>
      </c>
      <c r="AH82" s="44">
        <f>'歳出（性質別）'!T6</f>
        <v>26252970</v>
      </c>
      <c r="AI82" s="44">
        <f>'歳出（性質別）'!U6</f>
        <v>27908654</v>
      </c>
      <c r="AJ82" s="44">
        <f>'歳出（性質別）'!V6</f>
        <v>30410068</v>
      </c>
      <c r="AK82" s="44">
        <f>'歳出（性質別）'!W6</f>
        <v>39013568</v>
      </c>
      <c r="AL82" s="44">
        <f>'歳出（性質別）'!X6</f>
        <v>41432675</v>
      </c>
      <c r="AM82" s="44">
        <f>'歳出（性質別）'!Y6</f>
        <v>42522977</v>
      </c>
      <c r="AN82" s="44">
        <f>'歳出（性質別）'!Z6</f>
        <v>43611944</v>
      </c>
      <c r="AO82" s="44">
        <f>'歳出（性質別）'!AA6</f>
        <v>46162074</v>
      </c>
      <c r="AP82" s="44">
        <f>'歳出（性質別）'!AB6</f>
        <v>49300889</v>
      </c>
      <c r="AQ82" s="44">
        <f>'歳出（性質別）'!AC6</f>
        <v>52526064</v>
      </c>
      <c r="AR82" s="44">
        <f>'歳出（性質別）'!AD6</f>
        <v>54019950</v>
      </c>
      <c r="AS82" s="44">
        <f>'歳出（性質別）'!AE6</f>
        <v>53983635</v>
      </c>
      <c r="AT82" s="44">
        <f>'歳出（性質別）'!AF6</f>
        <v>56979965</v>
      </c>
    </row>
    <row r="83" spans="16:46" x14ac:dyDescent="0.2">
      <c r="P83" t="s">
        <v>150</v>
      </c>
      <c r="Q83">
        <f>'歳出（性質別）'!B7</f>
        <v>0</v>
      </c>
      <c r="R83" s="44">
        <f>'歳出（性質別）'!D7</f>
        <v>8946902</v>
      </c>
      <c r="S83" s="44">
        <f>'歳出（性質別）'!E7</f>
        <v>9389540</v>
      </c>
      <c r="T83" s="44">
        <f>'歳出（性質別）'!F7</f>
        <v>9504954</v>
      </c>
      <c r="U83" s="44">
        <f>'歳出（性質別）'!G7</f>
        <v>10041655</v>
      </c>
      <c r="V83" s="44">
        <f>'歳出（性質別）'!H7</f>
        <v>11425475</v>
      </c>
      <c r="W83" s="44">
        <f>'歳出（性質別）'!I7</f>
        <v>11619564</v>
      </c>
      <c r="X83" s="44">
        <f>'歳出（性質別）'!J7</f>
        <v>13802941</v>
      </c>
      <c r="Y83" s="44">
        <f>'歳出（性質別）'!K7</f>
        <v>14521341</v>
      </c>
      <c r="Z83" s="44">
        <f>'歳出（性質別）'!L7</f>
        <v>14356802</v>
      </c>
      <c r="AA83" s="44">
        <f>'歳出（性質別）'!M7</f>
        <v>14756366</v>
      </c>
      <c r="AB83" s="44">
        <f>'歳出（性質別）'!N7</f>
        <v>14773814</v>
      </c>
      <c r="AC83" s="44">
        <f>'歳出（性質別）'!O7</f>
        <v>15208824</v>
      </c>
      <c r="AD83" s="44">
        <f>'歳出（性質別）'!P7</f>
        <v>16260463</v>
      </c>
      <c r="AE83" s="44">
        <f>'歳出（性質別）'!Q7</f>
        <v>16928656</v>
      </c>
      <c r="AF83" s="44">
        <f>'歳出（性質別）'!R7</f>
        <v>17672707</v>
      </c>
      <c r="AG83" s="44">
        <f>'歳出（性質別）'!S7</f>
        <v>17373732</v>
      </c>
      <c r="AH83" s="44">
        <f>'歳出（性質別）'!T7</f>
        <v>17681235</v>
      </c>
      <c r="AI83" s="44">
        <f>'歳出（性質別）'!U7</f>
        <v>18133491</v>
      </c>
      <c r="AJ83" s="44">
        <f>'歳出（性質別）'!V7</f>
        <v>17987754</v>
      </c>
      <c r="AK83" s="44">
        <f>'歳出（性質別）'!W7</f>
        <v>17487948</v>
      </c>
      <c r="AL83" s="44">
        <f>'歳出（性質別）'!X7</f>
        <v>17380294</v>
      </c>
      <c r="AM83" s="44">
        <f>'歳出（性質別）'!Y7</f>
        <v>17001252</v>
      </c>
      <c r="AN83" s="44">
        <f>'歳出（性質別）'!Z7</f>
        <v>16841866</v>
      </c>
      <c r="AO83" s="44">
        <f>'歳出（性質別）'!AA7</f>
        <v>15870674</v>
      </c>
      <c r="AP83" s="44">
        <f>'歳出（性質別）'!AB7</f>
        <v>15034208</v>
      </c>
      <c r="AQ83" s="44">
        <f>'歳出（性質別）'!AC7</f>
        <v>15023437</v>
      </c>
      <c r="AR83" s="44">
        <f>'歳出（性質別）'!AD7</f>
        <v>15334544</v>
      </c>
      <c r="AS83" s="44">
        <f>'歳出（性質別）'!AE7</f>
        <v>14876796</v>
      </c>
      <c r="AT83" s="44">
        <f>'歳出（性質別）'!AF7</f>
        <v>15083044</v>
      </c>
    </row>
    <row r="84" spans="16:46" x14ac:dyDescent="0.2">
      <c r="P84" t="s">
        <v>151</v>
      </c>
      <c r="Q84">
        <f>'歳出（性質別）'!B11</f>
        <v>0</v>
      </c>
      <c r="R84" s="44">
        <f>'歳出（性質別）'!D11</f>
        <v>12500926</v>
      </c>
      <c r="S84" s="44">
        <f>'歳出（性質別）'!E11</f>
        <v>13530979</v>
      </c>
      <c r="T84" s="44">
        <f>'歳出（性質別）'!F11</f>
        <v>13522736</v>
      </c>
      <c r="U84" s="44">
        <f>'歳出（性質別）'!G11</f>
        <v>13739859</v>
      </c>
      <c r="V84" s="44">
        <f>'歳出（性質別）'!H11</f>
        <v>14441051</v>
      </c>
      <c r="W84" s="44">
        <f>'歳出（性質別）'!I11</f>
        <v>15460352</v>
      </c>
      <c r="X84" s="44">
        <f>'歳出（性質別）'!J11</f>
        <v>16515419</v>
      </c>
      <c r="Y84" s="44">
        <f>'歳出（性質別）'!K11</f>
        <v>17446123</v>
      </c>
      <c r="Z84" s="44">
        <f>'歳出（性質別）'!L11</f>
        <v>18632285</v>
      </c>
      <c r="AA84" s="44">
        <f>'歳出（性質別）'!M11</f>
        <v>17796863</v>
      </c>
      <c r="AB84" s="44">
        <f>'歳出（性質別）'!N11</f>
        <v>19821575</v>
      </c>
      <c r="AC84" s="44">
        <f>'歳出（性質別）'!O11</f>
        <v>20680369</v>
      </c>
      <c r="AD84" s="44">
        <f>'歳出（性質別）'!P11</f>
        <v>20847909</v>
      </c>
      <c r="AE84" s="44">
        <f>'歳出（性質別）'!Q11</f>
        <v>20710045</v>
      </c>
      <c r="AF84" s="44">
        <f>'歳出（性質別）'!R11</f>
        <v>20887328</v>
      </c>
      <c r="AG84" s="44">
        <f>'歳出（性質別）'!S11</f>
        <v>20795775</v>
      </c>
      <c r="AH84" s="44">
        <f>'歳出（性質別）'!T11</f>
        <v>21608828</v>
      </c>
      <c r="AI84" s="44">
        <f>'歳出（性質別）'!U11</f>
        <v>21949069</v>
      </c>
      <c r="AJ84" s="44">
        <f>'歳出（性質別）'!V11</f>
        <v>22186941</v>
      </c>
      <c r="AK84" s="44">
        <f>'歳出（性質別）'!W11</f>
        <v>22415114</v>
      </c>
      <c r="AL84" s="44">
        <f>'歳出（性質別）'!X11</f>
        <v>23171645</v>
      </c>
      <c r="AM84" s="44">
        <f>'歳出（性質別）'!Y11</f>
        <v>22453890</v>
      </c>
      <c r="AN84" s="44">
        <f>'歳出（性質別）'!Z11</f>
        <v>22162743</v>
      </c>
      <c r="AO84" s="44">
        <f>'歳出（性質別）'!AA11</f>
        <v>23424254</v>
      </c>
      <c r="AP84" s="44">
        <f>'歳出（性質別）'!AB11</f>
        <v>23756570</v>
      </c>
      <c r="AQ84" s="44">
        <f>'歳出（性質別）'!AC11</f>
        <v>23766802</v>
      </c>
      <c r="AR84" s="44">
        <f>'歳出（性質別）'!AD11</f>
        <v>23708177</v>
      </c>
      <c r="AS84" s="44">
        <f>'歳出（性質別）'!AE11</f>
        <v>24411800</v>
      </c>
      <c r="AT84" s="44">
        <f>'歳出（性質別）'!AF11</f>
        <v>25778609</v>
      </c>
    </row>
    <row r="85" spans="16:46" x14ac:dyDescent="0.2">
      <c r="P85" t="s">
        <v>152</v>
      </c>
      <c r="Q85">
        <f>'歳出（性質別）'!B12</f>
        <v>0</v>
      </c>
      <c r="R85" s="44">
        <f>'歳出（性質別）'!D12</f>
        <v>2702350</v>
      </c>
      <c r="S85" s="44">
        <f>'歳出（性質別）'!E12</f>
        <v>2955326</v>
      </c>
      <c r="T85" s="44">
        <f>'歳出（性質別）'!F12</f>
        <v>2898328</v>
      </c>
      <c r="U85" s="44">
        <f>'歳出（性質別）'!G12</f>
        <v>2513193</v>
      </c>
      <c r="V85" s="44">
        <f>'歳出（性質別）'!H12</f>
        <v>2762510</v>
      </c>
      <c r="W85" s="44">
        <f>'歳出（性質別）'!I12</f>
        <v>2815202</v>
      </c>
      <c r="X85" s="44">
        <f>'歳出（性質別）'!J12</f>
        <v>2781240</v>
      </c>
      <c r="Y85" s="44">
        <f>'歳出（性質別）'!K12</f>
        <v>2782687</v>
      </c>
      <c r="Z85" s="44">
        <f>'歳出（性質別）'!L12</f>
        <v>2629294</v>
      </c>
      <c r="AA85" s="44">
        <f>'歳出（性質別）'!M12</f>
        <v>2529087</v>
      </c>
      <c r="AB85" s="44">
        <f>'歳出（性質別）'!N12</f>
        <v>2680736</v>
      </c>
      <c r="AC85" s="44">
        <f>'歳出（性質別）'!O12</f>
        <v>2658576</v>
      </c>
      <c r="AD85" s="44">
        <f>'歳出（性質別）'!P12</f>
        <v>2779146</v>
      </c>
      <c r="AE85" s="44">
        <f>'歳出（性質別）'!Q12</f>
        <v>2494914</v>
      </c>
      <c r="AF85" s="44">
        <f>'歳出（性質別）'!R12</f>
        <v>2615456</v>
      </c>
      <c r="AG85" s="44">
        <f>'歳出（性質別）'!S12</f>
        <v>2716389</v>
      </c>
      <c r="AH85" s="44">
        <f>'歳出（性質別）'!T12</f>
        <v>2454630</v>
      </c>
      <c r="AI85" s="44">
        <f>'歳出（性質別）'!U12</f>
        <v>2571954</v>
      </c>
      <c r="AJ85" s="44">
        <f>'歳出（性質別）'!V12</f>
        <v>2286851</v>
      </c>
      <c r="AK85" s="44">
        <f>'歳出（性質別）'!W12</f>
        <v>2142609</v>
      </c>
      <c r="AL85" s="44">
        <f>'歳出（性質別）'!X12</f>
        <v>2164393</v>
      </c>
      <c r="AM85" s="44">
        <f>'歳出（性質別）'!Y12</f>
        <v>1981574</v>
      </c>
      <c r="AN85" s="44">
        <f>'歳出（性質別）'!Z12</f>
        <v>2119711</v>
      </c>
      <c r="AO85" s="44">
        <f>'歳出（性質別）'!AA12</f>
        <v>2037909</v>
      </c>
      <c r="AP85" s="44">
        <f>'歳出（性質別）'!AB12</f>
        <v>2177661</v>
      </c>
      <c r="AQ85" s="44">
        <f>'歳出（性質別）'!AC12</f>
        <v>2153122</v>
      </c>
      <c r="AR85" s="44">
        <f>'歳出（性質別）'!AD12</f>
        <v>2057049</v>
      </c>
      <c r="AS85" s="44">
        <f>'歳出（性質別）'!AE12</f>
        <v>2409140</v>
      </c>
      <c r="AT85" s="44">
        <f>'歳出（性質別）'!AF12</f>
        <v>2241200</v>
      </c>
    </row>
    <row r="86" spans="16:46" x14ac:dyDescent="0.2">
      <c r="P86" t="s">
        <v>153</v>
      </c>
      <c r="Q86">
        <f>'歳出（性質別）'!B17</f>
        <v>0</v>
      </c>
      <c r="R86" s="44">
        <f>'歳出（性質別）'!D17</f>
        <v>5750556</v>
      </c>
      <c r="S86" s="44">
        <f>'歳出（性質別）'!E17</f>
        <v>7610415</v>
      </c>
      <c r="T86" s="44">
        <f>'歳出（性質別）'!F17</f>
        <v>10182095</v>
      </c>
      <c r="U86" s="44">
        <f>'歳出（性質別）'!G17</f>
        <v>13508573</v>
      </c>
      <c r="V86" s="44">
        <f>'歳出（性質別）'!H17</f>
        <v>11693358</v>
      </c>
      <c r="W86" s="44">
        <f>'歳出（性質別）'!I17</f>
        <v>11249483</v>
      </c>
      <c r="X86" s="44">
        <f>'歳出（性質別）'!J17</f>
        <v>11144714</v>
      </c>
      <c r="Y86" s="44">
        <f>'歳出（性質別）'!K17</f>
        <v>14039859</v>
      </c>
      <c r="Z86" s="44">
        <f>'歳出（性質別）'!L17</f>
        <v>15503319</v>
      </c>
      <c r="AA86" s="44">
        <f>'歳出（性質別）'!M17</f>
        <v>16156659</v>
      </c>
      <c r="AB86" s="44">
        <f>'歳出（性質別）'!N17</f>
        <v>16406636</v>
      </c>
      <c r="AC86" s="44">
        <f>'歳出（性質別）'!O17</f>
        <v>15146340</v>
      </c>
      <c r="AD86" s="44">
        <f>'歳出（性質別）'!P17</f>
        <v>15892649</v>
      </c>
      <c r="AE86" s="44">
        <f>'歳出（性質別）'!Q17</f>
        <v>15333896</v>
      </c>
      <c r="AF86" s="44">
        <f>'歳出（性質別）'!R17</f>
        <v>12173235</v>
      </c>
      <c r="AG86" s="44">
        <f>'歳出（性質別）'!S17</f>
        <v>10793965</v>
      </c>
      <c r="AH86" s="44">
        <f>'歳出（性質別）'!T17</f>
        <v>10797248</v>
      </c>
      <c r="AI86" s="44">
        <f>'歳出（性質別）'!U17</f>
        <v>12010313</v>
      </c>
      <c r="AJ86" s="44">
        <f>'歳出（性質別）'!V17</f>
        <v>15215628</v>
      </c>
      <c r="AK86" s="44">
        <f>'歳出（性質別）'!W17</f>
        <v>20737506</v>
      </c>
      <c r="AL86" s="44">
        <f>'歳出（性質別）'!X17</f>
        <v>21878635</v>
      </c>
      <c r="AM86" s="44">
        <f>'歳出（性質別）'!Y17</f>
        <v>20360610</v>
      </c>
      <c r="AN86" s="44">
        <f>'歳出（性質別）'!Z17</f>
        <v>20702289</v>
      </c>
      <c r="AO86" s="44">
        <f>'歳出（性質別）'!AA17</f>
        <v>21569002</v>
      </c>
      <c r="AP86" s="44">
        <f>'歳出（性質別）'!AB17</f>
        <v>19734175</v>
      </c>
      <c r="AQ86" s="44">
        <f>'歳出（性質別）'!AC17</f>
        <v>18093055</v>
      </c>
      <c r="AR86" s="44">
        <f>'歳出（性質別）'!AD17</f>
        <v>14531961</v>
      </c>
      <c r="AS86" s="44">
        <f>'歳出（性質別）'!AE17</f>
        <v>13673339</v>
      </c>
      <c r="AT86" s="44">
        <f>'歳出（性質別）'!AF17</f>
        <v>13844754</v>
      </c>
    </row>
    <row r="87" spans="16:46" x14ac:dyDescent="0.2">
      <c r="P87" t="s">
        <v>155</v>
      </c>
      <c r="Q87">
        <f>'歳出（性質別）'!B19</f>
        <v>0</v>
      </c>
      <c r="R87" s="44">
        <f>'歳出（性質別）'!D19</f>
        <v>47952631</v>
      </c>
      <c r="S87" s="44">
        <f>'歳出（性質別）'!E19</f>
        <v>48710932</v>
      </c>
      <c r="T87" s="44">
        <f>'歳出（性質別）'!F19</f>
        <v>52318738</v>
      </c>
      <c r="U87" s="44">
        <f>'歳出（性質別）'!G19</f>
        <v>52115723</v>
      </c>
      <c r="V87" s="44">
        <f>'歳出（性質別）'!H19</f>
        <v>56348975</v>
      </c>
      <c r="W87" s="44">
        <f>'歳出（性質別）'!I19</f>
        <v>50701896</v>
      </c>
      <c r="X87" s="44">
        <f>'歳出（性質別）'!J19</f>
        <v>44107875</v>
      </c>
      <c r="Y87" s="44">
        <f>'歳出（性質別）'!K19</f>
        <v>48732649</v>
      </c>
      <c r="Z87" s="44">
        <f>'歳出（性質別）'!L19</f>
        <v>54832393</v>
      </c>
      <c r="AA87" s="44">
        <f>'歳出（性質別）'!M19</f>
        <v>47726640</v>
      </c>
      <c r="AB87" s="44">
        <f>'歳出（性質別）'!N19</f>
        <v>40069379</v>
      </c>
      <c r="AC87" s="44">
        <f>'歳出（性質別）'!O19</f>
        <v>40568438</v>
      </c>
      <c r="AD87" s="44">
        <f>'歳出（性質別）'!P19</f>
        <v>39899353</v>
      </c>
      <c r="AE87" s="44">
        <f>'歳出（性質別）'!Q19</f>
        <v>29119663</v>
      </c>
      <c r="AF87" s="44">
        <f>'歳出（性質別）'!R19</f>
        <v>29980505</v>
      </c>
      <c r="AG87" s="44">
        <f>'歳出（性質別）'!S19</f>
        <v>29301254</v>
      </c>
      <c r="AH87" s="44">
        <f>'歳出（性質別）'!T19</f>
        <v>28462086</v>
      </c>
      <c r="AI87" s="44">
        <f>'歳出（性質別）'!U19</f>
        <v>26587652</v>
      </c>
      <c r="AJ87" s="44">
        <f>'歳出（性質別）'!V19</f>
        <v>30662795</v>
      </c>
      <c r="AK87" s="44">
        <f>'歳出（性質別）'!W19</f>
        <v>33451668</v>
      </c>
      <c r="AL87" s="44">
        <f>'歳出（性質別）'!X19</f>
        <v>22971711</v>
      </c>
      <c r="AM87" s="44">
        <f>'歳出（性質別）'!Y19</f>
        <v>21938828</v>
      </c>
      <c r="AN87" s="44">
        <f>'歳出（性質別）'!Z19</f>
        <v>24459214</v>
      </c>
      <c r="AO87" s="44">
        <f>'歳出（性質別）'!AA19</f>
        <v>24075311</v>
      </c>
      <c r="AP87" s="44">
        <f>'歳出（性質別）'!AB19</f>
        <v>27615066</v>
      </c>
      <c r="AQ87" s="44">
        <f>'歳出（性質別）'!AC19</f>
        <v>31181840</v>
      </c>
      <c r="AR87" s="44">
        <f>'歳出（性質別）'!AD19</f>
        <v>28645918</v>
      </c>
      <c r="AS87" s="44">
        <f>'歳出（性質別）'!AE19</f>
        <v>36197287</v>
      </c>
      <c r="AT87" s="44">
        <f>'歳出（性質別）'!AF19</f>
        <v>47812522</v>
      </c>
    </row>
    <row r="88" spans="16:46" x14ac:dyDescent="0.2">
      <c r="P88" t="s">
        <v>154</v>
      </c>
      <c r="Q88">
        <f>'歳出（性質別）'!B24</f>
        <v>0</v>
      </c>
      <c r="R88" s="44">
        <f>'歳出（性質別）'!D24</f>
        <v>108421661</v>
      </c>
      <c r="S88" s="44">
        <f>'歳出（性質別）'!E24</f>
        <v>138963334</v>
      </c>
      <c r="T88" s="44">
        <f>'歳出（性質別）'!F24</f>
        <v>145298248</v>
      </c>
      <c r="U88" s="44">
        <f>'歳出（性質別）'!G24</f>
        <v>149809087</v>
      </c>
      <c r="V88" s="44">
        <f>'歳出（性質別）'!H24</f>
        <v>157953976</v>
      </c>
      <c r="W88" s="44">
        <f>'歳出（性質別）'!I24</f>
        <v>156088296</v>
      </c>
      <c r="X88" s="44">
        <f>'歳出（性質別）'!J24</f>
        <v>152405469</v>
      </c>
      <c r="Y88" s="44">
        <f>'歳出（性質別）'!K24</f>
        <v>162870456</v>
      </c>
      <c r="Z88" s="44">
        <f>'歳出（性質別）'!L24</f>
        <v>179460931</v>
      </c>
      <c r="AA88" s="44">
        <f>'歳出（性質別）'!M24</f>
        <v>165466825</v>
      </c>
      <c r="AB88" s="44">
        <f>'歳出（性質別）'!N24</f>
        <v>163235316</v>
      </c>
      <c r="AC88" s="44">
        <f>'歳出（性質別）'!O24</f>
        <v>165659213</v>
      </c>
      <c r="AD88" s="44">
        <f>'歳出（性質別）'!P24</f>
        <v>170031016</v>
      </c>
      <c r="AE88" s="44">
        <f>'歳出（性質別）'!Q24</f>
        <v>159185194</v>
      </c>
      <c r="AF88" s="44">
        <f>'歳出（性質別）'!R24</f>
        <v>159546730</v>
      </c>
      <c r="AG88" s="44">
        <f>'歳出（性質別）'!S24</f>
        <v>159647108</v>
      </c>
      <c r="AH88" s="44">
        <f>'歳出（性質別）'!T24</f>
        <v>164889423</v>
      </c>
      <c r="AI88" s="44">
        <f>'歳出（性質別）'!U24</f>
        <v>166582470</v>
      </c>
      <c r="AJ88" s="44">
        <f>'歳出（性質別）'!V24</f>
        <v>186045158</v>
      </c>
      <c r="AK88" s="44">
        <f>'歳出（性質別）'!W24</f>
        <v>193278554</v>
      </c>
      <c r="AL88" s="44">
        <f>'歳出（性質別）'!X24</f>
        <v>187188021</v>
      </c>
      <c r="AM88" s="44">
        <f>'歳出（性質別）'!Y24</f>
        <v>182705055</v>
      </c>
      <c r="AN88" s="44">
        <f>'歳出（性質別）'!Z24</f>
        <v>185396819</v>
      </c>
      <c r="AO88" s="44">
        <f>'歳出（性質別）'!AA24</f>
        <v>192436841</v>
      </c>
      <c r="AP88" s="44">
        <f>'歳出（性質別）'!AB24</f>
        <v>196835086</v>
      </c>
      <c r="AQ88" s="44">
        <f>'歳出（性質別）'!AC24</f>
        <v>197604137</v>
      </c>
      <c r="AR88" s="44">
        <f>'歳出（性質別）'!AD24</f>
        <v>193692456</v>
      </c>
      <c r="AS88" s="44">
        <f>'歳出（性質別）'!AE24</f>
        <v>207828156</v>
      </c>
      <c r="AT88" s="44">
        <f>'歳出（性質別）'!AF24</f>
        <v>218569817</v>
      </c>
    </row>
    <row r="118" spans="13:46" x14ac:dyDescent="0.2">
      <c r="M118" s="32" t="s">
        <v>416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０9(H21)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１９(R1)</v>
      </c>
    </row>
    <row r="121" spans="13:46" x14ac:dyDescent="0.2">
      <c r="P121" t="s">
        <v>156</v>
      </c>
      <c r="Q121">
        <f>'歳出（目的別）'!B5</f>
        <v>0</v>
      </c>
      <c r="R121" s="44">
        <f>'歳出（目的別）'!D5</f>
        <v>16455002</v>
      </c>
      <c r="S121" s="44">
        <f>'歳出（目的別）'!E5</f>
        <v>18080003</v>
      </c>
      <c r="T121" s="44">
        <f>'歳出（目的別）'!F5</f>
        <v>15804940</v>
      </c>
      <c r="U121" s="44">
        <f>'歳出（目的別）'!G5</f>
        <v>16549635</v>
      </c>
      <c r="V121" s="44">
        <f>'歳出（目的別）'!H5</f>
        <v>17231145</v>
      </c>
      <c r="W121" s="44">
        <f>'歳出（目的別）'!I5</f>
        <v>17181778</v>
      </c>
      <c r="X121" s="44">
        <f>'歳出（目的別）'!J5</f>
        <v>16177398</v>
      </c>
      <c r="Y121" s="44">
        <f>'歳出（目的別）'!K5</f>
        <v>15127861</v>
      </c>
      <c r="Z121" s="44">
        <f>'歳出（目的別）'!L5</f>
        <v>18318562</v>
      </c>
      <c r="AA121" s="44">
        <f>'歳出（目的別）'!M5</f>
        <v>15335725</v>
      </c>
      <c r="AB121" s="44">
        <f>'歳出（目的別）'!N5</f>
        <v>16413916</v>
      </c>
      <c r="AC121" s="44">
        <f>'歳出（目的別）'!O5</f>
        <v>18377482</v>
      </c>
      <c r="AD121" s="44">
        <f>'歳出（目的別）'!P5</f>
        <v>18768958</v>
      </c>
      <c r="AE121" s="44">
        <f>'歳出（目的別）'!Q5</f>
        <v>16334726</v>
      </c>
      <c r="AF121" s="44">
        <f>'歳出（目的別）'!R5</f>
        <v>17555423</v>
      </c>
      <c r="AG121" s="44">
        <f>'歳出（目的別）'!S5</f>
        <v>19014024</v>
      </c>
      <c r="AH121" s="44">
        <f>'歳出（目的別）'!T5</f>
        <v>22106873</v>
      </c>
      <c r="AI121" s="44">
        <f>'歳出（目的別）'!U5</f>
        <v>19416797</v>
      </c>
      <c r="AJ121" s="44">
        <f>'歳出（目的別）'!V5</f>
        <v>19962841</v>
      </c>
      <c r="AK121" s="44">
        <f>'歳出（目的別）'!W5</f>
        <v>19874254</v>
      </c>
      <c r="AL121" s="44">
        <f>'歳出（目的別）'!X5</f>
        <v>18528202</v>
      </c>
      <c r="AM121" s="44">
        <f>'歳出（目的別）'!Y5</f>
        <v>16894554</v>
      </c>
      <c r="AN121" s="44">
        <f>'歳出（目的別）'!Z5</f>
        <v>17400888</v>
      </c>
      <c r="AO121" s="44">
        <f>'歳出（目的別）'!AA5</f>
        <v>20185903</v>
      </c>
      <c r="AP121" s="44">
        <f>'歳出（目的別）'!AB5</f>
        <v>21809752</v>
      </c>
      <c r="AQ121" s="44">
        <f>'歳出（目的別）'!AC5</f>
        <v>17805454</v>
      </c>
      <c r="AR121" s="44">
        <f>'歳出（目的別）'!AD5</f>
        <v>16592261</v>
      </c>
      <c r="AS121" s="44">
        <f>'歳出（目的別）'!AE5</f>
        <v>17468594</v>
      </c>
      <c r="AT121" s="44">
        <f>'歳出（目的別）'!AF5</f>
        <v>16152727</v>
      </c>
    </row>
    <row r="122" spans="13:46" x14ac:dyDescent="0.2">
      <c r="P122" t="s">
        <v>157</v>
      </c>
      <c r="Q122">
        <f>'歳出（目的別）'!B6</f>
        <v>0</v>
      </c>
      <c r="R122" s="44">
        <f>'歳出（目的別）'!D6</f>
        <v>15913776</v>
      </c>
      <c r="S122" s="44">
        <f>'歳出（目的別）'!E6</f>
        <v>18383034</v>
      </c>
      <c r="T122" s="44">
        <f>'歳出（目的別）'!F6</f>
        <v>19405221</v>
      </c>
      <c r="U122" s="44">
        <f>'歳出（目的別）'!G6</f>
        <v>20674251</v>
      </c>
      <c r="V122" s="44">
        <f>'歳出（目的別）'!H6</f>
        <v>20446901</v>
      </c>
      <c r="W122" s="44">
        <f>'歳出（目的別）'!I6</f>
        <v>22913834</v>
      </c>
      <c r="X122" s="44">
        <f>'歳出（目的別）'!J6</f>
        <v>25788115</v>
      </c>
      <c r="Y122" s="44">
        <f>'歳出（目的別）'!K6</f>
        <v>28943213</v>
      </c>
      <c r="Z122" s="44">
        <f>'歳出（目的別）'!L6</f>
        <v>34320861</v>
      </c>
      <c r="AA122" s="44">
        <f>'歳出（目的別）'!M6</f>
        <v>29850879</v>
      </c>
      <c r="AB122" s="44">
        <f>'歳出（目的別）'!N6</f>
        <v>32709509</v>
      </c>
      <c r="AC122" s="44">
        <f>'歳出（目的別）'!O6</f>
        <v>33981937</v>
      </c>
      <c r="AD122" s="44">
        <f>'歳出（目的別）'!P6</f>
        <v>36103778</v>
      </c>
      <c r="AE122" s="44">
        <f>'歳出（目的別）'!Q6</f>
        <v>38436355</v>
      </c>
      <c r="AF122" s="44">
        <f>'歳出（目的別）'!R6</f>
        <v>41357022</v>
      </c>
      <c r="AG122" s="44">
        <f>'歳出（目的別）'!S6</f>
        <v>41957713</v>
      </c>
      <c r="AH122" s="44">
        <f>'歳出（目的別）'!T6</f>
        <v>43594417</v>
      </c>
      <c r="AI122" s="44">
        <f>'歳出（目的別）'!U6</f>
        <v>45315446</v>
      </c>
      <c r="AJ122" s="44">
        <f>'歳出（目的別）'!V6</f>
        <v>48890778</v>
      </c>
      <c r="AK122" s="44">
        <f>'歳出（目的別）'!W6</f>
        <v>60293399</v>
      </c>
      <c r="AL122" s="44">
        <f>'歳出（目的別）'!X6</f>
        <v>62195007</v>
      </c>
      <c r="AM122" s="44">
        <f>'歳出（目的別）'!Y6</f>
        <v>62133004</v>
      </c>
      <c r="AN122" s="44">
        <f>'歳出（目的別）'!Z6</f>
        <v>64141117</v>
      </c>
      <c r="AO122" s="44">
        <f>'歳出（目的別）'!AA6</f>
        <v>67734022</v>
      </c>
      <c r="AP122" s="44">
        <f>'歳出（目的別）'!AB6</f>
        <v>70681909</v>
      </c>
      <c r="AQ122" s="44">
        <f>'歳出（目的別）'!AC6</f>
        <v>74532055</v>
      </c>
      <c r="AR122" s="44">
        <f>'歳出（目的別）'!AD6</f>
        <v>77207217</v>
      </c>
      <c r="AS122" s="44">
        <f>'歳出（目的別）'!AE6</f>
        <v>77218217</v>
      </c>
      <c r="AT122" s="44">
        <f>'歳出（目的別）'!AF6</f>
        <v>81709998</v>
      </c>
    </row>
    <row r="123" spans="13:46" x14ac:dyDescent="0.2">
      <c r="P123" t="s">
        <v>158</v>
      </c>
      <c r="Q123">
        <f>'歳出（目的別）'!B7</f>
        <v>0</v>
      </c>
      <c r="R123" s="44">
        <f>'歳出（目的別）'!D7</f>
        <v>9103463</v>
      </c>
      <c r="S123" s="44">
        <f>'歳出（目的別）'!E7</f>
        <v>9494362</v>
      </c>
      <c r="T123" s="44">
        <f>'歳出（目的別）'!F7</f>
        <v>11543318</v>
      </c>
      <c r="U123" s="44">
        <f>'歳出（目的別）'!G7</f>
        <v>11336397</v>
      </c>
      <c r="V123" s="44">
        <f>'歳出（目的別）'!H7</f>
        <v>12104881</v>
      </c>
      <c r="W123" s="44">
        <f>'歳出（目的別）'!I7</f>
        <v>14829656</v>
      </c>
      <c r="X123" s="44">
        <f>'歳出（目的別）'!J7</f>
        <v>19941640</v>
      </c>
      <c r="Y123" s="44">
        <f>'歳出（目的別）'!K7</f>
        <v>20900766</v>
      </c>
      <c r="Z123" s="44">
        <f>'歳出（目的別）'!L7</f>
        <v>24227655</v>
      </c>
      <c r="AA123" s="44">
        <f>'歳出（目的別）'!M7</f>
        <v>19360036</v>
      </c>
      <c r="AB123" s="44">
        <f>'歳出（目的別）'!N7</f>
        <v>14889468</v>
      </c>
      <c r="AC123" s="44">
        <f>'歳出（目的別）'!O7</f>
        <v>17909773</v>
      </c>
      <c r="AD123" s="44">
        <f>'歳出（目的別）'!P7</f>
        <v>20621692</v>
      </c>
      <c r="AE123" s="44">
        <f>'歳出（目的別）'!Q7</f>
        <v>16176915</v>
      </c>
      <c r="AF123" s="44">
        <f>'歳出（目的別）'!R7</f>
        <v>13523789</v>
      </c>
      <c r="AG123" s="44">
        <f>'歳出（目的別）'!S7</f>
        <v>13752977</v>
      </c>
      <c r="AH123" s="44">
        <f>'歳出（目的別）'!T7</f>
        <v>13334672</v>
      </c>
      <c r="AI123" s="44">
        <f>'歳出（目的別）'!U7</f>
        <v>13438272</v>
      </c>
      <c r="AJ123" s="44">
        <f>'歳出（目的別）'!V7</f>
        <v>15086579</v>
      </c>
      <c r="AK123" s="44">
        <f>'歳出（目的別）'!W7</f>
        <v>13451813</v>
      </c>
      <c r="AL123" s="44">
        <f>'歳出（目的別）'!X7</f>
        <v>14171899</v>
      </c>
      <c r="AM123" s="44">
        <f>'歳出（目的別）'!Y7</f>
        <v>12724918</v>
      </c>
      <c r="AN123" s="44">
        <f>'歳出（目的別）'!Z7</f>
        <v>12708554</v>
      </c>
      <c r="AO123" s="44">
        <f>'歳出（目的別）'!AA7</f>
        <v>13367166</v>
      </c>
      <c r="AP123" s="44">
        <f>'歳出（目的別）'!AB7</f>
        <v>13610976</v>
      </c>
      <c r="AQ123" s="44">
        <f>'歳出（目的別）'!AC7</f>
        <v>13757422</v>
      </c>
      <c r="AR123" s="44">
        <f>'歳出（目的別）'!AD7</f>
        <v>14473122</v>
      </c>
      <c r="AS123" s="44">
        <f>'歳出（目的別）'!AE7</f>
        <v>22137764</v>
      </c>
      <c r="AT123" s="44">
        <f>'歳出（目的別）'!AF7</f>
        <v>25527303</v>
      </c>
    </row>
    <row r="124" spans="13:46" x14ac:dyDescent="0.2">
      <c r="P124" t="s">
        <v>172</v>
      </c>
      <c r="Q124">
        <f>'歳出（目的別）'!B9</f>
        <v>0</v>
      </c>
      <c r="R124" s="44">
        <f>'歳出（目的別）'!D9</f>
        <v>3858864</v>
      </c>
      <c r="S124" s="44">
        <f>'歳出（目的別）'!E9</f>
        <v>3948739</v>
      </c>
      <c r="T124" s="44">
        <f>'歳出（目的別）'!F9</f>
        <v>4170109</v>
      </c>
      <c r="U124" s="44">
        <f>'歳出（目的別）'!G9</f>
        <v>9662543</v>
      </c>
      <c r="V124" s="44">
        <f>'歳出（目的別）'!H9</f>
        <v>11977676</v>
      </c>
      <c r="W124" s="44">
        <f>'歳出（目的別）'!I9</f>
        <v>5539385</v>
      </c>
      <c r="X124" s="44">
        <f>'歳出（目的別）'!J9</f>
        <v>3849652</v>
      </c>
      <c r="Y124" s="44">
        <f>'歳出（目的別）'!K9</f>
        <v>4025941</v>
      </c>
      <c r="Z124" s="44">
        <f>'歳出（目的別）'!L9</f>
        <v>3252946</v>
      </c>
      <c r="AA124" s="44">
        <f>'歳出（目的別）'!M9</f>
        <v>3401704</v>
      </c>
      <c r="AB124" s="44">
        <f>'歳出（目的別）'!N9</f>
        <v>4007068</v>
      </c>
      <c r="AC124" s="44">
        <f>'歳出（目的別）'!O9</f>
        <v>3614317</v>
      </c>
      <c r="AD124" s="44">
        <f>'歳出（目的別）'!P9</f>
        <v>3903261</v>
      </c>
      <c r="AE124" s="44">
        <f>'歳出（目的別）'!Q9</f>
        <v>3293652</v>
      </c>
      <c r="AF124" s="44">
        <f>'歳出（目的別）'!R9</f>
        <v>3009640</v>
      </c>
      <c r="AG124" s="44">
        <f>'歳出（目的別）'!S9</f>
        <v>2634300</v>
      </c>
      <c r="AH124" s="44">
        <f>'歳出（目的別）'!T9</f>
        <v>2564350</v>
      </c>
      <c r="AI124" s="44">
        <f>'歳出（目的別）'!U9</f>
        <v>2887839</v>
      </c>
      <c r="AJ124" s="44">
        <f>'歳出（目的別）'!V9</f>
        <v>2627053</v>
      </c>
      <c r="AK124" s="44">
        <f>'歳出（目的別）'!W9</f>
        <v>2263468</v>
      </c>
      <c r="AL124" s="44">
        <f>'歳出（目的別）'!X9</f>
        <v>2293516</v>
      </c>
      <c r="AM124" s="44">
        <f>'歳出（目的別）'!Y9</f>
        <v>2416937</v>
      </c>
      <c r="AN124" s="44">
        <f>'歳出（目的別）'!Z9</f>
        <v>2228461</v>
      </c>
      <c r="AO124" s="44">
        <f>'歳出（目的別）'!AA9</f>
        <v>2500321</v>
      </c>
      <c r="AP124" s="44">
        <f>'歳出（目的別）'!AB9</f>
        <v>2705679</v>
      </c>
      <c r="AQ124" s="44">
        <f>'歳出（目的別）'!AC9</f>
        <v>2233306</v>
      </c>
      <c r="AR124" s="44">
        <f>'歳出（目的別）'!AD9</f>
        <v>2396075</v>
      </c>
      <c r="AS124" s="44">
        <f>'歳出（目的別）'!AE9</f>
        <v>2520424</v>
      </c>
      <c r="AT124" s="44">
        <f>'歳出（目的別）'!AF9</f>
        <v>2634110</v>
      </c>
    </row>
    <row r="125" spans="13:46" x14ac:dyDescent="0.2">
      <c r="P125" t="s">
        <v>159</v>
      </c>
      <c r="Q125">
        <f>'歳出（目的別）'!B10</f>
        <v>0</v>
      </c>
      <c r="R125" s="44">
        <f>'歳出（目的別）'!D10</f>
        <v>5237342</v>
      </c>
      <c r="S125" s="44">
        <f>'歳出（目的別）'!E10</f>
        <v>6902168</v>
      </c>
      <c r="T125" s="44">
        <f>'歳出（目的別）'!F10</f>
        <v>9232285</v>
      </c>
      <c r="U125" s="44">
        <f>'歳出（目的別）'!G10</f>
        <v>12280733</v>
      </c>
      <c r="V125" s="44">
        <f>'歳出（目的別）'!H10</f>
        <v>10250142</v>
      </c>
      <c r="W125" s="44">
        <f>'歳出（目的別）'!I10</f>
        <v>9341962</v>
      </c>
      <c r="X125" s="44">
        <f>'歳出（目的別）'!J10</f>
        <v>8992487</v>
      </c>
      <c r="Y125" s="44">
        <f>'歳出（目的別）'!K10</f>
        <v>11533806</v>
      </c>
      <c r="Z125" s="44">
        <f>'歳出（目的別）'!L10</f>
        <v>14408185</v>
      </c>
      <c r="AA125" s="44">
        <f>'歳出（目的別）'!M10</f>
        <v>12095414</v>
      </c>
      <c r="AB125" s="44">
        <f>'歳出（目的別）'!N10</f>
        <v>12173495</v>
      </c>
      <c r="AC125" s="44">
        <f>'歳出（目的別）'!O10</f>
        <v>12362670</v>
      </c>
      <c r="AD125" s="44">
        <f>'歳出（目的別）'!P10</f>
        <v>12366437</v>
      </c>
      <c r="AE125" s="44">
        <f>'歳出（目的別）'!Q10</f>
        <v>12412725</v>
      </c>
      <c r="AF125" s="44">
        <f>'歳出（目的別）'!R10</f>
        <v>9439601</v>
      </c>
      <c r="AG125" s="44">
        <f>'歳出（目的別）'!S10</f>
        <v>8330114</v>
      </c>
      <c r="AH125" s="44">
        <f>'歳出（目的別）'!T10</f>
        <v>8332848</v>
      </c>
      <c r="AI125" s="44">
        <f>'歳出（目的別）'!U10</f>
        <v>10362454</v>
      </c>
      <c r="AJ125" s="44">
        <f>'歳出（目的別）'!V10</f>
        <v>22153019</v>
      </c>
      <c r="AK125" s="44">
        <f>'歳出（目的別）'!W10</f>
        <v>20785463</v>
      </c>
      <c r="AL125" s="44">
        <f>'歳出（目的別）'!X10</f>
        <v>21264899</v>
      </c>
      <c r="AM125" s="44">
        <f>'歳出（目的別）'!Y10</f>
        <v>19788103</v>
      </c>
      <c r="AN125" s="44">
        <f>'歳出（目的別）'!Z10</f>
        <v>20454446</v>
      </c>
      <c r="AO125" s="44">
        <f>'歳出（目的別）'!AA10</f>
        <v>21611899</v>
      </c>
      <c r="AP125" s="44">
        <f>'歳出（目的別）'!AB10</f>
        <v>19974163</v>
      </c>
      <c r="AQ125" s="44">
        <f>'歳出（目的別）'!AC10</f>
        <v>18231549</v>
      </c>
      <c r="AR125" s="44">
        <f>'歳出（目的別）'!AD10</f>
        <v>16607925</v>
      </c>
      <c r="AS125" s="44">
        <f>'歳出（目的別）'!AE10</f>
        <v>14047001</v>
      </c>
      <c r="AT125" s="44">
        <f>'歳出（目的別）'!AF10</f>
        <v>13959721</v>
      </c>
    </row>
    <row r="126" spans="13:46" x14ac:dyDescent="0.2">
      <c r="P126" t="s">
        <v>160</v>
      </c>
      <c r="Q126">
        <f>'歳出（目的別）'!B11</f>
        <v>0</v>
      </c>
      <c r="R126" s="44">
        <f>'歳出（目的別）'!D11</f>
        <v>39359390</v>
      </c>
      <c r="S126" s="44">
        <f>'歳出（目的別）'!E11</f>
        <v>42968139</v>
      </c>
      <c r="T126" s="44">
        <f>'歳出（目的別）'!F11</f>
        <v>41105602</v>
      </c>
      <c r="U126" s="44">
        <f>'歳出（目的別）'!G11</f>
        <v>37912263</v>
      </c>
      <c r="V126" s="44">
        <f>'歳出（目的別）'!H11</f>
        <v>41750154</v>
      </c>
      <c r="W126" s="44">
        <f>'歳出（目的別）'!I11</f>
        <v>44694046</v>
      </c>
      <c r="X126" s="44">
        <f>'歳出（目的別）'!J11</f>
        <v>39248327</v>
      </c>
      <c r="Y126" s="44">
        <f>'歳出（目的別）'!K11</f>
        <v>42012306</v>
      </c>
      <c r="Z126" s="44">
        <f>'歳出（目的別）'!L11</f>
        <v>42595113</v>
      </c>
      <c r="AA126" s="44">
        <f>'歳出（目的別）'!M11</f>
        <v>42663573</v>
      </c>
      <c r="AB126" s="44">
        <f>'歳出（目的別）'!N11</f>
        <v>41091719</v>
      </c>
      <c r="AC126" s="44">
        <f>'歳出（目的別）'!O11</f>
        <v>39646068</v>
      </c>
      <c r="AD126" s="44">
        <f>'歳出（目的別）'!P11</f>
        <v>38360246</v>
      </c>
      <c r="AE126" s="44">
        <f>'歳出（目的別）'!Q11</f>
        <v>32052701</v>
      </c>
      <c r="AF126" s="44">
        <f>'歳出（目的別）'!R11</f>
        <v>32523847</v>
      </c>
      <c r="AG126" s="44">
        <f>'歳出（目的別）'!S11</f>
        <v>33659253</v>
      </c>
      <c r="AH126" s="44">
        <f>'歳出（目的別）'!T11</f>
        <v>33641074</v>
      </c>
      <c r="AI126" s="44">
        <f>'歳出（目的別）'!U11</f>
        <v>33220660</v>
      </c>
      <c r="AJ126" s="44">
        <f>'歳出（目的別）'!V11</f>
        <v>34256476</v>
      </c>
      <c r="AK126" s="44">
        <f>'歳出（目的別）'!W11</f>
        <v>31316433</v>
      </c>
      <c r="AL126" s="44">
        <f>'歳出（目的別）'!X11</f>
        <v>26226608</v>
      </c>
      <c r="AM126" s="44">
        <f>'歳出（目的別）'!Y11</f>
        <v>25177877</v>
      </c>
      <c r="AN126" s="44">
        <f>'歳出（目的別）'!Z11</f>
        <v>24896920</v>
      </c>
      <c r="AO126" s="44">
        <f>'歳出（目的別）'!AA11</f>
        <v>23460073</v>
      </c>
      <c r="AP126" s="44">
        <f>'歳出（目的別）'!AB11</f>
        <v>23851323</v>
      </c>
      <c r="AQ126" s="44">
        <f>'歳出（目的別）'!AC11</f>
        <v>27713780</v>
      </c>
      <c r="AR126" s="44">
        <f>'歳出（目的別）'!AD11</f>
        <v>27776902</v>
      </c>
      <c r="AS126" s="44">
        <f>'歳出（目的別）'!AE11</f>
        <v>34858947</v>
      </c>
      <c r="AT126" s="44">
        <f>'歳出（目的別）'!AF11</f>
        <v>36974541</v>
      </c>
    </row>
    <row r="127" spans="13:46" x14ac:dyDescent="0.2">
      <c r="P127" t="s">
        <v>161</v>
      </c>
      <c r="Q127">
        <f>'歳出（目的別）'!B13</f>
        <v>0</v>
      </c>
      <c r="R127" s="44">
        <f>'歳出（目的別）'!D13</f>
        <v>26188396</v>
      </c>
      <c r="S127" s="44">
        <f>'歳出（目的別）'!E13</f>
        <v>21787114</v>
      </c>
      <c r="T127" s="44">
        <f>'歳出（目的別）'!F13</f>
        <v>24526786</v>
      </c>
      <c r="U127" s="44">
        <f>'歳出（目的別）'!G13</f>
        <v>24191617</v>
      </c>
      <c r="V127" s="44">
        <f>'歳出（目的別）'!H13</f>
        <v>25180683</v>
      </c>
      <c r="W127" s="44">
        <f>'歳出（目的別）'!I13</f>
        <v>21986347</v>
      </c>
      <c r="X127" s="44">
        <f>'歳出（目的別）'!J13</f>
        <v>17707857</v>
      </c>
      <c r="Y127" s="44">
        <f>'歳出（目的別）'!K13</f>
        <v>18694422</v>
      </c>
      <c r="Z127" s="44">
        <f>'歳出（目的別）'!L13</f>
        <v>20823604</v>
      </c>
      <c r="AA127" s="44">
        <f>'歳出（目的別）'!M13</f>
        <v>20214576</v>
      </c>
      <c r="AB127" s="44">
        <f>'歳出（目的別）'!N13</f>
        <v>19594857</v>
      </c>
      <c r="AC127" s="44">
        <f>'歳出（目的別）'!O13</f>
        <v>18157518</v>
      </c>
      <c r="AD127" s="44">
        <f>'歳出（目的別）'!P13</f>
        <v>16220864</v>
      </c>
      <c r="AE127" s="44">
        <f>'歳出（目的別）'!Q13</f>
        <v>16815375</v>
      </c>
      <c r="AF127" s="44">
        <f>'歳出（目的別）'!R13</f>
        <v>18055966</v>
      </c>
      <c r="AG127" s="44">
        <f>'歳出（目的別）'!S13</f>
        <v>16643975</v>
      </c>
      <c r="AH127" s="44">
        <f>'歳出（目的別）'!T13</f>
        <v>16693627</v>
      </c>
      <c r="AI127" s="44">
        <f>'歳出（目的別）'!U13</f>
        <v>17448812</v>
      </c>
      <c r="AJ127" s="44">
        <f>'歳出（目的別）'!V13</f>
        <v>18451743</v>
      </c>
      <c r="AK127" s="44">
        <f>'歳出（目的別）'!W13</f>
        <v>20991876</v>
      </c>
      <c r="AL127" s="44">
        <f>'歳出（目的別）'!X13</f>
        <v>16562815</v>
      </c>
      <c r="AM127" s="44">
        <f>'歳出（目的別）'!Y13</f>
        <v>19107963</v>
      </c>
      <c r="AN127" s="44">
        <f>'歳出（目的別）'!Z13</f>
        <v>19832236</v>
      </c>
      <c r="AO127" s="44">
        <f>'歳出（目的別）'!AA13</f>
        <v>21001217</v>
      </c>
      <c r="AP127" s="44">
        <f>'歳出（目的別）'!AB13</f>
        <v>21044931</v>
      </c>
      <c r="AQ127" s="44">
        <f>'歳出（目的別）'!AC13</f>
        <v>21289681</v>
      </c>
      <c r="AR127" s="44">
        <f>'歳出（目的別）'!AD13</f>
        <v>16950516</v>
      </c>
      <c r="AS127" s="44">
        <f>'歳出（目的別）'!AE13</f>
        <v>18401850</v>
      </c>
      <c r="AT127" s="44">
        <f>'歳出（目的別）'!AF13</f>
        <v>19293380</v>
      </c>
    </row>
    <row r="128" spans="13:46" x14ac:dyDescent="0.2">
      <c r="P128" t="s">
        <v>162</v>
      </c>
      <c r="Q128">
        <f>'歳出（目的別）'!B15</f>
        <v>0</v>
      </c>
      <c r="R128" s="44">
        <f>'歳出（目的別）'!D15</f>
        <v>8947178</v>
      </c>
      <c r="S128" s="44">
        <f>'歳出（目的別）'!E15</f>
        <v>9389841</v>
      </c>
      <c r="T128" s="44">
        <f>'歳出（目的別）'!F15</f>
        <v>9504998</v>
      </c>
      <c r="U128" s="44">
        <f>'歳出（目的別）'!G15</f>
        <v>10041710</v>
      </c>
      <c r="V128" s="44">
        <f>'歳出（目的別）'!H15</f>
        <v>11425483</v>
      </c>
      <c r="W128" s="44">
        <f>'歳出（目的別）'!I15</f>
        <v>11619566</v>
      </c>
      <c r="X128" s="44">
        <f>'歳出（目的別）'!J15</f>
        <v>13802941</v>
      </c>
      <c r="Y128" s="44">
        <f>'歳出（目的別）'!K15</f>
        <v>14521379</v>
      </c>
      <c r="Z128" s="44">
        <f>'歳出（目的別）'!L15</f>
        <v>14356812</v>
      </c>
      <c r="AA128" s="44">
        <f>'歳出（目的別）'!M15</f>
        <v>14756392</v>
      </c>
      <c r="AB128" s="44">
        <f>'歳出（目的別）'!N15</f>
        <v>14773840</v>
      </c>
      <c r="AC128" s="44">
        <f>'歳出（目的別）'!O15</f>
        <v>15208849</v>
      </c>
      <c r="AD128" s="44">
        <f>'歳出（目的別）'!P15</f>
        <v>16260486</v>
      </c>
      <c r="AE128" s="44">
        <f>'歳出（目的別）'!Q15</f>
        <v>16928678</v>
      </c>
      <c r="AF128" s="44">
        <f>'歳出（目的別）'!R15</f>
        <v>17672728</v>
      </c>
      <c r="AG128" s="44">
        <f>'歳出（目的別）'!S15</f>
        <v>17373752</v>
      </c>
      <c r="AH128" s="44">
        <f>'歳出（目的別）'!T15</f>
        <v>17681235</v>
      </c>
      <c r="AI128" s="44">
        <f>'歳出（目的別）'!U15</f>
        <v>18133491</v>
      </c>
      <c r="AJ128" s="44">
        <f>'歳出（目的別）'!V15</f>
        <v>17987754</v>
      </c>
      <c r="AK128" s="44">
        <f>'歳出（目的別）'!W15</f>
        <v>17487948</v>
      </c>
      <c r="AL128" s="44">
        <f>'歳出（目的別）'!X15</f>
        <v>17380294</v>
      </c>
      <c r="AM128" s="44">
        <f>'歳出（目的別）'!Y15</f>
        <v>17001252</v>
      </c>
      <c r="AN128" s="44">
        <f>'歳出（目的別）'!Z15</f>
        <v>16841866</v>
      </c>
      <c r="AO128" s="44">
        <f>'歳出（目的別）'!AA15</f>
        <v>15870674</v>
      </c>
      <c r="AP128" s="44">
        <f>'歳出（目的別）'!AB15</f>
        <v>15034208</v>
      </c>
      <c r="AQ128" s="44">
        <f>'歳出（目的別）'!AC15</f>
        <v>15023437</v>
      </c>
      <c r="AR128" s="44">
        <f>'歳出（目的別）'!AD15</f>
        <v>15334544</v>
      </c>
      <c r="AS128" s="44">
        <f>'歳出（目的別）'!AE15</f>
        <v>14876796</v>
      </c>
      <c r="AT128" s="44">
        <f>'歳出（目的別）'!AF15</f>
        <v>15083044</v>
      </c>
    </row>
    <row r="129" spans="16:46" x14ac:dyDescent="0.2">
      <c r="P129" t="s">
        <v>163</v>
      </c>
      <c r="Q129">
        <f>'歳出（目的別）'!B19</f>
        <v>0</v>
      </c>
      <c r="R129" s="44">
        <f>'歳出（目的別）'!D19</f>
        <v>132212599</v>
      </c>
      <c r="S129" s="44">
        <f>'歳出（目的別）'!E19</f>
        <v>138963334</v>
      </c>
      <c r="T129" s="44">
        <f>'歳出（目的別）'!F19</f>
        <v>144298248</v>
      </c>
      <c r="U129" s="44">
        <f>'歳出（目的別）'!G19</f>
        <v>149809087</v>
      </c>
      <c r="V129" s="44">
        <f>'歳出（目的別）'!H19</f>
        <v>157953976</v>
      </c>
      <c r="W129" s="44">
        <f>'歳出（目的別）'!I19</f>
        <v>156088296</v>
      </c>
      <c r="X129" s="44">
        <f>'歳出（目的別）'!J19</f>
        <v>152405469</v>
      </c>
      <c r="Y129" s="44">
        <f>'歳出（目的別）'!K19</f>
        <v>162870456</v>
      </c>
      <c r="Z129" s="44">
        <f>'歳出（目的別）'!L19</f>
        <v>179460931</v>
      </c>
      <c r="AA129" s="44">
        <f>'歳出（目的別）'!M19</f>
        <v>165466825</v>
      </c>
      <c r="AB129" s="44">
        <f>'歳出（目的別）'!N19</f>
        <v>163235316</v>
      </c>
      <c r="AC129" s="44">
        <f>'歳出（目的別）'!O19</f>
        <v>165659213</v>
      </c>
      <c r="AD129" s="44">
        <f>'歳出（目的別）'!P19</f>
        <v>170030740</v>
      </c>
      <c r="AE129" s="44">
        <f>'歳出（目的別）'!Q19</f>
        <v>159185192</v>
      </c>
      <c r="AF129" s="44">
        <f>'歳出（目的別）'!R19</f>
        <v>159546728</v>
      </c>
      <c r="AG129" s="44">
        <f>'歳出（目的別）'!S19</f>
        <v>159647107</v>
      </c>
      <c r="AH129" s="44">
        <f>'歳出（目的別）'!T19</f>
        <v>164889422</v>
      </c>
      <c r="AI129" s="44">
        <f>'歳出（目的別）'!U19</f>
        <v>166582469</v>
      </c>
      <c r="AJ129" s="44">
        <f>'歳出（目的別）'!V19</f>
        <v>186045157</v>
      </c>
      <c r="AK129" s="44">
        <f>'歳出（目的別）'!W19</f>
        <v>193278553</v>
      </c>
      <c r="AL129" s="44">
        <f>'歳出（目的別）'!X19</f>
        <v>187188020</v>
      </c>
      <c r="AM129" s="44">
        <f>'歳出（目的別）'!Y19</f>
        <v>182705054</v>
      </c>
      <c r="AN129" s="44">
        <f>'歳出（目的別）'!Z19</f>
        <v>185396818</v>
      </c>
      <c r="AO129" s="44">
        <f>'歳出（目的別）'!AA19</f>
        <v>192436840</v>
      </c>
      <c r="AP129" s="44">
        <f>'歳出（目的別）'!AB19</f>
        <v>196835085</v>
      </c>
      <c r="AQ129" s="44">
        <f>'歳出（目的別）'!AC19</f>
        <v>197604136</v>
      </c>
      <c r="AR129" s="44">
        <f>'歳出（目的別）'!AD19</f>
        <v>193692455</v>
      </c>
      <c r="AS129" s="44">
        <f>'歳出（目的別）'!AE19</f>
        <v>207828155</v>
      </c>
      <c r="AT129" s="44">
        <f>'歳出（目的別）'!AF19</f>
        <v>218569816</v>
      </c>
    </row>
    <row r="157" spans="13:46" x14ac:dyDescent="0.2">
      <c r="M157" s="32" t="s">
        <v>416</v>
      </c>
    </row>
    <row r="160" spans="13:46" x14ac:dyDescent="0.2">
      <c r="P160">
        <f>'歳出（性質別）'!A3</f>
        <v>0</v>
      </c>
      <c r="Q160" t="str">
        <f>'歳出（性質別）'!B3</f>
        <v>８９（元）</v>
      </c>
      <c r="R160" t="str">
        <f>'歳出（性質別）'!D3</f>
        <v>９１（H3）</v>
      </c>
      <c r="S160" t="str">
        <f>'歳出（性質別）'!E3</f>
        <v>９２（H4）</v>
      </c>
      <c r="T160" t="str">
        <f>'歳出（性質別）'!F3</f>
        <v>９３（H5）</v>
      </c>
      <c r="U160" t="str">
        <f>'歳出（性質別）'!G3</f>
        <v>９４（H6）</v>
      </c>
      <c r="V160" t="str">
        <f>'歳出（性質別）'!H3</f>
        <v>９５（H7）</v>
      </c>
      <c r="W160" t="str">
        <f>'歳出（性質別）'!I3</f>
        <v>９６（H8）</v>
      </c>
      <c r="X160" t="str">
        <f>'歳出（性質別）'!J3</f>
        <v>９７(H9）</v>
      </c>
      <c r="Y160" t="str">
        <f>'歳出（性質別）'!K3</f>
        <v>９８(H10）</v>
      </c>
      <c r="Z160" t="str">
        <f>'歳出（性質別）'!L3</f>
        <v>９９(H11)</v>
      </c>
      <c r="AA160" t="str">
        <f>'歳出（性質別）'!M3</f>
        <v>００(H12)</v>
      </c>
      <c r="AB160" t="str">
        <f>'歳出（性質別）'!N3</f>
        <v>０１(H13)</v>
      </c>
      <c r="AC160" t="str">
        <f>'歳出（性質別）'!O3</f>
        <v>０２(H14)</v>
      </c>
      <c r="AD160" t="str">
        <f>'歳出（性質別）'!P3</f>
        <v>０３(H15)</v>
      </c>
      <c r="AE160" t="str">
        <f>'歳出（性質別）'!Q3</f>
        <v>０４(H16)</v>
      </c>
      <c r="AF160" t="str">
        <f>'歳出（性質別）'!R3</f>
        <v>０５(H17)</v>
      </c>
      <c r="AG160" t="str">
        <f>'歳出（性質別）'!S3</f>
        <v>０６(H18)</v>
      </c>
      <c r="AH160" t="str">
        <f>'歳出（性質別）'!T3</f>
        <v>０７(H19)</v>
      </c>
      <c r="AI160" t="str">
        <f>'歳出（性質別）'!U3</f>
        <v>０８(H20)</v>
      </c>
      <c r="AJ160" t="str">
        <f>'歳出（性質別）'!V3</f>
        <v>０９(H21)</v>
      </c>
      <c r="AK160" t="str">
        <f>'歳出（性質別）'!W3</f>
        <v>１０(H22)</v>
      </c>
      <c r="AL160" t="str">
        <f>'歳出（性質別）'!X3</f>
        <v>１１(H23)</v>
      </c>
      <c r="AM160" t="str">
        <f>'歳出（性質別）'!Y3</f>
        <v>１２(H24)</v>
      </c>
      <c r="AN160" t="str">
        <f>'歳出（性質別）'!Z3</f>
        <v>１３(H25)</v>
      </c>
      <c r="AO160" t="str">
        <f>'歳出（性質別）'!AA3</f>
        <v>１４(H26)</v>
      </c>
      <c r="AP160" t="str">
        <f>'歳出（性質別）'!AB3</f>
        <v>１５(H27)</v>
      </c>
      <c r="AQ160" t="str">
        <f>'歳出（性質別）'!AC3</f>
        <v>１６(H28)</v>
      </c>
      <c r="AR160" t="str">
        <f>'歳出（性質別）'!AD3</f>
        <v>１７(H29)</v>
      </c>
      <c r="AS160" t="str">
        <f>'歳出（性質別）'!AE3</f>
        <v>１８(H30)</v>
      </c>
      <c r="AT160" t="str">
        <f>'歳出（性質別）'!AF3</f>
        <v>１９(R1)</v>
      </c>
    </row>
    <row r="161" spans="16:46" x14ac:dyDescent="0.2">
      <c r="P161" t="s">
        <v>164</v>
      </c>
      <c r="Q161">
        <f>'歳出（性質別）'!B20</f>
        <v>0</v>
      </c>
      <c r="R161" s="44">
        <f>'歳出（性質別）'!D20</f>
        <v>8977448</v>
      </c>
      <c r="S161" s="44">
        <f>'歳出（性質別）'!E20</f>
        <v>9131552</v>
      </c>
      <c r="T161" s="44">
        <f>'歳出（性質別）'!F20</f>
        <v>12354236</v>
      </c>
      <c r="U161" s="44">
        <f>'歳出（性質別）'!G20</f>
        <v>14148180</v>
      </c>
      <c r="V161" s="44">
        <f>'歳出（性質別）'!H20</f>
        <v>14355927</v>
      </c>
      <c r="W161" s="44">
        <f>'歳出（性質別）'!I20</f>
        <v>13160389</v>
      </c>
      <c r="X161" s="44">
        <f>'歳出（性質別）'!J20</f>
        <v>10938861</v>
      </c>
      <c r="Y161" s="44">
        <f>'歳出（性質別）'!K20</f>
        <v>14555560</v>
      </c>
      <c r="Z161" s="44">
        <f>'歳出（性質別）'!L20</f>
        <v>15792326</v>
      </c>
      <c r="AA161" s="44">
        <f>'歳出（性質別）'!M20</f>
        <v>11274786</v>
      </c>
      <c r="AB161" s="44">
        <f>'歳出（性質別）'!N20</f>
        <v>9095742</v>
      </c>
      <c r="AC161" s="44">
        <f>'歳出（性質別）'!O20</f>
        <v>8110713</v>
      </c>
      <c r="AD161" s="44">
        <f>'歳出（性質別）'!P20</f>
        <v>13483458</v>
      </c>
      <c r="AE161" s="44">
        <f>'歳出（性質別）'!Q20</f>
        <v>8994666</v>
      </c>
      <c r="AF161" s="44">
        <f>'歳出（性質別）'!R20</f>
        <v>10128219</v>
      </c>
      <c r="AG161" s="44">
        <f>'歳出（性質別）'!S20</f>
        <v>10770826</v>
      </c>
      <c r="AH161" s="44">
        <f>'歳出（性質別）'!T20</f>
        <v>10594409</v>
      </c>
      <c r="AI161" s="44">
        <f>'歳出（性質別）'!U20</f>
        <v>9354206</v>
      </c>
      <c r="AJ161" s="44">
        <f>'歳出（性質別）'!V20</f>
        <v>14328801</v>
      </c>
      <c r="AK161" s="44">
        <f>'歳出（性質別）'!W20</f>
        <v>16035850</v>
      </c>
      <c r="AL161" s="44">
        <f>'歳出（性質別）'!X20</f>
        <v>9614103</v>
      </c>
      <c r="AM161" s="44">
        <f>'歳出（性質別）'!Y20</f>
        <v>9781927</v>
      </c>
      <c r="AN161" s="44">
        <f>'歳出（性質別）'!Z20</f>
        <v>13674108</v>
      </c>
      <c r="AO161" s="44">
        <f>'歳出（性質別）'!AA20</f>
        <v>11310856</v>
      </c>
      <c r="AP161" s="44">
        <f>'歳出（性質別）'!AB20</f>
        <v>13247534</v>
      </c>
      <c r="AQ161" s="44">
        <f>'歳出（性質別）'!AC20</f>
        <v>15490990</v>
      </c>
      <c r="AR161" s="44">
        <f>'歳出（性質別）'!AD20</f>
        <v>14873918</v>
      </c>
      <c r="AS161" s="44">
        <f>'歳出（性質別）'!AE20</f>
        <v>23794209</v>
      </c>
      <c r="AT161" s="44">
        <f>'歳出（性質別）'!AF20</f>
        <v>33207578</v>
      </c>
    </row>
    <row r="162" spans="16:46" x14ac:dyDescent="0.2">
      <c r="P162" t="s">
        <v>165</v>
      </c>
      <c r="Q162">
        <f>'歳出（性質別）'!B21</f>
        <v>0</v>
      </c>
      <c r="R162" s="44">
        <f>'歳出（性質別）'!D21</f>
        <v>38574863</v>
      </c>
      <c r="S162" s="44">
        <f>'歳出（性質別）'!E21</f>
        <v>38779371</v>
      </c>
      <c r="T162" s="44">
        <f>'歳出（性質別）'!F21</f>
        <v>38037706</v>
      </c>
      <c r="U162" s="44">
        <f>'歳出（性質別）'!G21</f>
        <v>37207506</v>
      </c>
      <c r="V162" s="44">
        <f>'歳出（性質別）'!H21</f>
        <v>41059720</v>
      </c>
      <c r="W162" s="44">
        <f>'歳出（性質別）'!I21</f>
        <v>36309596</v>
      </c>
      <c r="X162" s="44">
        <f>'歳出（性質別）'!J21</f>
        <v>31721902</v>
      </c>
      <c r="Y162" s="44">
        <f>'歳出（性質別）'!K21</f>
        <v>32130616</v>
      </c>
      <c r="Z162" s="44">
        <f>'歳出（性質別）'!L21</f>
        <v>37296022</v>
      </c>
      <c r="AA162" s="44">
        <f>'歳出（性質別）'!M21</f>
        <v>35207376</v>
      </c>
      <c r="AB162" s="44">
        <f>'歳出（性質別）'!N21</f>
        <v>29803213</v>
      </c>
      <c r="AC162" s="44">
        <f>'歳出（性質別）'!O21</f>
        <v>31126593</v>
      </c>
      <c r="AD162" s="44">
        <f>'歳出（性質別）'!P21</f>
        <v>25333560</v>
      </c>
      <c r="AE162" s="44">
        <f>'歳出（性質別）'!Q21</f>
        <v>19407230</v>
      </c>
      <c r="AF162" s="44">
        <f>'歳出（性質別）'!R21</f>
        <v>19205729</v>
      </c>
      <c r="AG162" s="44">
        <f>'歳出（性質別）'!S21</f>
        <v>18005560</v>
      </c>
      <c r="AH162" s="44">
        <f>'歳出（性質別）'!T21</f>
        <v>17525869</v>
      </c>
      <c r="AI162" s="44">
        <f>'歳出（性質別）'!U21</f>
        <v>17063459</v>
      </c>
      <c r="AJ162" s="44">
        <f>'歳出（性質別）'!V21</f>
        <v>15892110</v>
      </c>
      <c r="AK162" s="44">
        <f>'歳出（性質別）'!W21</f>
        <v>17023729</v>
      </c>
      <c r="AL162" s="44">
        <f>'歳出（性質別）'!X21</f>
        <v>13291159</v>
      </c>
      <c r="AM162" s="44">
        <f>'歳出（性質別）'!Y21</f>
        <v>12075662</v>
      </c>
      <c r="AN162" s="44">
        <f>'歳出（性質別）'!Z21</f>
        <v>10684705</v>
      </c>
      <c r="AO162" s="44">
        <f>'歳出（性質別）'!AA21</f>
        <v>12713039</v>
      </c>
      <c r="AP162" s="44">
        <f>'歳出（性質別）'!AB21</f>
        <v>14275581</v>
      </c>
      <c r="AQ162" s="44">
        <f>'歳出（性質別）'!AC21</f>
        <v>15622884</v>
      </c>
      <c r="AR162" s="44">
        <f>'歳出（性質別）'!AD21</f>
        <v>13728590</v>
      </c>
      <c r="AS162" s="44">
        <f>'歳出（性質別）'!AE21</f>
        <v>12324711</v>
      </c>
      <c r="AT162" s="44">
        <f>'歳出（性質別）'!AF21</f>
        <v>14514708</v>
      </c>
    </row>
    <row r="196" spans="13:46" x14ac:dyDescent="0.2">
      <c r="M196" s="32" t="s">
        <v>416</v>
      </c>
    </row>
    <row r="199" spans="13:46" x14ac:dyDescent="0.2">
      <c r="Q199" t="str">
        <f>財政指標!C3</f>
        <v>８９（元）</v>
      </c>
      <c r="R199" t="str">
        <f>財政指標!E3</f>
        <v>９１（H3）</v>
      </c>
      <c r="S199" t="str">
        <f>財政指標!F3</f>
        <v>９２（H4）</v>
      </c>
      <c r="T199" t="str">
        <f>財政指標!G3</f>
        <v>９３（H5）</v>
      </c>
      <c r="U199" t="str">
        <f>財政指標!H3</f>
        <v>９４（H6）</v>
      </c>
      <c r="V199" t="str">
        <f>財政指標!I3</f>
        <v>９５（H7）</v>
      </c>
      <c r="W199" t="str">
        <f>財政指標!J3</f>
        <v>９６（H8）</v>
      </c>
      <c r="X199" t="str">
        <f>財政指標!K3</f>
        <v>９７（H9）</v>
      </c>
      <c r="Y199" t="str">
        <f>財政指標!L3</f>
        <v>９８(H10)</v>
      </c>
      <c r="Z199" t="str">
        <f>財政指標!M3</f>
        <v>９９(H11)</v>
      </c>
      <c r="AA199" t="str">
        <f>財政指標!N3</f>
        <v>００(H12)</v>
      </c>
      <c r="AB199" t="str">
        <f>財政指標!O3</f>
        <v>０１(H13)</v>
      </c>
      <c r="AC199" t="str">
        <f>財政指標!P3</f>
        <v>０２(H14)</v>
      </c>
      <c r="AD199" t="str">
        <f>財政指標!Q3</f>
        <v>０３(H15)</v>
      </c>
      <c r="AE199" t="str">
        <f>財政指標!R3</f>
        <v>０４(H16)</v>
      </c>
      <c r="AF199" t="str">
        <f>財政指標!S3</f>
        <v>０５(H17)</v>
      </c>
      <c r="AG199" t="str">
        <f>財政指標!T3</f>
        <v>０６(H18)</v>
      </c>
      <c r="AH199" t="str">
        <f>財政指標!U3</f>
        <v>０７(H19)</v>
      </c>
      <c r="AI199" t="str">
        <f>財政指標!V3</f>
        <v>０８(H20)</v>
      </c>
      <c r="AJ199" t="str">
        <f>財政指標!W3</f>
        <v>０９(H21)</v>
      </c>
      <c r="AK199" t="str">
        <f>財政指標!X3</f>
        <v>１０(H22)</v>
      </c>
      <c r="AL199" t="str">
        <f>財政指標!Y3</f>
        <v>１１(H23)</v>
      </c>
      <c r="AM199" t="str">
        <f>財政指標!Z3</f>
        <v>１２(H24)</v>
      </c>
      <c r="AN199" t="str">
        <f>財政指標!AA3</f>
        <v>１３(H25)</v>
      </c>
      <c r="AO199" t="str">
        <f>財政指標!AB3</f>
        <v>１４(H26)</v>
      </c>
      <c r="AP199" t="str">
        <f>財政指標!AC3</f>
        <v>１５(H27)</v>
      </c>
      <c r="AQ199" t="str">
        <f>財政指標!AD3</f>
        <v>１６(H28)</v>
      </c>
      <c r="AR199" t="str">
        <f>財政指標!AE3</f>
        <v>１７(H29)</v>
      </c>
      <c r="AS199" t="str">
        <f>財政指標!AF3</f>
        <v>１８(H30)</v>
      </c>
      <c r="AT199" t="str">
        <f>財政指標!AG3</f>
        <v>１９(R１)</v>
      </c>
    </row>
    <row r="200" spans="13:46" x14ac:dyDescent="0.2">
      <c r="P200" t="s">
        <v>146</v>
      </c>
      <c r="Q200">
        <f>財政指標!C6</f>
        <v>0</v>
      </c>
      <c r="R200" s="44">
        <f>財政指標!E6</f>
        <v>132212599</v>
      </c>
      <c r="S200" s="44">
        <f>財政指標!F6</f>
        <v>138963334</v>
      </c>
      <c r="T200" s="44">
        <f>財政指標!G6</f>
        <v>144298248</v>
      </c>
      <c r="U200" s="44">
        <f>財政指標!H6</f>
        <v>149809087</v>
      </c>
      <c r="V200" s="44">
        <f>財政指標!I6</f>
        <v>157953976</v>
      </c>
      <c r="W200" s="44">
        <f>財政指標!J6</f>
        <v>156088296</v>
      </c>
      <c r="X200" s="44">
        <f>財政指標!K6</f>
        <v>152405469</v>
      </c>
      <c r="Y200" s="44">
        <f>財政指標!L6</f>
        <v>162870456</v>
      </c>
      <c r="Z200" s="44">
        <f>財政指標!M6</f>
        <v>179460931</v>
      </c>
      <c r="AA200" s="44">
        <f>財政指標!N6</f>
        <v>165466825</v>
      </c>
      <c r="AB200" s="44">
        <f>財政指標!O6</f>
        <v>163235316</v>
      </c>
      <c r="AC200" s="44">
        <f>財政指標!P6</f>
        <v>165659213</v>
      </c>
      <c r="AD200" s="44">
        <f>財政指標!Q6</f>
        <v>170031016</v>
      </c>
      <c r="AE200" s="44">
        <f>財政指標!R6</f>
        <v>159185187</v>
      </c>
      <c r="AF200" s="44">
        <f>財政指標!S6</f>
        <v>159546723</v>
      </c>
      <c r="AG200" s="44">
        <f>財政指標!T6</f>
        <v>159647107</v>
      </c>
      <c r="AH200" s="44">
        <f>財政指標!U6</f>
        <v>164889422</v>
      </c>
      <c r="AI200" s="44">
        <f>財政指標!V6</f>
        <v>166582469</v>
      </c>
      <c r="AJ200" s="44">
        <f>財政指標!W6</f>
        <v>186045157</v>
      </c>
      <c r="AK200" s="44">
        <f>財政指標!X6</f>
        <v>193278553</v>
      </c>
      <c r="AL200" s="44">
        <f>財政指標!Y6</f>
        <v>187188020</v>
      </c>
      <c r="AM200" s="44">
        <f>財政指標!Z6</f>
        <v>182705054</v>
      </c>
      <c r="AN200" s="44">
        <f>財政指標!AA6</f>
        <v>185396818</v>
      </c>
      <c r="AO200" s="44">
        <f>財政指標!AB6</f>
        <v>192436840</v>
      </c>
      <c r="AP200" s="44">
        <f>財政指標!AC6</f>
        <v>196835085</v>
      </c>
      <c r="AQ200" s="44">
        <f>財政指標!AD6</f>
        <v>197604136</v>
      </c>
      <c r="AR200" s="44">
        <f>財政指標!AE6</f>
        <v>193692455</v>
      </c>
      <c r="AS200" s="44">
        <f>財政指標!AF6</f>
        <v>207828155</v>
      </c>
      <c r="AT200" s="44">
        <f>財政指標!AG6</f>
        <v>218569816</v>
      </c>
    </row>
    <row r="201" spans="13:46" x14ac:dyDescent="0.2">
      <c r="P201" t="s">
        <v>147</v>
      </c>
      <c r="Q201">
        <f>財政指標!B31</f>
        <v>0</v>
      </c>
      <c r="R201" s="44">
        <f>財政指標!E31</f>
        <v>73981850</v>
      </c>
      <c r="S201" s="44">
        <f>財政指標!F31</f>
        <v>79158789</v>
      </c>
      <c r="T201" s="44">
        <f>財政指標!G31</f>
        <v>86666288</v>
      </c>
      <c r="U201" s="44">
        <f>財政指標!H31</f>
        <v>95046345</v>
      </c>
      <c r="V201" s="44">
        <f>財政指標!I31</f>
        <v>108579907</v>
      </c>
      <c r="W201" s="44">
        <f>財政指標!J31</f>
        <v>120270141</v>
      </c>
      <c r="X201" s="44">
        <f>財政指標!K31</f>
        <v>124403434</v>
      </c>
      <c r="Y201" s="44">
        <f>財政指標!L31</f>
        <v>132439973</v>
      </c>
      <c r="Z201" s="44">
        <f>財政指標!M31</f>
        <v>140077204</v>
      </c>
      <c r="AA201" s="44">
        <f>財政指標!N31</f>
        <v>143650614</v>
      </c>
      <c r="AB201" s="44">
        <f>財政指標!O31</f>
        <v>145494480</v>
      </c>
      <c r="AC201" s="44">
        <f>財政指標!P31</f>
        <v>149545709</v>
      </c>
      <c r="AD201" s="44">
        <f>財政指標!Q31</f>
        <v>157015448</v>
      </c>
      <c r="AE201" s="44">
        <f>財政指標!R31</f>
        <v>156379332</v>
      </c>
      <c r="AF201" s="44">
        <f>財政指標!S31</f>
        <v>150914761</v>
      </c>
      <c r="AG201" s="44">
        <f>財政指標!T31</f>
        <v>144617848</v>
      </c>
      <c r="AH201" s="44">
        <f>財政指標!U31</f>
        <v>136600380</v>
      </c>
      <c r="AI201" s="44">
        <f>財政指標!V31</f>
        <v>128579559</v>
      </c>
      <c r="AJ201" s="44">
        <f>財政指標!W31</f>
        <v>127824387</v>
      </c>
      <c r="AK201" s="44">
        <f>財政指標!X31</f>
        <v>129336659</v>
      </c>
      <c r="AL201" s="44">
        <f>財政指標!Y31</f>
        <v>127385834</v>
      </c>
      <c r="AM201" s="44">
        <f>財政指標!Z31</f>
        <v>125628743</v>
      </c>
      <c r="AN201" s="44">
        <f>財政指標!AA31</f>
        <v>123489598</v>
      </c>
      <c r="AO201" s="44">
        <f>財政指標!AB31</f>
        <v>120966596</v>
      </c>
      <c r="AP201" s="44">
        <f>財政指標!AC31</f>
        <v>118048040</v>
      </c>
      <c r="AQ201" s="44">
        <f>財政指標!AD31</f>
        <v>116067978</v>
      </c>
      <c r="AR201" s="44">
        <f>財政指標!AE31</f>
        <v>111260791</v>
      </c>
      <c r="AS201" s="44">
        <f>財政指標!AF31</f>
        <v>107797098</v>
      </c>
      <c r="AT201" s="44">
        <f>財政指標!AG31</f>
        <v>108885708</v>
      </c>
    </row>
    <row r="202" spans="13:46" x14ac:dyDescent="0.2">
      <c r="P202" t="str">
        <f>財政指標!B32</f>
        <v>うち臨時財政対策債</v>
      </c>
      <c r="Q202">
        <f>財政指標!C32</f>
        <v>0</v>
      </c>
      <c r="R202" s="44">
        <f>財政指標!E32</f>
        <v>0</v>
      </c>
      <c r="S202" s="44">
        <f>財政指標!F32</f>
        <v>0</v>
      </c>
      <c r="T202" s="44">
        <f>財政指標!G32</f>
        <v>0</v>
      </c>
      <c r="U202" s="44">
        <f>財政指標!H32</f>
        <v>0</v>
      </c>
      <c r="V202" s="44">
        <f>財政指標!I32</f>
        <v>0</v>
      </c>
      <c r="W202" s="44">
        <f>財政指標!J32</f>
        <v>0</v>
      </c>
      <c r="X202" s="44">
        <f>財政指標!K32</f>
        <v>0</v>
      </c>
      <c r="Y202" s="44">
        <f>財政指標!L32</f>
        <v>0</v>
      </c>
      <c r="Z202" s="44">
        <f>財政指標!M32</f>
        <v>0</v>
      </c>
      <c r="AA202" s="44">
        <f>財政指標!N32</f>
        <v>0</v>
      </c>
      <c r="AB202" s="44">
        <f>財政指標!O32</f>
        <v>2247400</v>
      </c>
      <c r="AC202" s="44">
        <f>財政指標!P32</f>
        <v>7106700</v>
      </c>
      <c r="AD202" s="44">
        <f>財政指標!Q32</f>
        <v>15230704</v>
      </c>
      <c r="AE202" s="44">
        <f>財政指標!R32</f>
        <v>20025646</v>
      </c>
      <c r="AF202" s="44">
        <f>財政指標!S32</f>
        <v>21781245</v>
      </c>
      <c r="AG202" s="44">
        <f>財政指標!T32</f>
        <v>21829505</v>
      </c>
      <c r="AH202" s="44">
        <f>財政指標!U32</f>
        <v>20912343</v>
      </c>
      <c r="AI202" s="44">
        <f>財政指標!V32</f>
        <v>22496171</v>
      </c>
      <c r="AJ202" s="44">
        <f>財政指標!W32</f>
        <v>26684443</v>
      </c>
      <c r="AK202" s="44">
        <f>財政指標!X32</f>
        <v>32364651</v>
      </c>
      <c r="AL202" s="44">
        <f>財政指標!Y32</f>
        <v>37814210</v>
      </c>
      <c r="AM202" s="44">
        <f>財政指標!Z32</f>
        <v>42485914</v>
      </c>
      <c r="AN202" s="44">
        <f>財政指標!AA32</f>
        <v>46868571</v>
      </c>
      <c r="AO202" s="44">
        <f>財政指標!AB32</f>
        <v>49525069</v>
      </c>
      <c r="AP202" s="44">
        <f>財政指標!AC32</f>
        <v>48578255</v>
      </c>
      <c r="AQ202" s="44">
        <f>財政指標!AD32</f>
        <v>46501110</v>
      </c>
      <c r="AR202" s="44">
        <f>財政指標!AE32</f>
        <v>44119535</v>
      </c>
      <c r="AS202" s="44">
        <f>財政指標!AF32</f>
        <v>41490355</v>
      </c>
      <c r="AT202" s="44">
        <f>財政指標!AG32</f>
        <v>0</v>
      </c>
    </row>
  </sheetData>
  <phoneticPr fontId="2"/>
  <pageMargins left="0.78740157480314965" right="0.78740157480314965" top="0.78740157480314965" bottom="0.74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326"/>
  <sheetViews>
    <sheetView workbookViewId="0">
      <pane xSplit="2" ySplit="3" topLeftCell="I13" activePane="bottomRight" state="frozen"/>
      <selection pane="topRight" activeCell="C1" sqref="C1"/>
      <selection pane="bottomLeft" activeCell="A4" sqref="A4"/>
      <selection pane="bottomRight" activeCell="S30" sqref="S30"/>
    </sheetView>
  </sheetViews>
  <sheetFormatPr defaultColWidth="9" defaultRowHeight="12" x14ac:dyDescent="0.2"/>
  <cols>
    <col min="1" max="1" width="3" style="40" customWidth="1"/>
    <col min="2" max="2" width="22.109375" style="40" customWidth="1"/>
    <col min="3" max="3" width="8.6640625" style="42" customWidth="1"/>
    <col min="4" max="8" width="8.6640625" style="40" customWidth="1"/>
    <col min="9" max="9" width="8.6640625" style="42" customWidth="1"/>
    <col min="10" max="14" width="8.6640625" style="40" customWidth="1"/>
    <col min="15" max="16384" width="9" style="40"/>
  </cols>
  <sheetData>
    <row r="1" spans="1:19" ht="14.1" customHeight="1" x14ac:dyDescent="0.2">
      <c r="A1" s="41" t="s">
        <v>138</v>
      </c>
      <c r="M1" s="43" t="s">
        <v>214</v>
      </c>
      <c r="R1" s="43" t="s">
        <v>214</v>
      </c>
    </row>
    <row r="2" spans="1:19" ht="14.1" customHeight="1" x14ac:dyDescent="0.15">
      <c r="M2" s="21" t="s">
        <v>171</v>
      </c>
      <c r="R2" s="21" t="s">
        <v>171</v>
      </c>
    </row>
    <row r="3" spans="1:19" ht="14.1" customHeight="1" x14ac:dyDescent="0.2">
      <c r="A3" s="45"/>
      <c r="B3" s="45"/>
      <c r="C3" s="45" t="s">
        <v>10</v>
      </c>
      <c r="D3" s="45" t="s">
        <v>215</v>
      </c>
      <c r="E3" s="45" t="s">
        <v>216</v>
      </c>
      <c r="F3" s="45" t="s">
        <v>217</v>
      </c>
      <c r="G3" s="45" t="s">
        <v>218</v>
      </c>
      <c r="H3" s="45" t="s">
        <v>219</v>
      </c>
      <c r="I3" s="46" t="s">
        <v>220</v>
      </c>
      <c r="J3" s="45" t="s">
        <v>221</v>
      </c>
      <c r="K3" s="46" t="s">
        <v>222</v>
      </c>
      <c r="L3" s="46" t="s">
        <v>223</v>
      </c>
      <c r="M3" s="45" t="s">
        <v>224</v>
      </c>
      <c r="N3" s="45" t="s">
        <v>225</v>
      </c>
      <c r="O3" s="45" t="s">
        <v>226</v>
      </c>
      <c r="P3" s="45" t="s">
        <v>227</v>
      </c>
      <c r="Q3" s="45" t="s">
        <v>228</v>
      </c>
      <c r="R3" s="45" t="s">
        <v>229</v>
      </c>
      <c r="S3" s="45" t="s">
        <v>230</v>
      </c>
    </row>
    <row r="4" spans="1:19" ht="14.1" customHeight="1" x14ac:dyDescent="0.2">
      <c r="A4" s="119" t="s">
        <v>84</v>
      </c>
      <c r="B4" s="119"/>
      <c r="C4" s="47"/>
      <c r="D4" s="47"/>
      <c r="E4" s="47">
        <v>8862</v>
      </c>
      <c r="F4" s="47">
        <v>9040</v>
      </c>
      <c r="G4" s="47">
        <v>9303</v>
      </c>
      <c r="H4" s="47">
        <v>9385</v>
      </c>
      <c r="I4" s="47">
        <v>9492</v>
      </c>
      <c r="J4" s="47">
        <v>9522</v>
      </c>
      <c r="K4" s="47">
        <v>9609</v>
      </c>
      <c r="L4" s="47">
        <v>9669</v>
      </c>
      <c r="M4" s="47">
        <v>9746</v>
      </c>
      <c r="N4" s="47">
        <v>9755</v>
      </c>
      <c r="O4" s="47">
        <v>9731</v>
      </c>
      <c r="P4" s="47">
        <v>9767</v>
      </c>
      <c r="Q4" s="47">
        <v>9803</v>
      </c>
      <c r="R4" s="47">
        <v>9818</v>
      </c>
      <c r="S4" s="47">
        <v>9839</v>
      </c>
    </row>
    <row r="5" spans="1:19" ht="14.1" customHeight="1" x14ac:dyDescent="0.2">
      <c r="A5" s="122" t="s">
        <v>13</v>
      </c>
      <c r="B5" s="3" t="s">
        <v>231</v>
      </c>
      <c r="C5" s="49"/>
      <c r="D5" s="49"/>
      <c r="E5" s="49">
        <v>3161828</v>
      </c>
      <c r="F5" s="49">
        <v>3160782</v>
      </c>
      <c r="G5" s="49">
        <v>3876300</v>
      </c>
      <c r="H5" s="49">
        <v>3523647</v>
      </c>
      <c r="I5" s="50">
        <v>3255895</v>
      </c>
      <c r="J5" s="49">
        <v>4077010</v>
      </c>
      <c r="K5" s="49">
        <v>4435757</v>
      </c>
      <c r="L5" s="49">
        <v>4374986</v>
      </c>
      <c r="M5" s="51">
        <v>3456407</v>
      </c>
      <c r="N5" s="51">
        <v>3804410</v>
      </c>
      <c r="O5" s="51">
        <v>4675226</v>
      </c>
      <c r="P5" s="51">
        <v>4567053</v>
      </c>
      <c r="Q5" s="51">
        <v>3752586</v>
      </c>
      <c r="R5" s="51">
        <v>4254606</v>
      </c>
      <c r="S5" s="51">
        <v>3828886</v>
      </c>
    </row>
    <row r="6" spans="1:19" ht="14.1" customHeight="1" x14ac:dyDescent="0.2">
      <c r="A6" s="122"/>
      <c r="B6" s="3" t="s">
        <v>232</v>
      </c>
      <c r="C6" s="49"/>
      <c r="D6" s="49"/>
      <c r="E6" s="49">
        <v>3012080</v>
      </c>
      <c r="F6" s="49">
        <v>2992888</v>
      </c>
      <c r="G6" s="49">
        <v>3724273</v>
      </c>
      <c r="H6" s="49">
        <v>3341128</v>
      </c>
      <c r="I6" s="50">
        <v>3049877</v>
      </c>
      <c r="J6" s="49">
        <v>3864920</v>
      </c>
      <c r="K6" s="49">
        <v>4152890</v>
      </c>
      <c r="L6" s="49">
        <v>4147635</v>
      </c>
      <c r="M6" s="51">
        <v>3273421</v>
      </c>
      <c r="N6" s="51">
        <v>3500398</v>
      </c>
      <c r="O6" s="51">
        <v>3975060</v>
      </c>
      <c r="P6" s="51">
        <v>4187523</v>
      </c>
      <c r="Q6" s="51">
        <v>3441387</v>
      </c>
      <c r="R6" s="51">
        <v>3934337</v>
      </c>
      <c r="S6" s="51">
        <v>3577504</v>
      </c>
    </row>
    <row r="7" spans="1:19" ht="14.1" customHeight="1" x14ac:dyDescent="0.2">
      <c r="A7" s="122"/>
      <c r="B7" s="3" t="s">
        <v>233</v>
      </c>
      <c r="C7" s="50">
        <f>+C5-C6</f>
        <v>0</v>
      </c>
      <c r="D7" s="50">
        <f>+D5-D6</f>
        <v>0</v>
      </c>
      <c r="E7" s="50">
        <f t="shared" ref="E7:K7" si="0">+E5-E6</f>
        <v>149748</v>
      </c>
      <c r="F7" s="50">
        <f t="shared" si="0"/>
        <v>167894</v>
      </c>
      <c r="G7" s="50">
        <f t="shared" si="0"/>
        <v>152027</v>
      </c>
      <c r="H7" s="50">
        <f t="shared" si="0"/>
        <v>182519</v>
      </c>
      <c r="I7" s="50">
        <f t="shared" si="0"/>
        <v>206018</v>
      </c>
      <c r="J7" s="50">
        <f t="shared" si="0"/>
        <v>212090</v>
      </c>
      <c r="K7" s="50">
        <f t="shared" si="0"/>
        <v>282867</v>
      </c>
      <c r="L7" s="50">
        <f>+L5-L6</f>
        <v>227351</v>
      </c>
      <c r="M7" s="50">
        <f>+M5-M6</f>
        <v>182986</v>
      </c>
      <c r="N7" s="50">
        <f>+N5-N6</f>
        <v>304012</v>
      </c>
      <c r="O7" s="50">
        <f>+O5-O6</f>
        <v>700166</v>
      </c>
      <c r="P7" s="50">
        <v>379530</v>
      </c>
      <c r="Q7" s="50">
        <v>311199</v>
      </c>
      <c r="R7" s="50">
        <v>320269</v>
      </c>
      <c r="S7" s="50">
        <v>251382</v>
      </c>
    </row>
    <row r="8" spans="1:19" ht="14.1" customHeight="1" x14ac:dyDescent="0.2">
      <c r="A8" s="122"/>
      <c r="B8" s="3" t="s">
        <v>234</v>
      </c>
      <c r="C8" s="49"/>
      <c r="D8" s="49"/>
      <c r="E8" s="49">
        <v>0</v>
      </c>
      <c r="F8" s="49">
        <v>15120</v>
      </c>
      <c r="G8" s="49">
        <v>100</v>
      </c>
      <c r="H8" s="49">
        <v>15001</v>
      </c>
      <c r="I8" s="50">
        <v>34950</v>
      </c>
      <c r="J8" s="49">
        <v>3752</v>
      </c>
      <c r="K8" s="49">
        <v>62022</v>
      </c>
      <c r="L8" s="50">
        <v>39998</v>
      </c>
      <c r="M8" s="51">
        <v>44860</v>
      </c>
      <c r="N8" s="51">
        <v>32983</v>
      </c>
      <c r="O8" s="51">
        <v>493041</v>
      </c>
      <c r="P8" s="51">
        <v>60368</v>
      </c>
      <c r="Q8" s="51">
        <v>0</v>
      </c>
      <c r="R8" s="51">
        <v>26768</v>
      </c>
      <c r="S8" s="51">
        <v>55086</v>
      </c>
    </row>
    <row r="9" spans="1:19" ht="14.1" customHeight="1" x14ac:dyDescent="0.2">
      <c r="A9" s="122"/>
      <c r="B9" s="3" t="s">
        <v>235</v>
      </c>
      <c r="C9" s="50">
        <f>+C7-C8</f>
        <v>0</v>
      </c>
      <c r="D9" s="50">
        <f>+D7-D8</f>
        <v>0</v>
      </c>
      <c r="E9" s="50">
        <f t="shared" ref="E9:K9" si="1">+E7-E8</f>
        <v>149748</v>
      </c>
      <c r="F9" s="50">
        <f t="shared" si="1"/>
        <v>152774</v>
      </c>
      <c r="G9" s="50">
        <f t="shared" si="1"/>
        <v>151927</v>
      </c>
      <c r="H9" s="50">
        <f t="shared" si="1"/>
        <v>167518</v>
      </c>
      <c r="I9" s="50">
        <f t="shared" si="1"/>
        <v>171068</v>
      </c>
      <c r="J9" s="50">
        <f t="shared" si="1"/>
        <v>208338</v>
      </c>
      <c r="K9" s="50">
        <f t="shared" si="1"/>
        <v>220845</v>
      </c>
      <c r="L9" s="50">
        <f>+L7-L8</f>
        <v>187353</v>
      </c>
      <c r="M9" s="50">
        <f>+M7-M8</f>
        <v>138126</v>
      </c>
      <c r="N9" s="50">
        <f>+N7-N8</f>
        <v>271029</v>
      </c>
      <c r="O9" s="50">
        <f>+O7-O8</f>
        <v>207125</v>
      </c>
      <c r="P9" s="50">
        <v>319162</v>
      </c>
      <c r="Q9" s="50">
        <v>311199</v>
      </c>
      <c r="R9" s="50">
        <v>293501</v>
      </c>
      <c r="S9" s="50">
        <v>196296</v>
      </c>
    </row>
    <row r="10" spans="1:19" ht="14.1" customHeight="1" x14ac:dyDescent="0.2">
      <c r="A10" s="122"/>
      <c r="B10" s="3" t="s">
        <v>236</v>
      </c>
      <c r="C10" s="51"/>
      <c r="D10" s="51"/>
      <c r="E10" s="51">
        <v>13327</v>
      </c>
      <c r="F10" s="51">
        <v>3026</v>
      </c>
      <c r="G10" s="51">
        <v>-847</v>
      </c>
      <c r="H10" s="51">
        <v>15591</v>
      </c>
      <c r="I10" s="51">
        <v>3550</v>
      </c>
      <c r="J10" s="51">
        <v>37270</v>
      </c>
      <c r="K10" s="51">
        <v>12507</v>
      </c>
      <c r="L10" s="51">
        <v>-33492</v>
      </c>
      <c r="M10" s="51">
        <v>-49227</v>
      </c>
      <c r="N10" s="51">
        <v>132903</v>
      </c>
      <c r="O10" s="51">
        <v>-63904</v>
      </c>
      <c r="P10" s="51">
        <v>112037</v>
      </c>
      <c r="Q10" s="51">
        <v>-7963</v>
      </c>
      <c r="R10" s="51">
        <v>-17698</v>
      </c>
      <c r="S10" s="51">
        <v>-97205</v>
      </c>
    </row>
    <row r="11" spans="1:19" ht="14.1" customHeight="1" x14ac:dyDescent="0.2">
      <c r="A11" s="122"/>
      <c r="B11" s="3" t="s">
        <v>237</v>
      </c>
      <c r="C11" s="49"/>
      <c r="D11" s="49"/>
      <c r="E11" s="49">
        <v>29165</v>
      </c>
      <c r="F11" s="49">
        <v>13601</v>
      </c>
      <c r="G11" s="49">
        <v>14862</v>
      </c>
      <c r="H11" s="49">
        <v>4084</v>
      </c>
      <c r="I11" s="50">
        <v>10012</v>
      </c>
      <c r="J11" s="49">
        <v>3736</v>
      </c>
      <c r="K11" s="49">
        <v>56089</v>
      </c>
      <c r="L11" s="50">
        <v>2376</v>
      </c>
      <c r="M11" s="51">
        <v>1733</v>
      </c>
      <c r="N11" s="51">
        <v>1889</v>
      </c>
      <c r="O11" s="51">
        <v>1880</v>
      </c>
      <c r="P11" s="51">
        <v>887</v>
      </c>
      <c r="Q11" s="51">
        <v>438</v>
      </c>
      <c r="R11" s="51">
        <v>367</v>
      </c>
      <c r="S11" s="51">
        <v>142</v>
      </c>
    </row>
    <row r="12" spans="1:19" ht="14.1" customHeight="1" x14ac:dyDescent="0.2">
      <c r="A12" s="122"/>
      <c r="B12" s="3" t="s">
        <v>238</v>
      </c>
      <c r="C12" s="49"/>
      <c r="D12" s="49"/>
      <c r="E12" s="49">
        <v>0</v>
      </c>
      <c r="F12" s="49">
        <v>0</v>
      </c>
      <c r="G12" s="49">
        <v>0</v>
      </c>
      <c r="H12" s="49">
        <v>0</v>
      </c>
      <c r="I12" s="50">
        <v>0</v>
      </c>
      <c r="J12" s="49">
        <v>0</v>
      </c>
      <c r="K12" s="49">
        <v>0</v>
      </c>
      <c r="L12" s="50">
        <v>0</v>
      </c>
      <c r="M12" s="51">
        <v>68924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</row>
    <row r="13" spans="1:19" ht="14.1" customHeight="1" x14ac:dyDescent="0.2">
      <c r="A13" s="122"/>
      <c r="B13" s="3" t="s">
        <v>239</v>
      </c>
      <c r="C13" s="49"/>
      <c r="D13" s="49"/>
      <c r="E13" s="49">
        <v>114000</v>
      </c>
      <c r="F13" s="49">
        <v>40000</v>
      </c>
      <c r="G13" s="49">
        <v>80000</v>
      </c>
      <c r="H13" s="49">
        <v>90000</v>
      </c>
      <c r="I13" s="50">
        <v>43000</v>
      </c>
      <c r="J13" s="49">
        <v>100000</v>
      </c>
      <c r="K13" s="49">
        <v>54000</v>
      </c>
      <c r="L13" s="50">
        <v>0</v>
      </c>
      <c r="M13" s="51">
        <v>0</v>
      </c>
      <c r="N13" s="51">
        <v>0</v>
      </c>
      <c r="O13" s="51">
        <v>275780</v>
      </c>
      <c r="P13" s="51">
        <v>230000</v>
      </c>
      <c r="Q13" s="51">
        <v>75000</v>
      </c>
      <c r="R13" s="51">
        <v>35000</v>
      </c>
      <c r="S13" s="51">
        <v>95000</v>
      </c>
    </row>
    <row r="14" spans="1:19" ht="14.1" customHeight="1" x14ac:dyDescent="0.2">
      <c r="A14" s="122"/>
      <c r="B14" s="3" t="s">
        <v>240</v>
      </c>
      <c r="C14" s="50">
        <f>+C10+C11+C12-C13</f>
        <v>0</v>
      </c>
      <c r="D14" s="50">
        <f>+D10+D11+D12-D13</f>
        <v>0</v>
      </c>
      <c r="E14" s="50">
        <v>-71508</v>
      </c>
      <c r="F14" s="50">
        <f t="shared" ref="F14:R14" si="2">+F10+F11+F12-F13</f>
        <v>-23373</v>
      </c>
      <c r="G14" s="50">
        <f t="shared" si="2"/>
        <v>-65985</v>
      </c>
      <c r="H14" s="50">
        <f t="shared" si="2"/>
        <v>-70325</v>
      </c>
      <c r="I14" s="50">
        <f t="shared" si="2"/>
        <v>-29438</v>
      </c>
      <c r="J14" s="50">
        <f t="shared" si="2"/>
        <v>-58994</v>
      </c>
      <c r="K14" s="50">
        <f t="shared" si="2"/>
        <v>14596</v>
      </c>
      <c r="L14" s="50">
        <f t="shared" si="2"/>
        <v>-31116</v>
      </c>
      <c r="M14" s="50">
        <f t="shared" si="2"/>
        <v>21430</v>
      </c>
      <c r="N14" s="50">
        <f t="shared" si="2"/>
        <v>134792</v>
      </c>
      <c r="O14" s="50">
        <f t="shared" si="2"/>
        <v>-337804</v>
      </c>
      <c r="P14" s="50">
        <f t="shared" si="2"/>
        <v>-117076</v>
      </c>
      <c r="Q14" s="50">
        <f t="shared" si="2"/>
        <v>-82525</v>
      </c>
      <c r="R14" s="50">
        <f t="shared" si="2"/>
        <v>-52331</v>
      </c>
      <c r="S14" s="50">
        <v>-192063</v>
      </c>
    </row>
    <row r="15" spans="1:19" ht="14.1" customHeight="1" x14ac:dyDescent="0.2">
      <c r="A15" s="122"/>
      <c r="B15" s="3" t="s">
        <v>31</v>
      </c>
      <c r="C15" s="52" t="e">
        <f t="shared" ref="C15:N15" si="3">+C9/C19*100</f>
        <v>#DIV/0!</v>
      </c>
      <c r="D15" s="52" t="e">
        <f t="shared" si="3"/>
        <v>#DIV/0!</v>
      </c>
      <c r="E15" s="52">
        <f t="shared" si="3"/>
        <v>7.6747089465494867</v>
      </c>
      <c r="F15" s="52">
        <f t="shared" si="3"/>
        <v>6.9927835740486959</v>
      </c>
      <c r="G15" s="52">
        <f t="shared" si="3"/>
        <v>6.2863838944902746</v>
      </c>
      <c r="H15" s="52">
        <f t="shared" si="3"/>
        <v>7.0393788867378486</v>
      </c>
      <c r="I15" s="52">
        <f t="shared" si="3"/>
        <v>7.0901374359654508</v>
      </c>
      <c r="J15" s="52">
        <f t="shared" si="3"/>
        <v>8.1837701011805581</v>
      </c>
      <c r="K15" s="52">
        <f t="shared" si="3"/>
        <v>8.456757172802055</v>
      </c>
      <c r="L15" s="52">
        <f t="shared" si="3"/>
        <v>7.0512188420906048</v>
      </c>
      <c r="M15" s="52">
        <f t="shared" si="3"/>
        <v>5.3235951591767519</v>
      </c>
      <c r="N15" s="52">
        <f t="shared" si="3"/>
        <v>10.285652480816085</v>
      </c>
      <c r="O15" s="52">
        <f>+O9/O19*100</f>
        <v>8.1193490408682063</v>
      </c>
      <c r="P15" s="52">
        <f>+P9/P19*100</f>
        <v>13.403325613184865</v>
      </c>
      <c r="Q15" s="52">
        <f>+Q9/Q19*100</f>
        <v>14.416725308151545</v>
      </c>
      <c r="R15" s="52">
        <f>+R9/R19*100</f>
        <v>13.502978006093111</v>
      </c>
      <c r="S15" s="52">
        <f>+S9/S19*100</f>
        <v>8.8331062388290214</v>
      </c>
    </row>
    <row r="16" spans="1:19" ht="14.1" customHeight="1" x14ac:dyDescent="0.2">
      <c r="A16" s="120" t="s">
        <v>32</v>
      </c>
      <c r="B16" s="120"/>
      <c r="C16" s="53"/>
      <c r="D16" s="54"/>
      <c r="E16" s="54">
        <v>813780</v>
      </c>
      <c r="F16" s="54">
        <v>935721</v>
      </c>
      <c r="G16" s="54">
        <v>1057957</v>
      </c>
      <c r="H16" s="54">
        <v>1035796</v>
      </c>
      <c r="I16" s="53">
        <v>1019317</v>
      </c>
      <c r="J16" s="54">
        <v>1085121</v>
      </c>
      <c r="K16" s="54">
        <v>1169325</v>
      </c>
      <c r="L16" s="53">
        <v>1149354</v>
      </c>
      <c r="M16" s="54">
        <v>1082524</v>
      </c>
      <c r="N16" s="54">
        <v>1042049</v>
      </c>
      <c r="O16" s="54">
        <v>1100915</v>
      </c>
      <c r="P16" s="54">
        <v>1090059</v>
      </c>
      <c r="Q16" s="54">
        <v>1065862</v>
      </c>
      <c r="R16" s="54">
        <v>1065468</v>
      </c>
      <c r="S16" s="54">
        <v>1078866</v>
      </c>
    </row>
    <row r="17" spans="1:19" ht="14.1" customHeight="1" x14ac:dyDescent="0.2">
      <c r="A17" s="120" t="s">
        <v>33</v>
      </c>
      <c r="B17" s="120"/>
      <c r="C17" s="53"/>
      <c r="D17" s="54"/>
      <c r="E17" s="54">
        <v>1701888</v>
      </c>
      <c r="F17" s="54">
        <v>1900087</v>
      </c>
      <c r="G17" s="54">
        <v>2087131</v>
      </c>
      <c r="H17" s="54">
        <v>2059628</v>
      </c>
      <c r="I17" s="53">
        <v>2099546</v>
      </c>
      <c r="J17" s="54">
        <v>2203008</v>
      </c>
      <c r="K17" s="54">
        <v>2248092</v>
      </c>
      <c r="L17" s="53">
        <v>2290090</v>
      </c>
      <c r="M17" s="54">
        <v>2256682</v>
      </c>
      <c r="N17" s="54">
        <v>2309242</v>
      </c>
      <c r="O17" s="54">
        <v>2213417</v>
      </c>
      <c r="P17" s="54">
        <v>2044113</v>
      </c>
      <c r="Q17" s="54">
        <v>1833093</v>
      </c>
      <c r="R17" s="54">
        <v>1844473</v>
      </c>
      <c r="S17" s="54">
        <v>1899186</v>
      </c>
    </row>
    <row r="18" spans="1:19" ht="14.1" customHeight="1" x14ac:dyDescent="0.2">
      <c r="A18" s="120" t="s">
        <v>34</v>
      </c>
      <c r="B18" s="120"/>
      <c r="C18" s="53"/>
      <c r="D18" s="54"/>
      <c r="E18" s="54">
        <v>1066795</v>
      </c>
      <c r="F18" s="54">
        <v>1228215</v>
      </c>
      <c r="G18" s="54">
        <v>1390260</v>
      </c>
      <c r="H18" s="54">
        <v>1359101</v>
      </c>
      <c r="I18" s="53">
        <v>1337065</v>
      </c>
      <c r="J18" s="54">
        <v>1427859</v>
      </c>
      <c r="K18" s="54">
        <v>1534714</v>
      </c>
      <c r="L18" s="53">
        <v>1508258</v>
      </c>
      <c r="M18" s="54">
        <v>1421626</v>
      </c>
      <c r="N18" s="54">
        <v>1367827</v>
      </c>
      <c r="O18" s="54">
        <v>1445630</v>
      </c>
      <c r="P18" s="54">
        <v>1428419</v>
      </c>
      <c r="Q18" s="54">
        <v>1394850</v>
      </c>
      <c r="R18" s="54">
        <v>1393303</v>
      </c>
      <c r="S18" s="54">
        <v>1401956</v>
      </c>
    </row>
    <row r="19" spans="1:19" ht="14.1" customHeight="1" x14ac:dyDescent="0.2">
      <c r="A19" s="120" t="s">
        <v>35</v>
      </c>
      <c r="B19" s="120"/>
      <c r="C19" s="53"/>
      <c r="D19" s="54"/>
      <c r="E19" s="54">
        <v>1951188</v>
      </c>
      <c r="F19" s="54">
        <v>2184738</v>
      </c>
      <c r="G19" s="54">
        <v>2416763</v>
      </c>
      <c r="H19" s="54">
        <v>2379727</v>
      </c>
      <c r="I19" s="53">
        <v>2412760</v>
      </c>
      <c r="J19" s="54">
        <v>2545746</v>
      </c>
      <c r="K19" s="54">
        <v>2611462</v>
      </c>
      <c r="L19" s="53">
        <v>2657030</v>
      </c>
      <c r="M19" s="54">
        <v>2594600</v>
      </c>
      <c r="N19" s="54">
        <v>2635020</v>
      </c>
      <c r="O19" s="54">
        <v>2551005</v>
      </c>
      <c r="P19" s="54">
        <v>2381215</v>
      </c>
      <c r="Q19" s="54">
        <v>2158597</v>
      </c>
      <c r="R19" s="54">
        <v>2173602</v>
      </c>
      <c r="S19" s="54">
        <v>2222276</v>
      </c>
    </row>
    <row r="20" spans="1:19" ht="14.1" customHeight="1" x14ac:dyDescent="0.2">
      <c r="A20" s="120" t="s">
        <v>36</v>
      </c>
      <c r="B20" s="120"/>
      <c r="C20" s="55"/>
      <c r="D20" s="56"/>
      <c r="E20" s="56">
        <v>0.49</v>
      </c>
      <c r="F20" s="56">
        <v>0.48</v>
      </c>
      <c r="G20" s="56">
        <v>0.49</v>
      </c>
      <c r="H20" s="56">
        <v>0.5</v>
      </c>
      <c r="I20" s="57">
        <v>0.5</v>
      </c>
      <c r="J20" s="56">
        <v>0.49</v>
      </c>
      <c r="K20" s="56">
        <v>0.5</v>
      </c>
      <c r="L20" s="57">
        <v>0.5</v>
      </c>
      <c r="M20" s="56">
        <v>0.5</v>
      </c>
      <c r="N20" s="56">
        <v>0.48</v>
      </c>
      <c r="O20" s="56">
        <v>0.48</v>
      </c>
      <c r="P20" s="56">
        <v>0.49</v>
      </c>
      <c r="Q20" s="56">
        <v>0.54</v>
      </c>
      <c r="R20" s="56">
        <v>0.56000000000000005</v>
      </c>
      <c r="S20" s="56">
        <v>0.57999999999999996</v>
      </c>
    </row>
    <row r="21" spans="1:19" ht="14.1" customHeight="1" x14ac:dyDescent="0.2">
      <c r="A21" s="120" t="s">
        <v>37</v>
      </c>
      <c r="B21" s="120"/>
      <c r="C21" s="58"/>
      <c r="D21" s="59"/>
      <c r="E21" s="59">
        <v>67.400000000000006</v>
      </c>
      <c r="F21" s="59">
        <v>67.5</v>
      </c>
      <c r="G21" s="59">
        <v>70.900000000000006</v>
      </c>
      <c r="H21" s="59">
        <v>70.900000000000006</v>
      </c>
      <c r="I21" s="60">
        <v>70.2</v>
      </c>
      <c r="J21" s="59">
        <v>68.400000000000006</v>
      </c>
      <c r="K21" s="59">
        <v>74.3</v>
      </c>
      <c r="L21" s="60">
        <v>73.7</v>
      </c>
      <c r="M21" s="59">
        <v>76.5</v>
      </c>
      <c r="N21" s="59">
        <v>72.5</v>
      </c>
      <c r="O21" s="59">
        <v>74.8</v>
      </c>
      <c r="P21" s="59">
        <v>79.900000000000006</v>
      </c>
      <c r="Q21" s="59">
        <v>85.2</v>
      </c>
      <c r="R21" s="59">
        <v>92</v>
      </c>
      <c r="S21" s="59">
        <v>89.9</v>
      </c>
    </row>
    <row r="22" spans="1:19" ht="14.1" customHeight="1" x14ac:dyDescent="0.2">
      <c r="A22" s="120" t="s">
        <v>38</v>
      </c>
      <c r="B22" s="120"/>
      <c r="C22" s="58"/>
      <c r="D22" s="59"/>
      <c r="E22" s="59">
        <v>5.7</v>
      </c>
      <c r="F22" s="59">
        <v>5.8</v>
      </c>
      <c r="G22" s="59">
        <v>5.9</v>
      </c>
      <c r="H22" s="59">
        <v>6.3</v>
      </c>
      <c r="I22" s="60">
        <v>7.3</v>
      </c>
      <c r="J22" s="59">
        <v>7.2</v>
      </c>
      <c r="K22" s="59">
        <v>8.4</v>
      </c>
      <c r="L22" s="60">
        <v>9.1</v>
      </c>
      <c r="M22" s="59">
        <v>11.4</v>
      </c>
      <c r="N22" s="59">
        <v>8.5</v>
      </c>
      <c r="O22" s="59">
        <v>8.1999999999999993</v>
      </c>
      <c r="P22" s="59">
        <v>9.3000000000000007</v>
      </c>
      <c r="Q22" s="59">
        <v>9.6999999999999993</v>
      </c>
      <c r="R22" s="59">
        <v>10.3</v>
      </c>
      <c r="S22" s="59">
        <v>14.7</v>
      </c>
    </row>
    <row r="23" spans="1:19" ht="14.1" customHeight="1" x14ac:dyDescent="0.2">
      <c r="A23" s="120" t="s">
        <v>39</v>
      </c>
      <c r="B23" s="120"/>
      <c r="C23" s="58"/>
      <c r="D23" s="59"/>
      <c r="E23" s="59">
        <v>6.9</v>
      </c>
      <c r="F23" s="59">
        <v>6.5</v>
      </c>
      <c r="G23" s="59">
        <v>6.4</v>
      </c>
      <c r="H23" s="59">
        <v>7</v>
      </c>
      <c r="I23" s="60">
        <v>8.1</v>
      </c>
      <c r="J23" s="59">
        <v>8.1</v>
      </c>
      <c r="K23" s="59">
        <v>8.5</v>
      </c>
      <c r="L23" s="60">
        <v>9</v>
      </c>
      <c r="M23" s="59">
        <v>9.1999999999999993</v>
      </c>
      <c r="N23" s="59">
        <v>7.9</v>
      </c>
      <c r="O23" s="59">
        <v>8.3000000000000007</v>
      </c>
      <c r="P23" s="59">
        <v>9</v>
      </c>
      <c r="Q23" s="59">
        <v>9.5</v>
      </c>
      <c r="R23" s="59">
        <v>11.3</v>
      </c>
      <c r="S23" s="59">
        <v>15.2</v>
      </c>
    </row>
    <row r="24" spans="1:19" ht="14.1" customHeight="1" x14ac:dyDescent="0.2">
      <c r="A24" s="4" t="s">
        <v>241</v>
      </c>
      <c r="B24" s="4"/>
      <c r="C24" s="58"/>
      <c r="D24" s="59"/>
      <c r="E24" s="59"/>
      <c r="F24" s="59"/>
      <c r="G24" s="59"/>
      <c r="H24" s="59"/>
      <c r="I24" s="60"/>
      <c r="J24" s="59"/>
      <c r="K24" s="59"/>
      <c r="L24" s="60"/>
      <c r="M24" s="59"/>
      <c r="N24" s="59"/>
      <c r="O24" s="59"/>
      <c r="P24" s="59"/>
      <c r="Q24" s="59"/>
      <c r="R24" s="59"/>
      <c r="S24" s="59">
        <v>14.6</v>
      </c>
    </row>
    <row r="25" spans="1:19" ht="14.1" customHeight="1" x14ac:dyDescent="0.2">
      <c r="A25" s="120" t="s">
        <v>203</v>
      </c>
      <c r="B25" s="120"/>
      <c r="C25" s="58"/>
      <c r="D25" s="59"/>
      <c r="E25" s="59">
        <v>7.3</v>
      </c>
      <c r="F25" s="59">
        <v>6.8</v>
      </c>
      <c r="G25" s="59">
        <v>6.3</v>
      </c>
      <c r="H25" s="59">
        <v>6.3</v>
      </c>
      <c r="I25" s="60">
        <v>6.7</v>
      </c>
      <c r="J25" s="59">
        <v>7.1</v>
      </c>
      <c r="K25" s="59">
        <v>7.4</v>
      </c>
      <c r="L25" s="60">
        <v>7.5</v>
      </c>
      <c r="M25" s="59">
        <v>7.7</v>
      </c>
      <c r="N25" s="59">
        <v>7.6</v>
      </c>
      <c r="O25" s="59">
        <v>7.4</v>
      </c>
      <c r="P25" s="59">
        <v>7.2</v>
      </c>
      <c r="Q25" s="59">
        <v>7.5</v>
      </c>
      <c r="R25" s="59">
        <v>8.1999999999999993</v>
      </c>
      <c r="S25" s="59">
        <v>9.9</v>
      </c>
    </row>
    <row r="26" spans="1:19" ht="14.1" customHeight="1" x14ac:dyDescent="0.2">
      <c r="A26" s="119" t="s">
        <v>204</v>
      </c>
      <c r="B26" s="119"/>
      <c r="C26" s="50">
        <f>SUM(C27:C29)</f>
        <v>0</v>
      </c>
      <c r="D26" s="50">
        <f>SUM(D27:D29)</f>
        <v>0</v>
      </c>
      <c r="E26" s="50">
        <f t="shared" ref="E26:Q26" si="4">SUM(E27:E29)</f>
        <v>947381</v>
      </c>
      <c r="F26" s="50">
        <f t="shared" si="4"/>
        <v>991782</v>
      </c>
      <c r="G26" s="50">
        <f t="shared" si="4"/>
        <v>1013731</v>
      </c>
      <c r="H26" s="50">
        <f t="shared" si="4"/>
        <v>1184396</v>
      </c>
      <c r="I26" s="50">
        <f t="shared" si="4"/>
        <v>1457588</v>
      </c>
      <c r="J26" s="50">
        <f t="shared" si="4"/>
        <v>1656065</v>
      </c>
      <c r="K26" s="50">
        <f t="shared" si="4"/>
        <v>1383046</v>
      </c>
      <c r="L26" s="50">
        <f t="shared" si="4"/>
        <v>1176324</v>
      </c>
      <c r="M26" s="50">
        <f t="shared" si="4"/>
        <v>1303839</v>
      </c>
      <c r="N26" s="50">
        <f t="shared" si="4"/>
        <v>1364656</v>
      </c>
      <c r="O26" s="50">
        <f t="shared" si="4"/>
        <v>1263658</v>
      </c>
      <c r="P26" s="50">
        <f t="shared" si="4"/>
        <v>1104336</v>
      </c>
      <c r="Q26" s="50">
        <f t="shared" si="4"/>
        <v>1067130</v>
      </c>
      <c r="R26" s="50">
        <f>SUM(R27:R29)</f>
        <v>902834</v>
      </c>
      <c r="S26" s="50">
        <f>SUM(S27:S29)</f>
        <v>914531</v>
      </c>
    </row>
    <row r="27" spans="1:19" ht="14.1" customHeight="1" x14ac:dyDescent="0.15">
      <c r="A27" s="61"/>
      <c r="B27" s="2" t="s">
        <v>18</v>
      </c>
      <c r="C27" s="50"/>
      <c r="D27" s="49"/>
      <c r="E27" s="49">
        <v>260832</v>
      </c>
      <c r="F27" s="49">
        <v>310181</v>
      </c>
      <c r="G27" s="49">
        <v>320308</v>
      </c>
      <c r="H27" s="49">
        <v>308906</v>
      </c>
      <c r="I27" s="50">
        <v>365516</v>
      </c>
      <c r="J27" s="49">
        <v>353807</v>
      </c>
      <c r="K27" s="49">
        <v>457675</v>
      </c>
      <c r="L27" s="50">
        <v>575231</v>
      </c>
      <c r="M27" s="49">
        <v>668440</v>
      </c>
      <c r="N27" s="49">
        <v>738329</v>
      </c>
      <c r="O27" s="49">
        <v>599429</v>
      </c>
      <c r="P27" s="49">
        <v>480316</v>
      </c>
      <c r="Q27" s="49">
        <v>505754</v>
      </c>
      <c r="R27" s="49">
        <v>571121</v>
      </c>
      <c r="S27" s="49">
        <v>576263</v>
      </c>
    </row>
    <row r="28" spans="1:19" ht="14.1" customHeight="1" x14ac:dyDescent="0.15">
      <c r="A28" s="61"/>
      <c r="B28" s="2" t="s">
        <v>19</v>
      </c>
      <c r="C28" s="50"/>
      <c r="D28" s="49"/>
      <c r="E28" s="49">
        <v>45295</v>
      </c>
      <c r="F28" s="49">
        <v>108681</v>
      </c>
      <c r="G28" s="49">
        <v>160821</v>
      </c>
      <c r="H28" s="49">
        <v>244810</v>
      </c>
      <c r="I28" s="50">
        <v>248613</v>
      </c>
      <c r="J28" s="49">
        <v>251834</v>
      </c>
      <c r="K28" s="49">
        <v>253577</v>
      </c>
      <c r="L28" s="50">
        <v>334891</v>
      </c>
      <c r="M28" s="49">
        <v>267143</v>
      </c>
      <c r="N28" s="49">
        <v>268027</v>
      </c>
      <c r="O28" s="49">
        <v>349154</v>
      </c>
      <c r="P28" s="49">
        <v>349557</v>
      </c>
      <c r="Q28" s="49">
        <v>349789</v>
      </c>
      <c r="R28" s="49">
        <v>50025</v>
      </c>
      <c r="S28" s="49">
        <v>50040</v>
      </c>
    </row>
    <row r="29" spans="1:19" ht="14.1" customHeight="1" x14ac:dyDescent="0.15">
      <c r="A29" s="61"/>
      <c r="B29" s="2" t="s">
        <v>20</v>
      </c>
      <c r="C29" s="50"/>
      <c r="D29" s="49"/>
      <c r="E29" s="49">
        <v>641254</v>
      </c>
      <c r="F29" s="49">
        <v>572920</v>
      </c>
      <c r="G29" s="49">
        <v>532602</v>
      </c>
      <c r="H29" s="49">
        <v>630680</v>
      </c>
      <c r="I29" s="50">
        <v>843459</v>
      </c>
      <c r="J29" s="49">
        <v>1050424</v>
      </c>
      <c r="K29" s="49">
        <v>671794</v>
      </c>
      <c r="L29" s="50">
        <v>266202</v>
      </c>
      <c r="M29" s="49">
        <v>368256</v>
      </c>
      <c r="N29" s="49">
        <v>358300</v>
      </c>
      <c r="O29" s="49">
        <v>315075</v>
      </c>
      <c r="P29" s="49">
        <v>274463</v>
      </c>
      <c r="Q29" s="49">
        <v>211587</v>
      </c>
      <c r="R29" s="49">
        <v>281688</v>
      </c>
      <c r="S29" s="49">
        <v>288228</v>
      </c>
    </row>
    <row r="30" spans="1:19" ht="14.1" customHeight="1" x14ac:dyDescent="0.2">
      <c r="A30" s="119" t="s">
        <v>205</v>
      </c>
      <c r="B30" s="119"/>
      <c r="C30" s="50"/>
      <c r="D30" s="49"/>
      <c r="E30" s="49">
        <v>1220455</v>
      </c>
      <c r="F30" s="49">
        <v>1327118</v>
      </c>
      <c r="G30" s="49">
        <v>1711720</v>
      </c>
      <c r="H30" s="49">
        <v>1976274</v>
      </c>
      <c r="I30" s="50">
        <v>2017255</v>
      </c>
      <c r="J30" s="49">
        <v>2209754</v>
      </c>
      <c r="K30" s="49">
        <v>2606354</v>
      </c>
      <c r="L30" s="50">
        <v>2807144</v>
      </c>
      <c r="M30" s="49">
        <v>2625921</v>
      </c>
      <c r="N30" s="49">
        <v>2847709</v>
      </c>
      <c r="O30" s="49">
        <v>3570298</v>
      </c>
      <c r="P30" s="49">
        <v>3740344</v>
      </c>
      <c r="Q30" s="49">
        <v>4005536</v>
      </c>
      <c r="R30" s="49">
        <v>4453525</v>
      </c>
      <c r="S30" s="49">
        <v>4570655</v>
      </c>
    </row>
    <row r="31" spans="1:19" ht="14.1" customHeight="1" x14ac:dyDescent="0.2">
      <c r="A31" s="48"/>
      <c r="B31" s="45" t="s">
        <v>407</v>
      </c>
      <c r="C31" s="50"/>
      <c r="D31" s="49"/>
      <c r="E31" s="49"/>
      <c r="F31" s="49"/>
      <c r="G31" s="49"/>
      <c r="H31" s="49"/>
      <c r="I31" s="50"/>
      <c r="J31" s="49"/>
      <c r="K31" s="49"/>
      <c r="L31" s="50"/>
      <c r="M31" s="49"/>
      <c r="N31" s="49"/>
      <c r="O31" s="49">
        <v>79900</v>
      </c>
      <c r="P31" s="49">
        <v>240800</v>
      </c>
      <c r="Q31" s="49">
        <v>572500</v>
      </c>
      <c r="R31" s="49">
        <v>803000</v>
      </c>
      <c r="S31" s="49">
        <v>939094</v>
      </c>
    </row>
    <row r="32" spans="1:19" ht="14.1" customHeight="1" x14ac:dyDescent="0.2">
      <c r="A32" s="121" t="s">
        <v>206</v>
      </c>
      <c r="B32" s="121"/>
      <c r="C32" s="50">
        <f>SUM(C33:C36)</f>
        <v>0</v>
      </c>
      <c r="D32" s="50">
        <f>SUM(D33:D36)</f>
        <v>0</v>
      </c>
      <c r="E32" s="50">
        <f t="shared" ref="E32:Q32" si="5">SUM(E33:E36)</f>
        <v>63703</v>
      </c>
      <c r="F32" s="50">
        <f t="shared" si="5"/>
        <v>113869</v>
      </c>
      <c r="G32" s="50">
        <f t="shared" si="5"/>
        <v>101860</v>
      </c>
      <c r="H32" s="50">
        <f t="shared" si="5"/>
        <v>63985</v>
      </c>
      <c r="I32" s="50">
        <f t="shared" si="5"/>
        <v>115136</v>
      </c>
      <c r="J32" s="50">
        <f t="shared" si="5"/>
        <v>79001</v>
      </c>
      <c r="K32" s="50">
        <f t="shared" si="5"/>
        <v>61392</v>
      </c>
      <c r="L32" s="50">
        <f t="shared" si="5"/>
        <v>45154</v>
      </c>
      <c r="M32" s="50">
        <f t="shared" si="5"/>
        <v>30390</v>
      </c>
      <c r="N32" s="50">
        <f t="shared" si="5"/>
        <v>6075</v>
      </c>
      <c r="O32" s="50">
        <f t="shared" si="5"/>
        <v>32000</v>
      </c>
      <c r="P32" s="50">
        <f t="shared" si="5"/>
        <v>24125</v>
      </c>
      <c r="Q32" s="50">
        <f t="shared" si="5"/>
        <v>3780</v>
      </c>
      <c r="R32" s="50">
        <f>SUM(R33:R36)</f>
        <v>3</v>
      </c>
      <c r="S32" s="50">
        <f>SUM(S33:S36)</f>
        <v>3</v>
      </c>
    </row>
    <row r="33" spans="1:19" ht="14.1" customHeight="1" x14ac:dyDescent="0.2">
      <c r="A33" s="45"/>
      <c r="B33" s="45" t="s">
        <v>14</v>
      </c>
      <c r="C33" s="50"/>
      <c r="D33" s="49"/>
      <c r="E33" s="49">
        <v>0</v>
      </c>
      <c r="F33" s="49">
        <v>79823</v>
      </c>
      <c r="G33" s="49">
        <v>58041</v>
      </c>
      <c r="H33" s="49">
        <v>38640</v>
      </c>
      <c r="I33" s="50">
        <v>42393</v>
      </c>
      <c r="J33" s="49">
        <v>20258</v>
      </c>
      <c r="K33" s="49">
        <v>17485</v>
      </c>
      <c r="L33" s="50">
        <v>14781</v>
      </c>
      <c r="M33" s="49">
        <v>12146</v>
      </c>
      <c r="N33" s="49">
        <v>0</v>
      </c>
      <c r="O33" s="49">
        <v>32000</v>
      </c>
      <c r="P33" s="49">
        <v>24125</v>
      </c>
      <c r="Q33" s="49">
        <v>3780</v>
      </c>
      <c r="R33" s="49">
        <v>0</v>
      </c>
      <c r="S33" s="49">
        <v>0</v>
      </c>
    </row>
    <row r="34" spans="1:19" ht="14.1" customHeight="1" x14ac:dyDescent="0.2">
      <c r="A34" s="48"/>
      <c r="B34" s="45" t="s">
        <v>15</v>
      </c>
      <c r="C34" s="50"/>
      <c r="D34" s="49"/>
      <c r="E34" s="49">
        <v>0</v>
      </c>
      <c r="F34" s="49">
        <v>0</v>
      </c>
      <c r="G34" s="49">
        <v>0</v>
      </c>
      <c r="H34" s="49">
        <v>0</v>
      </c>
      <c r="I34" s="50">
        <v>0</v>
      </c>
      <c r="J34" s="49">
        <v>0</v>
      </c>
      <c r="K34" s="49">
        <v>0</v>
      </c>
      <c r="L34" s="50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1</v>
      </c>
      <c r="S34" s="49">
        <v>1</v>
      </c>
    </row>
    <row r="35" spans="1:19" ht="14.1" customHeight="1" x14ac:dyDescent="0.2">
      <c r="A35" s="48"/>
      <c r="B35" s="45" t="s">
        <v>16</v>
      </c>
      <c r="C35" s="50"/>
      <c r="D35" s="49"/>
      <c r="E35" s="49">
        <v>63703</v>
      </c>
      <c r="F35" s="49">
        <v>34046</v>
      </c>
      <c r="G35" s="49">
        <v>43819</v>
      </c>
      <c r="H35" s="49">
        <v>25345</v>
      </c>
      <c r="I35" s="50">
        <v>72743</v>
      </c>
      <c r="J35" s="49">
        <v>58743</v>
      </c>
      <c r="K35" s="49">
        <v>43907</v>
      </c>
      <c r="L35" s="50">
        <v>30373</v>
      </c>
      <c r="M35" s="49">
        <v>18244</v>
      </c>
      <c r="N35" s="49">
        <v>6075</v>
      </c>
      <c r="O35" s="49">
        <v>0</v>
      </c>
      <c r="P35" s="49">
        <v>0</v>
      </c>
      <c r="Q35" s="49">
        <v>0</v>
      </c>
      <c r="R35" s="49">
        <v>1</v>
      </c>
      <c r="S35" s="49">
        <v>1</v>
      </c>
    </row>
    <row r="36" spans="1:19" ht="14.1" customHeight="1" x14ac:dyDescent="0.2">
      <c r="A36" s="48"/>
      <c r="B36" s="45" t="s">
        <v>17</v>
      </c>
      <c r="C36" s="50"/>
      <c r="D36" s="49"/>
      <c r="E36" s="49">
        <v>0</v>
      </c>
      <c r="F36" s="49">
        <v>0</v>
      </c>
      <c r="G36" s="49">
        <v>0</v>
      </c>
      <c r="H36" s="49">
        <v>0</v>
      </c>
      <c r="I36" s="50">
        <v>0</v>
      </c>
      <c r="J36" s="49">
        <v>0</v>
      </c>
      <c r="K36" s="49">
        <v>0</v>
      </c>
      <c r="L36" s="50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1</v>
      </c>
      <c r="S36" s="49">
        <v>1</v>
      </c>
    </row>
    <row r="37" spans="1:19" ht="14.1" customHeight="1" x14ac:dyDescent="0.2">
      <c r="A37" s="119" t="s">
        <v>207</v>
      </c>
      <c r="B37" s="119"/>
      <c r="C37" s="50"/>
      <c r="D37" s="49"/>
      <c r="E37" s="49">
        <v>0</v>
      </c>
      <c r="F37" s="49">
        <v>0</v>
      </c>
      <c r="G37" s="49">
        <v>0</v>
      </c>
      <c r="H37" s="49">
        <v>0</v>
      </c>
      <c r="I37" s="50">
        <v>0</v>
      </c>
      <c r="J37" s="49">
        <v>0</v>
      </c>
      <c r="K37" s="49">
        <v>0</v>
      </c>
      <c r="L37" s="50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1</v>
      </c>
      <c r="S37" s="49">
        <v>1</v>
      </c>
    </row>
    <row r="38" spans="1:19" ht="14.1" customHeight="1" x14ac:dyDescent="0.2">
      <c r="A38" s="119" t="s">
        <v>208</v>
      </c>
      <c r="B38" s="119"/>
      <c r="C38" s="50"/>
      <c r="D38" s="49"/>
      <c r="E38" s="49">
        <v>250699</v>
      </c>
      <c r="F38" s="49">
        <v>290780</v>
      </c>
      <c r="G38" s="49">
        <v>296075</v>
      </c>
      <c r="H38" s="49">
        <v>297886</v>
      </c>
      <c r="I38" s="50">
        <v>298978</v>
      </c>
      <c r="J38" s="49">
        <v>299523</v>
      </c>
      <c r="K38" s="49">
        <v>299723</v>
      </c>
      <c r="L38" s="50">
        <v>299895</v>
      </c>
      <c r="M38" s="49">
        <v>300030</v>
      </c>
      <c r="N38" s="49">
        <v>300104</v>
      </c>
      <c r="O38" s="49">
        <v>300391</v>
      </c>
      <c r="P38" s="49">
        <v>300582</v>
      </c>
      <c r="Q38" s="49">
        <v>300679</v>
      </c>
      <c r="R38" s="49">
        <v>300742</v>
      </c>
      <c r="S38" s="49">
        <v>300810</v>
      </c>
    </row>
    <row r="39" spans="1:19" ht="14.1" customHeight="1" x14ac:dyDescent="0.2"/>
    <row r="40" spans="1:19" ht="14.1" customHeight="1" x14ac:dyDescent="0.2"/>
    <row r="41" spans="1:19" ht="14.1" customHeight="1" x14ac:dyDescent="0.2"/>
    <row r="42" spans="1:19" ht="14.1" customHeight="1" x14ac:dyDescent="0.2"/>
    <row r="43" spans="1:19" ht="14.1" customHeight="1" x14ac:dyDescent="0.2"/>
    <row r="44" spans="1:19" ht="14.1" customHeight="1" x14ac:dyDescent="0.2"/>
    <row r="45" spans="1:19" ht="14.1" customHeight="1" x14ac:dyDescent="0.2"/>
    <row r="46" spans="1:19" ht="14.1" customHeight="1" x14ac:dyDescent="0.2"/>
    <row r="47" spans="1:19" ht="14.1" customHeight="1" x14ac:dyDescent="0.2"/>
    <row r="48" spans="1:1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0:B30"/>
    <mergeCell ref="A32:B32"/>
    <mergeCell ref="A37:B37"/>
    <mergeCell ref="A38:B38"/>
    <mergeCell ref="A22:B22"/>
    <mergeCell ref="A23:B23"/>
    <mergeCell ref="A25:B25"/>
    <mergeCell ref="A26:B26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326"/>
  <sheetViews>
    <sheetView workbookViewId="0">
      <pane xSplit="2" ySplit="3" topLeftCell="G16" activePane="bottomRight" state="frozen"/>
      <selection pane="topRight" activeCell="C1" sqref="C1"/>
      <selection pane="bottomLeft" activeCell="A4" sqref="A4"/>
      <selection pane="bottomRight" activeCell="S30" sqref="S30"/>
    </sheetView>
  </sheetViews>
  <sheetFormatPr defaultColWidth="9" defaultRowHeight="12" x14ac:dyDescent="0.2"/>
  <cols>
    <col min="1" max="1" width="3" style="40" customWidth="1"/>
    <col min="2" max="2" width="22.109375" style="40" customWidth="1"/>
    <col min="3" max="3" width="8.6640625" style="42" customWidth="1"/>
    <col min="4" max="8" width="8.6640625" style="40" customWidth="1"/>
    <col min="9" max="9" width="8.6640625" style="42" customWidth="1"/>
    <col min="10" max="14" width="8.6640625" style="40" customWidth="1"/>
    <col min="15" max="16384" width="9" style="40"/>
  </cols>
  <sheetData>
    <row r="1" spans="1:19" ht="14.1" customHeight="1" x14ac:dyDescent="0.2">
      <c r="A1" s="41" t="s">
        <v>138</v>
      </c>
      <c r="M1" s="43" t="s">
        <v>242</v>
      </c>
      <c r="R1" s="43" t="s">
        <v>242</v>
      </c>
    </row>
    <row r="2" spans="1:19" ht="14.1" customHeight="1" x14ac:dyDescent="0.15">
      <c r="M2" s="21" t="s">
        <v>171</v>
      </c>
      <c r="R2" s="21" t="s">
        <v>171</v>
      </c>
    </row>
    <row r="3" spans="1:19" ht="14.1" customHeight="1" x14ac:dyDescent="0.2">
      <c r="A3" s="45"/>
      <c r="B3" s="45"/>
      <c r="C3" s="45" t="s">
        <v>10</v>
      </c>
      <c r="D3" s="45" t="s">
        <v>243</v>
      </c>
      <c r="E3" s="45" t="s">
        <v>244</v>
      </c>
      <c r="F3" s="45" t="s">
        <v>245</v>
      </c>
      <c r="G3" s="45" t="s">
        <v>246</v>
      </c>
      <c r="H3" s="45" t="s">
        <v>247</v>
      </c>
      <c r="I3" s="46" t="s">
        <v>248</v>
      </c>
      <c r="J3" s="45" t="s">
        <v>249</v>
      </c>
      <c r="K3" s="46" t="s">
        <v>250</v>
      </c>
      <c r="L3" s="46" t="s">
        <v>251</v>
      </c>
      <c r="M3" s="45" t="s">
        <v>252</v>
      </c>
      <c r="N3" s="45" t="s">
        <v>253</v>
      </c>
      <c r="O3" s="45" t="s">
        <v>254</v>
      </c>
      <c r="P3" s="45" t="s">
        <v>255</v>
      </c>
      <c r="Q3" s="45" t="s">
        <v>256</v>
      </c>
      <c r="R3" s="45" t="s">
        <v>257</v>
      </c>
      <c r="S3" s="45" t="s">
        <v>258</v>
      </c>
    </row>
    <row r="4" spans="1:19" ht="14.1" customHeight="1" x14ac:dyDescent="0.2">
      <c r="A4" s="119" t="s">
        <v>84</v>
      </c>
      <c r="B4" s="119"/>
      <c r="C4" s="47"/>
      <c r="D4" s="47"/>
      <c r="E4" s="47">
        <v>30994</v>
      </c>
      <c r="F4" s="47">
        <v>31767</v>
      </c>
      <c r="G4" s="47">
        <v>32142</v>
      </c>
      <c r="H4" s="47">
        <v>32571</v>
      </c>
      <c r="I4" s="47">
        <v>32698</v>
      </c>
      <c r="J4" s="47">
        <v>32909</v>
      </c>
      <c r="K4" s="47">
        <v>33231</v>
      </c>
      <c r="L4" s="47">
        <v>33663</v>
      </c>
      <c r="M4" s="47">
        <v>34144</v>
      </c>
      <c r="N4" s="47">
        <v>34588</v>
      </c>
      <c r="O4" s="47">
        <v>34951</v>
      </c>
      <c r="P4" s="47">
        <v>35149</v>
      </c>
      <c r="Q4" s="47">
        <v>35237</v>
      </c>
      <c r="R4" s="47">
        <v>35298</v>
      </c>
      <c r="S4" s="47">
        <v>35355</v>
      </c>
    </row>
    <row r="5" spans="1:19" ht="14.1" customHeight="1" x14ac:dyDescent="0.2">
      <c r="A5" s="122" t="s">
        <v>13</v>
      </c>
      <c r="B5" s="3" t="s">
        <v>231</v>
      </c>
      <c r="C5" s="49"/>
      <c r="D5" s="49"/>
      <c r="E5" s="49">
        <v>7359930</v>
      </c>
      <c r="F5" s="49">
        <v>8933647</v>
      </c>
      <c r="G5" s="49">
        <v>8832649</v>
      </c>
      <c r="H5" s="49">
        <v>9183145</v>
      </c>
      <c r="I5" s="50">
        <v>8469314</v>
      </c>
      <c r="J5" s="49">
        <v>9906725</v>
      </c>
      <c r="K5" s="49">
        <v>9255594</v>
      </c>
      <c r="L5" s="49">
        <v>9836233</v>
      </c>
      <c r="M5" s="51">
        <v>9757784</v>
      </c>
      <c r="N5" s="51">
        <v>11347328</v>
      </c>
      <c r="O5" s="51">
        <v>10420994</v>
      </c>
      <c r="P5" s="51">
        <v>9434525</v>
      </c>
      <c r="Q5" s="51">
        <v>9653530</v>
      </c>
      <c r="R5" s="51">
        <v>9377721</v>
      </c>
      <c r="S5" s="51">
        <v>8884136</v>
      </c>
    </row>
    <row r="6" spans="1:19" ht="14.1" customHeight="1" x14ac:dyDescent="0.2">
      <c r="A6" s="122"/>
      <c r="B6" s="3" t="s">
        <v>232</v>
      </c>
      <c r="C6" s="49"/>
      <c r="D6" s="49"/>
      <c r="E6" s="49">
        <v>7030422</v>
      </c>
      <c r="F6" s="49">
        <v>8537066</v>
      </c>
      <c r="G6" s="49">
        <v>8516948</v>
      </c>
      <c r="H6" s="49">
        <v>8640991</v>
      </c>
      <c r="I6" s="50">
        <v>8029359</v>
      </c>
      <c r="J6" s="49">
        <v>9320135</v>
      </c>
      <c r="K6" s="49">
        <v>8701051</v>
      </c>
      <c r="L6" s="49">
        <v>9298773</v>
      </c>
      <c r="M6" s="51">
        <v>9280634</v>
      </c>
      <c r="N6" s="51">
        <v>10512637</v>
      </c>
      <c r="O6" s="51">
        <v>9635069</v>
      </c>
      <c r="P6" s="51">
        <v>8713739</v>
      </c>
      <c r="Q6" s="51">
        <v>8965300</v>
      </c>
      <c r="R6" s="51">
        <v>8622828</v>
      </c>
      <c r="S6" s="51">
        <v>8224529</v>
      </c>
    </row>
    <row r="7" spans="1:19" ht="14.1" customHeight="1" x14ac:dyDescent="0.2">
      <c r="A7" s="122"/>
      <c r="B7" s="3" t="s">
        <v>233</v>
      </c>
      <c r="C7" s="50">
        <f>+C5-C6</f>
        <v>0</v>
      </c>
      <c r="D7" s="50">
        <f>+D5-D6</f>
        <v>0</v>
      </c>
      <c r="E7" s="50">
        <f t="shared" ref="E7:K7" si="0">+E5-E6</f>
        <v>329508</v>
      </c>
      <c r="F7" s="50">
        <f t="shared" si="0"/>
        <v>396581</v>
      </c>
      <c r="G7" s="50">
        <f t="shared" si="0"/>
        <v>315701</v>
      </c>
      <c r="H7" s="50">
        <f t="shared" si="0"/>
        <v>542154</v>
      </c>
      <c r="I7" s="50">
        <f t="shared" si="0"/>
        <v>439955</v>
      </c>
      <c r="J7" s="50">
        <f t="shared" si="0"/>
        <v>586590</v>
      </c>
      <c r="K7" s="50">
        <f t="shared" si="0"/>
        <v>554543</v>
      </c>
      <c r="L7" s="50">
        <f>+L5-L6</f>
        <v>537460</v>
      </c>
      <c r="M7" s="50">
        <f>+M5-M6</f>
        <v>477150</v>
      </c>
      <c r="N7" s="50">
        <f>+N5-N6</f>
        <v>834691</v>
      </c>
      <c r="O7" s="50">
        <f>+O5-O6</f>
        <v>785925</v>
      </c>
      <c r="P7" s="50">
        <v>720786</v>
      </c>
      <c r="Q7" s="50">
        <v>688230</v>
      </c>
      <c r="R7" s="50">
        <v>754893</v>
      </c>
      <c r="S7" s="50">
        <v>659607</v>
      </c>
    </row>
    <row r="8" spans="1:19" ht="14.1" customHeight="1" x14ac:dyDescent="0.2">
      <c r="A8" s="122"/>
      <c r="B8" s="3" t="s">
        <v>234</v>
      </c>
      <c r="C8" s="49"/>
      <c r="D8" s="49"/>
      <c r="E8" s="49">
        <v>7542</v>
      </c>
      <c r="F8" s="49">
        <v>152708</v>
      </c>
      <c r="G8" s="49">
        <v>33552</v>
      </c>
      <c r="H8" s="49">
        <v>8200</v>
      </c>
      <c r="I8" s="50">
        <v>51827</v>
      </c>
      <c r="J8" s="49">
        <v>227588</v>
      </c>
      <c r="K8" s="49">
        <v>137665</v>
      </c>
      <c r="L8" s="50">
        <v>167714</v>
      </c>
      <c r="M8" s="51">
        <v>55272</v>
      </c>
      <c r="N8" s="51">
        <v>393067</v>
      </c>
      <c r="O8" s="51">
        <v>108652</v>
      </c>
      <c r="P8" s="51">
        <v>182725</v>
      </c>
      <c r="Q8" s="51">
        <v>60275</v>
      </c>
      <c r="R8" s="51">
        <v>5439</v>
      </c>
      <c r="S8" s="51">
        <v>35215</v>
      </c>
    </row>
    <row r="9" spans="1:19" ht="14.1" customHeight="1" x14ac:dyDescent="0.2">
      <c r="A9" s="122"/>
      <c r="B9" s="3" t="s">
        <v>235</v>
      </c>
      <c r="C9" s="50">
        <f>+C7-C8</f>
        <v>0</v>
      </c>
      <c r="D9" s="50">
        <f>+D7-D8</f>
        <v>0</v>
      </c>
      <c r="E9" s="50">
        <f t="shared" ref="E9:K9" si="1">+E7-E8</f>
        <v>321966</v>
      </c>
      <c r="F9" s="50">
        <f t="shared" si="1"/>
        <v>243873</v>
      </c>
      <c r="G9" s="50">
        <f t="shared" si="1"/>
        <v>282149</v>
      </c>
      <c r="H9" s="50">
        <f t="shared" si="1"/>
        <v>533954</v>
      </c>
      <c r="I9" s="50">
        <f t="shared" si="1"/>
        <v>388128</v>
      </c>
      <c r="J9" s="50">
        <f t="shared" si="1"/>
        <v>359002</v>
      </c>
      <c r="K9" s="50">
        <f t="shared" si="1"/>
        <v>416878</v>
      </c>
      <c r="L9" s="50">
        <f>+L7-L8</f>
        <v>369746</v>
      </c>
      <c r="M9" s="50">
        <f>+M7-M8</f>
        <v>421878</v>
      </c>
      <c r="N9" s="50">
        <f>+N7-N8</f>
        <v>441624</v>
      </c>
      <c r="O9" s="50">
        <f>+O7-O8</f>
        <v>677273</v>
      </c>
      <c r="P9" s="50">
        <v>538061</v>
      </c>
      <c r="Q9" s="50">
        <v>627955</v>
      </c>
      <c r="R9" s="50">
        <v>749454</v>
      </c>
      <c r="S9" s="50">
        <v>624392</v>
      </c>
    </row>
    <row r="10" spans="1:19" ht="14.1" customHeight="1" x14ac:dyDescent="0.2">
      <c r="A10" s="122"/>
      <c r="B10" s="3" t="s">
        <v>236</v>
      </c>
      <c r="C10" s="51"/>
      <c r="D10" s="51"/>
      <c r="E10" s="51">
        <v>-26556</v>
      </c>
      <c r="F10" s="51">
        <v>-78385</v>
      </c>
      <c r="G10" s="51">
        <v>38276</v>
      </c>
      <c r="H10" s="51">
        <v>251805</v>
      </c>
      <c r="I10" s="51">
        <v>-146805</v>
      </c>
      <c r="J10" s="51">
        <v>-29532</v>
      </c>
      <c r="K10" s="51">
        <v>57876</v>
      </c>
      <c r="L10" s="51">
        <v>-47132</v>
      </c>
      <c r="M10" s="51">
        <v>52132</v>
      </c>
      <c r="N10" s="51">
        <v>19746</v>
      </c>
      <c r="O10" s="51">
        <v>235649</v>
      </c>
      <c r="P10" s="51">
        <v>-139212</v>
      </c>
      <c r="Q10" s="51">
        <v>89894</v>
      </c>
      <c r="R10" s="51">
        <v>121499</v>
      </c>
      <c r="S10" s="51">
        <v>-125062</v>
      </c>
    </row>
    <row r="11" spans="1:19" ht="14.1" customHeight="1" x14ac:dyDescent="0.2">
      <c r="A11" s="122"/>
      <c r="B11" s="3" t="s">
        <v>237</v>
      </c>
      <c r="C11" s="49"/>
      <c r="D11" s="49"/>
      <c r="E11" s="49">
        <v>51491</v>
      </c>
      <c r="F11" s="49">
        <v>56347</v>
      </c>
      <c r="G11" s="49">
        <v>27507</v>
      </c>
      <c r="H11" s="49">
        <v>21699</v>
      </c>
      <c r="I11" s="50">
        <v>96465</v>
      </c>
      <c r="J11" s="49">
        <v>3812</v>
      </c>
      <c r="K11" s="49">
        <v>11529</v>
      </c>
      <c r="L11" s="50">
        <v>2056</v>
      </c>
      <c r="M11" s="51">
        <v>72720</v>
      </c>
      <c r="N11" s="51">
        <v>804</v>
      </c>
      <c r="O11" s="51">
        <v>987</v>
      </c>
      <c r="P11" s="51">
        <v>295</v>
      </c>
      <c r="Q11" s="51">
        <v>197</v>
      </c>
      <c r="R11" s="51">
        <v>270</v>
      </c>
      <c r="S11" s="51">
        <v>297</v>
      </c>
    </row>
    <row r="12" spans="1:19" ht="14.1" customHeight="1" x14ac:dyDescent="0.2">
      <c r="A12" s="122"/>
      <c r="B12" s="3" t="s">
        <v>238</v>
      </c>
      <c r="C12" s="49"/>
      <c r="D12" s="49"/>
      <c r="E12" s="49">
        <v>719</v>
      </c>
      <c r="F12" s="49">
        <v>0</v>
      </c>
      <c r="G12" s="49">
        <v>0</v>
      </c>
      <c r="H12" s="49">
        <v>0</v>
      </c>
      <c r="I12" s="50">
        <v>0</v>
      </c>
      <c r="J12" s="49">
        <v>0</v>
      </c>
      <c r="K12" s="49">
        <v>0</v>
      </c>
      <c r="L12" s="50">
        <v>176456</v>
      </c>
      <c r="M12" s="51">
        <v>19495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</row>
    <row r="13" spans="1:19" ht="14.1" customHeight="1" x14ac:dyDescent="0.2">
      <c r="A13" s="122"/>
      <c r="B13" s="3" t="s">
        <v>239</v>
      </c>
      <c r="C13" s="49"/>
      <c r="D13" s="49"/>
      <c r="E13" s="49">
        <v>0</v>
      </c>
      <c r="F13" s="49">
        <v>200000</v>
      </c>
      <c r="G13" s="49">
        <v>100000</v>
      </c>
      <c r="H13" s="49">
        <v>142411</v>
      </c>
      <c r="I13" s="50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51">
        <v>0</v>
      </c>
      <c r="Q13" s="51">
        <v>177500</v>
      </c>
      <c r="R13" s="51">
        <v>0</v>
      </c>
      <c r="S13" s="51">
        <v>0</v>
      </c>
    </row>
    <row r="14" spans="1:19" ht="14.1" customHeight="1" x14ac:dyDescent="0.2">
      <c r="A14" s="122"/>
      <c r="B14" s="3" t="s">
        <v>240</v>
      </c>
      <c r="C14" s="50">
        <f>+C10+C11+C12-C13</f>
        <v>0</v>
      </c>
      <c r="D14" s="50">
        <f>+D10+D11+D12-D13</f>
        <v>0</v>
      </c>
      <c r="E14" s="50">
        <f t="shared" ref="E14:S14" si="2">+E10+E11+E12-E13</f>
        <v>25654</v>
      </c>
      <c r="F14" s="50">
        <f t="shared" si="2"/>
        <v>-222038</v>
      </c>
      <c r="G14" s="50">
        <f t="shared" si="2"/>
        <v>-34217</v>
      </c>
      <c r="H14" s="50">
        <f t="shared" si="2"/>
        <v>131093</v>
      </c>
      <c r="I14" s="50">
        <f t="shared" si="2"/>
        <v>-50340</v>
      </c>
      <c r="J14" s="50">
        <f t="shared" si="2"/>
        <v>-25720</v>
      </c>
      <c r="K14" s="50">
        <f t="shared" si="2"/>
        <v>69405</v>
      </c>
      <c r="L14" s="50">
        <f t="shared" si="2"/>
        <v>131380</v>
      </c>
      <c r="M14" s="50">
        <f t="shared" si="2"/>
        <v>144347</v>
      </c>
      <c r="N14" s="50">
        <f t="shared" si="2"/>
        <v>20550</v>
      </c>
      <c r="O14" s="50">
        <f t="shared" si="2"/>
        <v>236636</v>
      </c>
      <c r="P14" s="50">
        <f t="shared" si="2"/>
        <v>-138917</v>
      </c>
      <c r="Q14" s="50">
        <f t="shared" si="2"/>
        <v>-87409</v>
      </c>
      <c r="R14" s="50">
        <f t="shared" si="2"/>
        <v>121769</v>
      </c>
      <c r="S14" s="50">
        <f t="shared" si="2"/>
        <v>-124765</v>
      </c>
    </row>
    <row r="15" spans="1:19" ht="14.1" customHeight="1" x14ac:dyDescent="0.2">
      <c r="A15" s="122"/>
      <c r="B15" s="3" t="s">
        <v>31</v>
      </c>
      <c r="C15" s="52" t="e">
        <f t="shared" ref="C15:N15" si="3">+C9/C19*100</f>
        <v>#DIV/0!</v>
      </c>
      <c r="D15" s="52" t="e">
        <f t="shared" si="3"/>
        <v>#DIV/0!</v>
      </c>
      <c r="E15" s="52">
        <f t="shared" si="3"/>
        <v>6.9236709395101865</v>
      </c>
      <c r="F15" s="52">
        <f t="shared" si="3"/>
        <v>4.730326964044953</v>
      </c>
      <c r="G15" s="52">
        <f t="shared" si="3"/>
        <v>5.1760695413782507</v>
      </c>
      <c r="H15" s="52">
        <f t="shared" si="3"/>
        <v>9.8892145861071974</v>
      </c>
      <c r="I15" s="52">
        <f t="shared" si="3"/>
        <v>6.5462431474751561</v>
      </c>
      <c r="J15" s="52">
        <f t="shared" si="3"/>
        <v>6.1632503736986211</v>
      </c>
      <c r="K15" s="52">
        <f t="shared" si="3"/>
        <v>6.9760732658547955</v>
      </c>
      <c r="L15" s="52">
        <f t="shared" si="3"/>
        <v>5.9734937181915093</v>
      </c>
      <c r="M15" s="52">
        <f t="shared" si="3"/>
        <v>6.8207149723713503</v>
      </c>
      <c r="N15" s="52">
        <f t="shared" si="3"/>
        <v>6.9627525594923521</v>
      </c>
      <c r="O15" s="52">
        <f>+O9/O19*100</f>
        <v>10.82069962694019</v>
      </c>
      <c r="P15" s="52">
        <f>+P9/P19*100</f>
        <v>8.8722460611610998</v>
      </c>
      <c r="Q15" s="52">
        <f>+Q9/Q19*100</f>
        <v>11.145538146207992</v>
      </c>
      <c r="R15" s="52">
        <f>+R9/R19*100</f>
        <v>13.345788980420641</v>
      </c>
      <c r="S15" s="52">
        <f>+S9/S19*100</f>
        <v>10.908931443895243</v>
      </c>
    </row>
    <row r="16" spans="1:19" ht="14.1" customHeight="1" x14ac:dyDescent="0.2">
      <c r="A16" s="120" t="s">
        <v>32</v>
      </c>
      <c r="B16" s="120"/>
      <c r="C16" s="53"/>
      <c r="D16" s="54"/>
      <c r="E16" s="54">
        <v>2614241</v>
      </c>
      <c r="F16" s="54">
        <v>2995643</v>
      </c>
      <c r="G16" s="54">
        <v>3198873</v>
      </c>
      <c r="H16" s="54">
        <v>3297377</v>
      </c>
      <c r="I16" s="53">
        <v>3401887</v>
      </c>
      <c r="J16" s="54">
        <v>3490569</v>
      </c>
      <c r="K16" s="54">
        <v>3433820</v>
      </c>
      <c r="L16" s="53">
        <v>3613588</v>
      </c>
      <c r="M16" s="54">
        <v>3486222</v>
      </c>
      <c r="N16" s="54">
        <v>3513380</v>
      </c>
      <c r="O16" s="54">
        <v>3589379</v>
      </c>
      <c r="P16" s="54">
        <v>3632033</v>
      </c>
      <c r="Q16" s="54">
        <v>3495807</v>
      </c>
      <c r="R16" s="54">
        <v>3506657</v>
      </c>
      <c r="S16" s="54">
        <v>3604097</v>
      </c>
    </row>
    <row r="17" spans="1:19" ht="14.1" customHeight="1" x14ac:dyDescent="0.2">
      <c r="A17" s="120" t="s">
        <v>33</v>
      </c>
      <c r="B17" s="120"/>
      <c r="C17" s="53"/>
      <c r="D17" s="54"/>
      <c r="E17" s="54">
        <v>3819156</v>
      </c>
      <c r="F17" s="54">
        <v>4199174</v>
      </c>
      <c r="G17" s="54">
        <v>4427370</v>
      </c>
      <c r="H17" s="54">
        <v>4345960</v>
      </c>
      <c r="I17" s="53">
        <v>4539519</v>
      </c>
      <c r="J17" s="54">
        <v>4718160</v>
      </c>
      <c r="K17" s="54">
        <v>4880937</v>
      </c>
      <c r="L17" s="53">
        <v>5034315</v>
      </c>
      <c r="M17" s="54">
        <v>5092037</v>
      </c>
      <c r="N17" s="54">
        <v>5219238</v>
      </c>
      <c r="O17" s="54">
        <v>5116255</v>
      </c>
      <c r="P17" s="54">
        <v>4899040</v>
      </c>
      <c r="Q17" s="54">
        <v>4531320</v>
      </c>
      <c r="R17" s="54">
        <v>4503210</v>
      </c>
      <c r="S17" s="54">
        <v>4586725</v>
      </c>
    </row>
    <row r="18" spans="1:19" ht="14.1" customHeight="1" x14ac:dyDescent="0.2">
      <c r="A18" s="120" t="s">
        <v>34</v>
      </c>
      <c r="B18" s="120"/>
      <c r="C18" s="53"/>
      <c r="D18" s="54"/>
      <c r="E18" s="54">
        <v>3453643</v>
      </c>
      <c r="F18" s="54">
        <v>3960038</v>
      </c>
      <c r="G18" s="54">
        <v>4227912</v>
      </c>
      <c r="H18" s="54">
        <v>4357169</v>
      </c>
      <c r="I18" s="53">
        <v>4495913</v>
      </c>
      <c r="J18" s="54">
        <v>4611131</v>
      </c>
      <c r="K18" s="54">
        <v>4533093</v>
      </c>
      <c r="L18" s="53">
        <v>4772230</v>
      </c>
      <c r="M18" s="54">
        <v>4597416</v>
      </c>
      <c r="N18" s="54">
        <v>4636806</v>
      </c>
      <c r="O18" s="54">
        <v>4735964</v>
      </c>
      <c r="P18" s="54">
        <v>4789558</v>
      </c>
      <c r="Q18" s="54">
        <v>4607237</v>
      </c>
      <c r="R18" s="54">
        <v>4619106</v>
      </c>
      <c r="S18" s="54">
        <v>4708744</v>
      </c>
    </row>
    <row r="19" spans="1:19" ht="14.1" customHeight="1" x14ac:dyDescent="0.2">
      <c r="A19" s="120" t="s">
        <v>35</v>
      </c>
      <c r="B19" s="120"/>
      <c r="C19" s="53"/>
      <c r="D19" s="54"/>
      <c r="E19" s="54">
        <v>4650221</v>
      </c>
      <c r="F19" s="54">
        <v>5155521</v>
      </c>
      <c r="G19" s="54">
        <v>5451028</v>
      </c>
      <c r="H19" s="54">
        <v>5399357</v>
      </c>
      <c r="I19" s="53">
        <v>5929019</v>
      </c>
      <c r="J19" s="54">
        <v>5824881</v>
      </c>
      <c r="K19" s="54">
        <v>5975826</v>
      </c>
      <c r="L19" s="53">
        <v>6189778</v>
      </c>
      <c r="M19" s="54">
        <v>6185246</v>
      </c>
      <c r="N19" s="54">
        <v>6342664</v>
      </c>
      <c r="O19" s="54">
        <v>6259050</v>
      </c>
      <c r="P19" s="54">
        <v>6064541</v>
      </c>
      <c r="Q19" s="54">
        <v>5634138</v>
      </c>
      <c r="R19" s="54">
        <v>5615659</v>
      </c>
      <c r="S19" s="54">
        <v>5723677</v>
      </c>
    </row>
    <row r="20" spans="1:19" ht="14.1" customHeight="1" x14ac:dyDescent="0.2">
      <c r="A20" s="120" t="s">
        <v>36</v>
      </c>
      <c r="B20" s="120"/>
      <c r="C20" s="55"/>
      <c r="D20" s="56"/>
      <c r="E20" s="56">
        <v>0.7</v>
      </c>
      <c r="F20" s="56">
        <v>0.7</v>
      </c>
      <c r="G20" s="56">
        <v>0.7</v>
      </c>
      <c r="H20" s="56">
        <v>0.73</v>
      </c>
      <c r="I20" s="57">
        <v>0.74</v>
      </c>
      <c r="J20" s="56">
        <v>0.75</v>
      </c>
      <c r="K20" s="56">
        <v>0.73</v>
      </c>
      <c r="L20" s="57">
        <v>0.72</v>
      </c>
      <c r="M20" s="56">
        <v>0.7</v>
      </c>
      <c r="N20" s="56">
        <v>0.69</v>
      </c>
      <c r="O20" s="56">
        <v>0.68</v>
      </c>
      <c r="P20" s="56">
        <v>0.7</v>
      </c>
      <c r="Q20" s="56">
        <v>0.74</v>
      </c>
      <c r="R20" s="56">
        <v>0.76</v>
      </c>
      <c r="S20" s="56">
        <v>0.78</v>
      </c>
    </row>
    <row r="21" spans="1:19" ht="14.1" customHeight="1" x14ac:dyDescent="0.2">
      <c r="A21" s="120" t="s">
        <v>37</v>
      </c>
      <c r="B21" s="120"/>
      <c r="C21" s="58"/>
      <c r="D21" s="59"/>
      <c r="E21" s="59">
        <v>53.8</v>
      </c>
      <c r="F21" s="59">
        <v>55.4</v>
      </c>
      <c r="G21" s="59">
        <v>59.3</v>
      </c>
      <c r="H21" s="59">
        <v>67.900000000000006</v>
      </c>
      <c r="I21" s="60">
        <v>69.599999999999994</v>
      </c>
      <c r="J21" s="59">
        <v>73.400000000000006</v>
      </c>
      <c r="K21" s="59">
        <v>73.400000000000006</v>
      </c>
      <c r="L21" s="60">
        <v>75.5</v>
      </c>
      <c r="M21" s="59">
        <v>73.2</v>
      </c>
      <c r="N21" s="59">
        <v>72.8</v>
      </c>
      <c r="O21" s="59">
        <v>73.8</v>
      </c>
      <c r="P21" s="59">
        <v>81</v>
      </c>
      <c r="Q21" s="59">
        <v>86.1</v>
      </c>
      <c r="R21" s="59">
        <v>85.9</v>
      </c>
      <c r="S21" s="59">
        <v>90.6</v>
      </c>
    </row>
    <row r="22" spans="1:19" ht="14.1" customHeight="1" x14ac:dyDescent="0.2">
      <c r="A22" s="120" t="s">
        <v>38</v>
      </c>
      <c r="B22" s="120"/>
      <c r="C22" s="58"/>
      <c r="D22" s="59"/>
      <c r="E22" s="59">
        <v>7.6</v>
      </c>
      <c r="F22" s="59">
        <v>7</v>
      </c>
      <c r="G22" s="59">
        <v>7.4</v>
      </c>
      <c r="H22" s="59">
        <v>8.3000000000000007</v>
      </c>
      <c r="I22" s="60">
        <v>8.9</v>
      </c>
      <c r="J22" s="59">
        <v>10.3</v>
      </c>
      <c r="K22" s="59">
        <v>11.8</v>
      </c>
      <c r="L22" s="60">
        <v>14.4</v>
      </c>
      <c r="M22" s="59">
        <v>12.1</v>
      </c>
      <c r="N22" s="59">
        <v>12.3</v>
      </c>
      <c r="O22" s="59">
        <v>10.5</v>
      </c>
      <c r="P22" s="59">
        <v>12.8</v>
      </c>
      <c r="Q22" s="59">
        <v>14.1</v>
      </c>
      <c r="R22" s="59">
        <v>15.2</v>
      </c>
      <c r="S22" s="59">
        <v>15.1</v>
      </c>
    </row>
    <row r="23" spans="1:19" ht="14.1" customHeight="1" x14ac:dyDescent="0.2">
      <c r="A23" s="120" t="s">
        <v>39</v>
      </c>
      <c r="B23" s="120"/>
      <c r="C23" s="58"/>
      <c r="D23" s="59"/>
      <c r="E23" s="59">
        <v>9</v>
      </c>
      <c r="F23" s="59">
        <v>8.4</v>
      </c>
      <c r="G23" s="59">
        <v>8.4</v>
      </c>
      <c r="H23" s="59">
        <v>9.6999999999999993</v>
      </c>
      <c r="I23" s="60">
        <v>10.5</v>
      </c>
      <c r="J23" s="59">
        <v>10.6</v>
      </c>
      <c r="K23" s="59">
        <v>13</v>
      </c>
      <c r="L23" s="60">
        <v>12.3</v>
      </c>
      <c r="M23" s="59">
        <v>12.4</v>
      </c>
      <c r="N23" s="59">
        <v>12.4</v>
      </c>
      <c r="O23" s="59">
        <v>10.4</v>
      </c>
      <c r="P23" s="59">
        <v>13</v>
      </c>
      <c r="Q23" s="59">
        <v>14.2</v>
      </c>
      <c r="R23" s="59">
        <v>15.7</v>
      </c>
      <c r="S23" s="59">
        <v>15.7</v>
      </c>
    </row>
    <row r="24" spans="1:19" ht="14.1" customHeight="1" x14ac:dyDescent="0.2">
      <c r="A24" s="4" t="s">
        <v>241</v>
      </c>
      <c r="B24" s="4"/>
      <c r="C24" s="58"/>
      <c r="D24" s="59"/>
      <c r="E24" s="59"/>
      <c r="F24" s="59"/>
      <c r="G24" s="59"/>
      <c r="H24" s="59"/>
      <c r="I24" s="60"/>
      <c r="J24" s="59"/>
      <c r="K24" s="59"/>
      <c r="L24" s="60"/>
      <c r="M24" s="59"/>
      <c r="N24" s="59"/>
      <c r="O24" s="59"/>
      <c r="P24" s="59"/>
      <c r="Q24" s="59"/>
      <c r="R24" s="59"/>
      <c r="S24" s="59">
        <v>12.7</v>
      </c>
    </row>
    <row r="25" spans="1:19" ht="14.1" customHeight="1" x14ac:dyDescent="0.2">
      <c r="A25" s="120" t="s">
        <v>203</v>
      </c>
      <c r="B25" s="120"/>
      <c r="C25" s="58"/>
      <c r="D25" s="59"/>
      <c r="E25" s="59">
        <v>7.3</v>
      </c>
      <c r="F25" s="59">
        <v>6.7</v>
      </c>
      <c r="G25" s="59">
        <v>6.1</v>
      </c>
      <c r="H25" s="59">
        <v>6.2</v>
      </c>
      <c r="I25" s="60">
        <v>6.7</v>
      </c>
      <c r="J25" s="59">
        <v>7.2</v>
      </c>
      <c r="K25" s="59">
        <v>8.1999999999999993</v>
      </c>
      <c r="L25" s="60">
        <v>8.6999999999999993</v>
      </c>
      <c r="M25" s="59">
        <v>9.3000000000000007</v>
      </c>
      <c r="N25" s="59">
        <v>9.1</v>
      </c>
      <c r="O25" s="59">
        <v>8.5</v>
      </c>
      <c r="P25" s="59">
        <v>8.6</v>
      </c>
      <c r="Q25" s="59">
        <v>8.9</v>
      </c>
      <c r="R25" s="59">
        <v>10.3</v>
      </c>
      <c r="S25" s="59">
        <v>10.8</v>
      </c>
    </row>
    <row r="26" spans="1:19" ht="14.1" customHeight="1" x14ac:dyDescent="0.2">
      <c r="A26" s="119" t="s">
        <v>204</v>
      </c>
      <c r="B26" s="119"/>
      <c r="C26" s="50">
        <f>SUM(C27:C29)</f>
        <v>0</v>
      </c>
      <c r="D26" s="50">
        <f>SUM(D27:D29)</f>
        <v>0</v>
      </c>
      <c r="E26" s="50">
        <f t="shared" ref="E26:Q26" si="4">SUM(E27:E29)</f>
        <v>3935135</v>
      </c>
      <c r="F26" s="50">
        <f t="shared" si="4"/>
        <v>3780078</v>
      </c>
      <c r="G26" s="50">
        <f t="shared" si="4"/>
        <v>3978671</v>
      </c>
      <c r="H26" s="50">
        <f t="shared" si="4"/>
        <v>3633069</v>
      </c>
      <c r="I26" s="50">
        <f t="shared" si="4"/>
        <v>3936882</v>
      </c>
      <c r="J26" s="50">
        <f t="shared" si="4"/>
        <v>3779662</v>
      </c>
      <c r="K26" s="50">
        <f t="shared" si="4"/>
        <v>3852154</v>
      </c>
      <c r="L26" s="50">
        <f t="shared" si="4"/>
        <v>3966622</v>
      </c>
      <c r="M26" s="50">
        <f t="shared" si="4"/>
        <v>4517567</v>
      </c>
      <c r="N26" s="50">
        <f t="shared" si="4"/>
        <v>4553994</v>
      </c>
      <c r="O26" s="50">
        <f t="shared" si="4"/>
        <v>4609720</v>
      </c>
      <c r="P26" s="50">
        <f t="shared" si="4"/>
        <v>4851715</v>
      </c>
      <c r="Q26" s="50">
        <f t="shared" si="4"/>
        <v>4675526</v>
      </c>
      <c r="R26" s="50">
        <f>SUM(R27:R29)</f>
        <v>4379770</v>
      </c>
      <c r="S26" s="50">
        <f>SUM(S27:S29)</f>
        <v>4566968</v>
      </c>
    </row>
    <row r="27" spans="1:19" ht="14.1" customHeight="1" x14ac:dyDescent="0.15">
      <c r="A27" s="61"/>
      <c r="B27" s="2" t="s">
        <v>18</v>
      </c>
      <c r="C27" s="50"/>
      <c r="D27" s="49"/>
      <c r="E27" s="49">
        <v>832031</v>
      </c>
      <c r="F27" s="49">
        <v>688378</v>
      </c>
      <c r="G27" s="49">
        <v>615885</v>
      </c>
      <c r="H27" s="49">
        <v>495172</v>
      </c>
      <c r="I27" s="50">
        <v>591637</v>
      </c>
      <c r="J27" s="49">
        <v>595449</v>
      </c>
      <c r="K27" s="49">
        <v>606978</v>
      </c>
      <c r="L27" s="50">
        <v>609034</v>
      </c>
      <c r="M27" s="49">
        <v>681754</v>
      </c>
      <c r="N27" s="49">
        <v>682558</v>
      </c>
      <c r="O27" s="49">
        <v>683545</v>
      </c>
      <c r="P27" s="49">
        <v>683840</v>
      </c>
      <c r="Q27" s="49">
        <v>506537</v>
      </c>
      <c r="R27" s="49">
        <v>506807</v>
      </c>
      <c r="S27" s="49">
        <v>507104</v>
      </c>
    </row>
    <row r="28" spans="1:19" ht="14.1" customHeight="1" x14ac:dyDescent="0.15">
      <c r="A28" s="61"/>
      <c r="B28" s="2" t="s">
        <v>19</v>
      </c>
      <c r="C28" s="50"/>
      <c r="D28" s="49"/>
      <c r="E28" s="49">
        <v>286972</v>
      </c>
      <c r="F28" s="49">
        <v>334106</v>
      </c>
      <c r="G28" s="49">
        <v>346967</v>
      </c>
      <c r="H28" s="49">
        <v>355343</v>
      </c>
      <c r="I28" s="50">
        <v>462954</v>
      </c>
      <c r="J28" s="49">
        <v>465945</v>
      </c>
      <c r="K28" s="49">
        <v>467433</v>
      </c>
      <c r="L28" s="50">
        <v>521636</v>
      </c>
      <c r="M28" s="49">
        <v>798508</v>
      </c>
      <c r="N28" s="49">
        <v>926651</v>
      </c>
      <c r="O28" s="49">
        <v>928030</v>
      </c>
      <c r="P28" s="49">
        <v>1168735</v>
      </c>
      <c r="Q28" s="49">
        <v>1169086</v>
      </c>
      <c r="R28" s="49">
        <v>1169668</v>
      </c>
      <c r="S28" s="49">
        <v>1170293</v>
      </c>
    </row>
    <row r="29" spans="1:19" ht="14.1" customHeight="1" x14ac:dyDescent="0.15">
      <c r="A29" s="61"/>
      <c r="B29" s="2" t="s">
        <v>20</v>
      </c>
      <c r="C29" s="50"/>
      <c r="D29" s="49"/>
      <c r="E29" s="49">
        <v>2816132</v>
      </c>
      <c r="F29" s="49">
        <v>2757594</v>
      </c>
      <c r="G29" s="49">
        <v>3015819</v>
      </c>
      <c r="H29" s="49">
        <v>2782554</v>
      </c>
      <c r="I29" s="50">
        <v>2882291</v>
      </c>
      <c r="J29" s="49">
        <v>2718268</v>
      </c>
      <c r="K29" s="49">
        <v>2777743</v>
      </c>
      <c r="L29" s="50">
        <v>2835952</v>
      </c>
      <c r="M29" s="49">
        <v>3037305</v>
      </c>
      <c r="N29" s="49">
        <v>2944785</v>
      </c>
      <c r="O29" s="49">
        <v>2998145</v>
      </c>
      <c r="P29" s="49">
        <v>2999140</v>
      </c>
      <c r="Q29" s="49">
        <v>2999903</v>
      </c>
      <c r="R29" s="49">
        <v>2703295</v>
      </c>
      <c r="S29" s="49">
        <v>2889571</v>
      </c>
    </row>
    <row r="30" spans="1:19" ht="14.1" customHeight="1" x14ac:dyDescent="0.2">
      <c r="A30" s="119" t="s">
        <v>205</v>
      </c>
      <c r="B30" s="119"/>
      <c r="C30" s="50"/>
      <c r="D30" s="49"/>
      <c r="E30" s="49">
        <v>3533945</v>
      </c>
      <c r="F30" s="49">
        <v>4177561</v>
      </c>
      <c r="G30" s="49">
        <v>4819375</v>
      </c>
      <c r="H30" s="49">
        <v>5392604</v>
      </c>
      <c r="I30" s="50">
        <v>5582413</v>
      </c>
      <c r="J30" s="49">
        <v>6927142</v>
      </c>
      <c r="K30" s="49">
        <v>7425600</v>
      </c>
      <c r="L30" s="50">
        <v>8129653</v>
      </c>
      <c r="M30" s="49">
        <v>8244270</v>
      </c>
      <c r="N30" s="49">
        <v>9451589</v>
      </c>
      <c r="O30" s="49">
        <v>9929816</v>
      </c>
      <c r="P30" s="49">
        <v>10049286</v>
      </c>
      <c r="Q30" s="49">
        <v>10390348</v>
      </c>
      <c r="R30" s="49">
        <v>10250127</v>
      </c>
      <c r="S30" s="49">
        <v>9818812</v>
      </c>
    </row>
    <row r="31" spans="1:19" ht="14.1" customHeight="1" x14ac:dyDescent="0.2">
      <c r="A31" s="48"/>
      <c r="B31" s="45" t="s">
        <v>407</v>
      </c>
      <c r="C31" s="50"/>
      <c r="D31" s="49"/>
      <c r="E31" s="49"/>
      <c r="F31" s="49"/>
      <c r="G31" s="49"/>
      <c r="H31" s="49"/>
      <c r="I31" s="50"/>
      <c r="J31" s="49"/>
      <c r="K31" s="49"/>
      <c r="L31" s="50"/>
      <c r="M31" s="49"/>
      <c r="N31" s="49"/>
      <c r="O31" s="49">
        <v>167000</v>
      </c>
      <c r="P31" s="49">
        <v>499800</v>
      </c>
      <c r="Q31" s="49">
        <v>981904</v>
      </c>
      <c r="R31" s="49">
        <v>1446346</v>
      </c>
      <c r="S31" s="49">
        <v>1783626</v>
      </c>
    </row>
    <row r="32" spans="1:19" ht="14.1" customHeight="1" x14ac:dyDescent="0.2">
      <c r="A32" s="121" t="s">
        <v>206</v>
      </c>
      <c r="B32" s="121"/>
      <c r="C32" s="50">
        <f>SUM(C33:C36)</f>
        <v>0</v>
      </c>
      <c r="D32" s="50">
        <f>SUM(D33:D36)</f>
        <v>0</v>
      </c>
      <c r="E32" s="50">
        <f t="shared" ref="E32:Q32" si="5">SUM(E33:E36)</f>
        <v>260538</v>
      </c>
      <c r="F32" s="50">
        <f t="shared" si="5"/>
        <v>386817</v>
      </c>
      <c r="G32" s="50">
        <f t="shared" si="5"/>
        <v>156564</v>
      </c>
      <c r="H32" s="50">
        <f t="shared" si="5"/>
        <v>618547</v>
      </c>
      <c r="I32" s="50">
        <f t="shared" si="5"/>
        <v>549734</v>
      </c>
      <c r="J32" s="50">
        <f t="shared" si="5"/>
        <v>581839</v>
      </c>
      <c r="K32" s="50">
        <f t="shared" si="5"/>
        <v>434882</v>
      </c>
      <c r="L32" s="50">
        <f t="shared" si="5"/>
        <v>365702</v>
      </c>
      <c r="M32" s="50">
        <f t="shared" si="5"/>
        <v>305622</v>
      </c>
      <c r="N32" s="50">
        <f t="shared" si="5"/>
        <v>81788</v>
      </c>
      <c r="O32" s="50">
        <f t="shared" si="5"/>
        <v>167517</v>
      </c>
      <c r="P32" s="50">
        <f t="shared" si="5"/>
        <v>146402</v>
      </c>
      <c r="Q32" s="50">
        <f t="shared" si="5"/>
        <v>207620</v>
      </c>
      <c r="R32" s="50">
        <f>SUM(R33:R36)</f>
        <v>215451</v>
      </c>
      <c r="S32" s="50">
        <f>SUM(S33:S36)</f>
        <v>431940</v>
      </c>
    </row>
    <row r="33" spans="1:19" ht="14.1" customHeight="1" x14ac:dyDescent="0.2">
      <c r="A33" s="45"/>
      <c r="B33" s="45" t="s">
        <v>14</v>
      </c>
      <c r="C33" s="50"/>
      <c r="D33" s="49"/>
      <c r="E33" s="49">
        <v>0</v>
      </c>
      <c r="F33" s="49">
        <v>180000</v>
      </c>
      <c r="G33" s="49">
        <v>0</v>
      </c>
      <c r="H33" s="49">
        <v>250648</v>
      </c>
      <c r="I33" s="50">
        <v>219008</v>
      </c>
      <c r="J33" s="49">
        <v>188316</v>
      </c>
      <c r="K33" s="49">
        <v>158572</v>
      </c>
      <c r="L33" s="50">
        <v>129775</v>
      </c>
      <c r="M33" s="49">
        <v>102926</v>
      </c>
      <c r="N33" s="49">
        <v>0</v>
      </c>
      <c r="O33" s="49">
        <v>0</v>
      </c>
      <c r="P33" s="49">
        <v>0</v>
      </c>
      <c r="Q33" s="49">
        <v>0</v>
      </c>
      <c r="R33" s="49">
        <v>1</v>
      </c>
      <c r="S33" s="49">
        <v>1</v>
      </c>
    </row>
    <row r="34" spans="1:19" ht="14.1" customHeight="1" x14ac:dyDescent="0.2">
      <c r="A34" s="48"/>
      <c r="B34" s="45" t="s">
        <v>15</v>
      </c>
      <c r="C34" s="50"/>
      <c r="D34" s="49"/>
      <c r="E34" s="49">
        <v>0</v>
      </c>
      <c r="F34" s="49">
        <v>0</v>
      </c>
      <c r="G34" s="49">
        <v>0</v>
      </c>
      <c r="H34" s="49">
        <v>250648</v>
      </c>
      <c r="I34" s="50">
        <v>219008</v>
      </c>
      <c r="J34" s="49">
        <v>188316</v>
      </c>
      <c r="K34" s="49">
        <v>158572</v>
      </c>
      <c r="L34" s="50">
        <v>129775</v>
      </c>
      <c r="M34" s="49">
        <v>102926</v>
      </c>
      <c r="N34" s="49">
        <v>0</v>
      </c>
      <c r="O34" s="49">
        <v>0</v>
      </c>
      <c r="P34" s="49">
        <v>0</v>
      </c>
      <c r="Q34" s="49">
        <v>0</v>
      </c>
      <c r="R34" s="49">
        <v>1</v>
      </c>
      <c r="S34" s="49">
        <v>1</v>
      </c>
    </row>
    <row r="35" spans="1:19" ht="14.1" customHeight="1" x14ac:dyDescent="0.2">
      <c r="A35" s="48"/>
      <c r="B35" s="45" t="s">
        <v>16</v>
      </c>
      <c r="C35" s="50"/>
      <c r="D35" s="49"/>
      <c r="E35" s="49">
        <v>260538</v>
      </c>
      <c r="F35" s="49">
        <v>206817</v>
      </c>
      <c r="G35" s="49">
        <v>156564</v>
      </c>
      <c r="H35" s="49">
        <v>117251</v>
      </c>
      <c r="I35" s="50">
        <v>111718</v>
      </c>
      <c r="J35" s="49">
        <v>205207</v>
      </c>
      <c r="K35" s="49">
        <v>117738</v>
      </c>
      <c r="L35" s="50">
        <v>106152</v>
      </c>
      <c r="M35" s="49">
        <v>99770</v>
      </c>
      <c r="N35" s="49">
        <v>81788</v>
      </c>
      <c r="O35" s="49">
        <v>167517</v>
      </c>
      <c r="P35" s="49">
        <v>146402</v>
      </c>
      <c r="Q35" s="49">
        <v>207620</v>
      </c>
      <c r="R35" s="49">
        <v>215448</v>
      </c>
      <c r="S35" s="49">
        <v>431937</v>
      </c>
    </row>
    <row r="36" spans="1:19" ht="14.1" customHeight="1" x14ac:dyDescent="0.2">
      <c r="A36" s="48"/>
      <c r="B36" s="45" t="s">
        <v>17</v>
      </c>
      <c r="C36" s="50"/>
      <c r="D36" s="49"/>
      <c r="E36" s="49">
        <v>0</v>
      </c>
      <c r="F36" s="49">
        <v>0</v>
      </c>
      <c r="G36" s="49">
        <v>0</v>
      </c>
      <c r="H36" s="49">
        <v>0</v>
      </c>
      <c r="I36" s="50">
        <v>0</v>
      </c>
      <c r="J36" s="49">
        <v>0</v>
      </c>
      <c r="K36" s="49">
        <v>0</v>
      </c>
      <c r="L36" s="50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1</v>
      </c>
      <c r="S36" s="49">
        <v>1</v>
      </c>
    </row>
    <row r="37" spans="1:19" ht="14.1" customHeight="1" x14ac:dyDescent="0.2">
      <c r="A37" s="119" t="s">
        <v>207</v>
      </c>
      <c r="B37" s="119"/>
      <c r="C37" s="50"/>
      <c r="D37" s="49"/>
      <c r="E37" s="49">
        <v>0</v>
      </c>
      <c r="F37" s="49">
        <v>0</v>
      </c>
      <c r="G37" s="49">
        <v>0</v>
      </c>
      <c r="H37" s="49">
        <v>0</v>
      </c>
      <c r="I37" s="50">
        <v>0</v>
      </c>
      <c r="J37" s="49">
        <v>0</v>
      </c>
      <c r="K37" s="49">
        <v>0</v>
      </c>
      <c r="L37" s="50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1</v>
      </c>
      <c r="S37" s="49">
        <v>1</v>
      </c>
    </row>
    <row r="38" spans="1:19" ht="14.1" customHeight="1" x14ac:dyDescent="0.2">
      <c r="A38" s="119" t="s">
        <v>208</v>
      </c>
      <c r="B38" s="119"/>
      <c r="C38" s="50"/>
      <c r="D38" s="49"/>
      <c r="E38" s="49">
        <v>281439</v>
      </c>
      <c r="F38" s="49">
        <v>415740</v>
      </c>
      <c r="G38" s="49">
        <v>426193</v>
      </c>
      <c r="H38" s="49">
        <v>430272</v>
      </c>
      <c r="I38" s="50">
        <v>432994</v>
      </c>
      <c r="J38" s="49">
        <v>433615</v>
      </c>
      <c r="K38" s="49">
        <v>434047</v>
      </c>
      <c r="L38" s="50">
        <v>434629</v>
      </c>
      <c r="M38" s="49">
        <v>434900</v>
      </c>
      <c r="N38" s="49">
        <v>435063</v>
      </c>
      <c r="O38" s="49">
        <v>435240</v>
      </c>
      <c r="P38" s="49">
        <v>435282</v>
      </c>
      <c r="Q38" s="49">
        <v>435306</v>
      </c>
      <c r="R38" s="49">
        <v>435356</v>
      </c>
      <c r="S38" s="49">
        <v>435414</v>
      </c>
    </row>
    <row r="39" spans="1:19" ht="14.1" customHeight="1" x14ac:dyDescent="0.2"/>
    <row r="40" spans="1:19" ht="14.1" customHeight="1" x14ac:dyDescent="0.2"/>
    <row r="41" spans="1:19" ht="14.1" customHeight="1" x14ac:dyDescent="0.2"/>
    <row r="42" spans="1:19" ht="14.1" customHeight="1" x14ac:dyDescent="0.2"/>
    <row r="43" spans="1:19" ht="14.1" customHeight="1" x14ac:dyDescent="0.2"/>
    <row r="44" spans="1:19" ht="14.1" customHeight="1" x14ac:dyDescent="0.2"/>
    <row r="45" spans="1:19" ht="14.1" customHeight="1" x14ac:dyDescent="0.2"/>
    <row r="46" spans="1:19" ht="14.1" customHeight="1" x14ac:dyDescent="0.2"/>
    <row r="47" spans="1:19" ht="14.1" customHeight="1" x14ac:dyDescent="0.2"/>
    <row r="48" spans="1:1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0:B30"/>
    <mergeCell ref="A32:B32"/>
    <mergeCell ref="A37:B37"/>
    <mergeCell ref="A38:B38"/>
    <mergeCell ref="A22:B22"/>
    <mergeCell ref="A23:B23"/>
    <mergeCell ref="A25:B25"/>
    <mergeCell ref="A26:B26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552"/>
  <sheetViews>
    <sheetView view="pageBreakPreview" zoomScaleNormal="100" zoomScaleSheetLayoutView="100" workbookViewId="0">
      <pane xSplit="1" ySplit="3" topLeftCell="B37" activePane="bottomRight" state="frozen"/>
      <selection activeCell="U9" sqref="U9"/>
      <selection pane="topRight" activeCell="U9" sqref="U9"/>
      <selection pane="bottomLeft" activeCell="U9" sqref="U9"/>
      <selection pane="bottomRight" activeCell="U9" sqref="U9"/>
    </sheetView>
  </sheetViews>
  <sheetFormatPr defaultColWidth="9" defaultRowHeight="12" x14ac:dyDescent="0.15"/>
  <cols>
    <col min="1" max="1" width="29.109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2" customWidth="1"/>
    <col min="14" max="14" width="8.6640625" style="1" customWidth="1"/>
    <col min="15" max="15" width="9.109375" style="1" customWidth="1"/>
    <col min="16" max="20" width="8.77734375" style="1" customWidth="1"/>
    <col min="21" max="21" width="9" style="1" customWidth="1"/>
    <col min="22" max="32" width="9.109375" style="1" customWidth="1"/>
    <col min="33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62" t="s">
        <v>416</v>
      </c>
      <c r="L1" s="62"/>
      <c r="U1" s="62" t="s">
        <v>416</v>
      </c>
      <c r="V1" s="62"/>
      <c r="Y1" s="62"/>
      <c r="Z1" s="62"/>
      <c r="AA1" s="62"/>
      <c r="AB1" s="27"/>
      <c r="AC1" s="62"/>
      <c r="AD1" s="62"/>
      <c r="AE1" s="62" t="s">
        <v>416</v>
      </c>
      <c r="AF1" s="62"/>
    </row>
    <row r="2" spans="1:32" ht="15" customHeight="1" x14ac:dyDescent="0.15">
      <c r="K2" s="18"/>
      <c r="L2" s="118" t="s">
        <v>170</v>
      </c>
      <c r="M2" s="21"/>
      <c r="O2" s="40" t="s">
        <v>275</v>
      </c>
      <c r="P2" s="40"/>
      <c r="U2" s="18"/>
      <c r="V2" s="118" t="s">
        <v>170</v>
      </c>
      <c r="X2" s="21"/>
      <c r="Y2" s="21"/>
      <c r="Z2" s="18"/>
      <c r="AA2" s="18"/>
      <c r="AB2" s="18"/>
      <c r="AC2" s="18"/>
      <c r="AD2" s="18"/>
      <c r="AE2" s="18"/>
      <c r="AF2" s="118" t="s">
        <v>170</v>
      </c>
    </row>
    <row r="3" spans="1:32" ht="15" customHeight="1" x14ac:dyDescent="0.15">
      <c r="A3" s="2"/>
      <c r="B3" s="2" t="s">
        <v>10</v>
      </c>
      <c r="C3" s="2" t="s">
        <v>9</v>
      </c>
      <c r="D3" s="87" t="s">
        <v>8</v>
      </c>
      <c r="E3" s="87" t="s">
        <v>7</v>
      </c>
      <c r="F3" s="87" t="s">
        <v>6</v>
      </c>
      <c r="G3" s="87" t="s">
        <v>5</v>
      </c>
      <c r="H3" s="87" t="s">
        <v>4</v>
      </c>
      <c r="I3" s="87" t="s">
        <v>3</v>
      </c>
      <c r="J3" s="88" t="s">
        <v>166</v>
      </c>
      <c r="K3" s="88" t="s">
        <v>167</v>
      </c>
      <c r="L3" s="87" t="s">
        <v>168</v>
      </c>
      <c r="M3" s="87" t="s">
        <v>176</v>
      </c>
      <c r="N3" s="87" t="s">
        <v>184</v>
      </c>
      <c r="O3" s="87" t="s">
        <v>192</v>
      </c>
      <c r="P3" s="87" t="s">
        <v>193</v>
      </c>
      <c r="Q3" s="87" t="s">
        <v>196</v>
      </c>
      <c r="R3" s="87" t="s">
        <v>209</v>
      </c>
      <c r="S3" s="2" t="s">
        <v>363</v>
      </c>
      <c r="T3" s="2" t="s">
        <v>367</v>
      </c>
      <c r="U3" s="2" t="s">
        <v>377</v>
      </c>
      <c r="V3" s="2" t="s">
        <v>381</v>
      </c>
      <c r="W3" s="2" t="s">
        <v>385</v>
      </c>
      <c r="X3" s="2" t="s">
        <v>386</v>
      </c>
      <c r="Y3" s="2" t="s">
        <v>388</v>
      </c>
      <c r="Z3" s="2" t="s">
        <v>394</v>
      </c>
      <c r="AA3" s="2" t="s">
        <v>395</v>
      </c>
      <c r="AB3" s="2" t="s">
        <v>396</v>
      </c>
      <c r="AC3" s="2" t="s">
        <v>406</v>
      </c>
      <c r="AD3" s="2" t="s">
        <v>408</v>
      </c>
      <c r="AE3" s="2" t="s">
        <v>411</v>
      </c>
      <c r="AF3" s="2" t="s">
        <v>415</v>
      </c>
    </row>
    <row r="4" spans="1:32" ht="15" customHeight="1" x14ac:dyDescent="0.15">
      <c r="A4" s="3" t="s">
        <v>115</v>
      </c>
      <c r="B4" s="15"/>
      <c r="C4" s="15"/>
      <c r="D4" s="89">
        <f>歳入・旧宇都宮!D4+歳入・旧上河内!D4+歳入・旧河内!D4</f>
        <v>77917987</v>
      </c>
      <c r="E4" s="89">
        <f>歳入・旧宇都宮!E4+歳入・旧上河内!E4+歳入・旧河内!E4</f>
        <v>82845312</v>
      </c>
      <c r="F4" s="89">
        <f>歳入・旧宇都宮!F4+歳入・旧上河内!F4+歳入・旧河内!F4</f>
        <v>82396286</v>
      </c>
      <c r="G4" s="89">
        <f>歳入・旧宇都宮!G4+歳入・旧上河内!G4+歳入・旧河内!G4</f>
        <v>78853656</v>
      </c>
      <c r="H4" s="89">
        <f>歳入・旧宇都宮!H4+歳入・旧上河内!H4+歳入・旧河内!H4</f>
        <v>82929606</v>
      </c>
      <c r="I4" s="89">
        <f>歳入・旧宇都宮!I4+歳入・旧上河内!I4+歳入・旧河内!I4</f>
        <v>86276562</v>
      </c>
      <c r="J4" s="89">
        <f>歳入・旧宇都宮!J4+歳入・旧上河内!J4+歳入・旧河内!J4</f>
        <v>90035810</v>
      </c>
      <c r="K4" s="89">
        <f>歳入・旧宇都宮!K4+歳入・旧上河内!K4+歳入・旧河内!K4</f>
        <v>88237760</v>
      </c>
      <c r="L4" s="89">
        <f>歳入・旧宇都宮!L4+歳入・旧上河内!L4+歳入・旧河内!L4</f>
        <v>87532015</v>
      </c>
      <c r="M4" s="89">
        <f>歳入・旧宇都宮!M4+歳入・旧上河内!M4+歳入・旧河内!M4</f>
        <v>85828925</v>
      </c>
      <c r="N4" s="89">
        <f>歳入・旧宇都宮!N4+歳入・旧上河内!N4+歳入・旧河内!N4</f>
        <v>86719240</v>
      </c>
      <c r="O4" s="89">
        <f>歳入・旧宇都宮!O4+歳入・旧上河内!O4+歳入・旧河内!O4</f>
        <v>86031883</v>
      </c>
      <c r="P4" s="89">
        <f>歳入・旧宇都宮!P4+歳入・旧上河内!P4+歳入・旧河内!P4</f>
        <v>83490502</v>
      </c>
      <c r="Q4" s="89">
        <f>歳入・旧宇都宮!Q4+歳入・旧上河内!Q4+歳入・旧河内!Q4</f>
        <v>83981114</v>
      </c>
      <c r="R4" s="89">
        <f>歳入・旧宇都宮!R4+歳入・旧上河内!R4+歳入・旧河内!R4</f>
        <v>87613522</v>
      </c>
      <c r="S4" s="15">
        <v>91619045</v>
      </c>
      <c r="T4" s="15">
        <v>97853781</v>
      </c>
      <c r="U4" s="15">
        <v>95368656</v>
      </c>
      <c r="V4" s="15">
        <v>88743258</v>
      </c>
      <c r="W4" s="15">
        <v>88273519</v>
      </c>
      <c r="X4" s="15">
        <v>88669989</v>
      </c>
      <c r="Y4" s="15">
        <v>87874640</v>
      </c>
      <c r="Z4" s="15">
        <v>89253130</v>
      </c>
      <c r="AA4" s="15">
        <v>93081131</v>
      </c>
      <c r="AB4" s="15">
        <v>91926020</v>
      </c>
      <c r="AC4" s="15">
        <v>92889623</v>
      </c>
      <c r="AD4" s="15">
        <v>93344064</v>
      </c>
      <c r="AE4" s="15">
        <v>93111521</v>
      </c>
      <c r="AF4" s="15">
        <v>93075369</v>
      </c>
    </row>
    <row r="5" spans="1:32" ht="15" customHeight="1" x14ac:dyDescent="0.15">
      <c r="A5" s="3" t="s">
        <v>116</v>
      </c>
      <c r="B5" s="15"/>
      <c r="C5" s="15"/>
      <c r="D5" s="89">
        <f>歳入・旧宇都宮!D5+歳入・旧上河内!D5+歳入・旧河内!D5</f>
        <v>3062690</v>
      </c>
      <c r="E5" s="89">
        <f>歳入・旧宇都宮!E5+歳入・旧上河内!E5+歳入・旧河内!E5</f>
        <v>3433576</v>
      </c>
      <c r="F5" s="89">
        <f>歳入・旧宇都宮!F5+歳入・旧上河内!F5+歳入・旧河内!F5</f>
        <v>3742008</v>
      </c>
      <c r="G5" s="89">
        <f>歳入・旧宇都宮!G5+歳入・旧上河内!G5+歳入・旧河内!G5</f>
        <v>3783142</v>
      </c>
      <c r="H5" s="89">
        <f>歳入・旧宇都宮!H5+歳入・旧上河内!H5+歳入・旧河内!H5</f>
        <v>3824107</v>
      </c>
      <c r="I5" s="89">
        <f>歳入・旧宇都宮!I5+歳入・旧上河内!I5+歳入・旧河内!I5</f>
        <v>3971840</v>
      </c>
      <c r="J5" s="89">
        <f>歳入・旧宇都宮!J5+歳入・旧上河内!J5+歳入・旧河内!J5</f>
        <v>2302637</v>
      </c>
      <c r="K5" s="89">
        <f>歳入・旧宇都宮!K5+歳入・旧上河内!K5+歳入・旧河内!K5</f>
        <v>1427647</v>
      </c>
      <c r="L5" s="89">
        <f>歳入・旧宇都宮!L5+歳入・旧上河内!L5+歳入・旧河内!L5</f>
        <v>1392323</v>
      </c>
      <c r="M5" s="89">
        <f>歳入・旧宇都宮!M5+歳入・旧上河内!M5+歳入・旧河内!M5</f>
        <v>1445962</v>
      </c>
      <c r="N5" s="89">
        <f>歳入・旧宇都宮!N5+歳入・旧上河内!N5+歳入・旧河内!N5</f>
        <v>1492087</v>
      </c>
      <c r="O5" s="89">
        <f>歳入・旧宇都宮!O5+歳入・旧上河内!O5+歳入・旧河内!O5</f>
        <v>1527429</v>
      </c>
      <c r="P5" s="89">
        <f>歳入・旧宇都宮!P5+歳入・旧上河内!P5+歳入・旧河内!P5</f>
        <v>1631143</v>
      </c>
      <c r="Q5" s="89">
        <f>歳入・旧宇都宮!Q5+歳入・旧上河内!Q5+歳入・旧河内!Q5</f>
        <v>2562077</v>
      </c>
      <c r="R5" s="89">
        <f>歳入・旧宇都宮!R5+歳入・旧上河内!R5+歳入・旧河内!R5</f>
        <v>3469087</v>
      </c>
      <c r="S5" s="15">
        <v>5082319</v>
      </c>
      <c r="T5" s="15">
        <v>1714414</v>
      </c>
      <c r="U5" s="15">
        <v>1671374</v>
      </c>
      <c r="V5" s="15">
        <v>1573177</v>
      </c>
      <c r="W5" s="15">
        <v>1431984</v>
      </c>
      <c r="X5" s="15">
        <v>1502622</v>
      </c>
      <c r="Y5" s="15">
        <v>1321397</v>
      </c>
      <c r="Z5" s="15">
        <v>1269365</v>
      </c>
      <c r="AA5" s="15">
        <v>1214101</v>
      </c>
      <c r="AB5" s="15">
        <v>1278138</v>
      </c>
      <c r="AC5" s="15">
        <v>1270495</v>
      </c>
      <c r="AD5" s="15">
        <v>1266857</v>
      </c>
      <c r="AE5" s="15">
        <v>1279578</v>
      </c>
      <c r="AF5" s="15">
        <v>1298422</v>
      </c>
    </row>
    <row r="6" spans="1:32" ht="15" customHeight="1" x14ac:dyDescent="0.15">
      <c r="A6" s="3" t="s">
        <v>199</v>
      </c>
      <c r="B6" s="15"/>
      <c r="C6" s="15"/>
      <c r="D6" s="89">
        <f>歳入・旧宇都宮!D6+歳入・旧上河内!D6+歳入・旧河内!D6</f>
        <v>2860250</v>
      </c>
      <c r="E6" s="89">
        <f>歳入・旧宇都宮!E6+歳入・旧上河内!E6+歳入・旧河内!E6</f>
        <v>2016952</v>
      </c>
      <c r="F6" s="89">
        <f>歳入・旧宇都宮!F6+歳入・旧上河内!F6+歳入・旧河内!F6</f>
        <v>2098274</v>
      </c>
      <c r="G6" s="89">
        <f>歳入・旧宇都宮!G6+歳入・旧上河内!G6+歳入・旧河内!G6</f>
        <v>2714457</v>
      </c>
      <c r="H6" s="89">
        <f>歳入・旧宇都宮!H6+歳入・旧上河内!H6+歳入・旧河内!H6</f>
        <v>1921530</v>
      </c>
      <c r="I6" s="89">
        <f>歳入・旧宇都宮!I6+歳入・旧上河内!I6+歳入・旧河内!I6</f>
        <v>1077098</v>
      </c>
      <c r="J6" s="89">
        <f>歳入・旧宇都宮!J6+歳入・旧上河内!J6+歳入・旧河内!J6</f>
        <v>861728</v>
      </c>
      <c r="K6" s="89">
        <f>歳入・旧宇都宮!K6+歳入・旧上河内!K6+歳入・旧河内!K6</f>
        <v>693538</v>
      </c>
      <c r="L6" s="89">
        <f>歳入・旧宇都宮!L6+歳入・旧上河内!L6+歳入・旧河内!L6</f>
        <v>655581</v>
      </c>
      <c r="M6" s="89">
        <f>歳入・旧宇都宮!M6+歳入・旧上河内!M6+歳入・旧河内!M6</f>
        <v>2780025</v>
      </c>
      <c r="N6" s="89">
        <f>歳入・旧宇都宮!N6+歳入・旧上河内!N6+歳入・旧河内!N6</f>
        <v>2808333</v>
      </c>
      <c r="O6" s="89">
        <f>歳入・旧宇都宮!O6+歳入・旧上河内!O6+歳入・旧河内!O6</f>
        <v>887829</v>
      </c>
      <c r="P6" s="89">
        <f>歳入・旧宇都宮!P6+歳入・旧上河内!P6+歳入・旧河内!P6</f>
        <v>612287</v>
      </c>
      <c r="Q6" s="89">
        <f>歳入・旧宇都宮!Q6+歳入・旧上河内!Q6+歳入・旧河内!Q6</f>
        <v>613555</v>
      </c>
      <c r="R6" s="89">
        <f>歳入・旧宇都宮!R6+歳入・旧上河内!R6+歳入・旧河内!R6</f>
        <v>358797</v>
      </c>
      <c r="S6" s="15">
        <v>250044</v>
      </c>
      <c r="T6" s="15">
        <v>338966</v>
      </c>
      <c r="U6" s="15">
        <v>342063</v>
      </c>
      <c r="V6" s="15">
        <v>274832</v>
      </c>
      <c r="W6" s="15">
        <v>233934</v>
      </c>
      <c r="X6" s="15">
        <v>183171</v>
      </c>
      <c r="Y6" s="15">
        <v>162614</v>
      </c>
      <c r="Z6" s="15">
        <v>151741</v>
      </c>
      <c r="AA6" s="15">
        <v>135114</v>
      </c>
      <c r="AB6" s="15">
        <v>110779</v>
      </c>
      <c r="AC6" s="15">
        <v>64286</v>
      </c>
      <c r="AD6" s="15">
        <v>121766</v>
      </c>
      <c r="AE6" s="15">
        <v>133599</v>
      </c>
      <c r="AF6" s="15">
        <v>54262</v>
      </c>
    </row>
    <row r="7" spans="1:32" ht="15" customHeight="1" x14ac:dyDescent="0.15">
      <c r="A7" s="3" t="s">
        <v>197</v>
      </c>
      <c r="B7" s="15"/>
      <c r="C7" s="15"/>
      <c r="D7" s="89">
        <f>歳入・旧宇都宮!D7+歳入・旧上河内!D7+歳入・旧河内!D7</f>
        <v>0</v>
      </c>
      <c r="E7" s="89">
        <f>歳入・旧宇都宮!E7+歳入・旧上河内!E7+歳入・旧河内!E7</f>
        <v>0</v>
      </c>
      <c r="F7" s="89">
        <f>歳入・旧宇都宮!F7+歳入・旧上河内!F7+歳入・旧河内!F7</f>
        <v>0</v>
      </c>
      <c r="G7" s="89">
        <f>歳入・旧宇都宮!G7+歳入・旧上河内!G7+歳入・旧河内!G7</f>
        <v>0</v>
      </c>
      <c r="H7" s="89">
        <f>歳入・旧宇都宮!H7+歳入・旧上河内!H7+歳入・旧河内!H7</f>
        <v>0</v>
      </c>
      <c r="I7" s="89">
        <f>歳入・旧宇都宮!I7+歳入・旧上河内!I7+歳入・旧河内!I7</f>
        <v>0</v>
      </c>
      <c r="J7" s="89">
        <f>歳入・旧宇都宮!J7+歳入・旧上河内!J7+歳入・旧河内!J7</f>
        <v>0</v>
      </c>
      <c r="K7" s="89">
        <f>歳入・旧宇都宮!K7+歳入・旧上河内!K7+歳入・旧河内!K7</f>
        <v>0</v>
      </c>
      <c r="L7" s="89">
        <f>歳入・旧宇都宮!L7+歳入・旧上河内!L7+歳入・旧河内!L7</f>
        <v>0</v>
      </c>
      <c r="M7" s="89">
        <f>歳入・旧宇都宮!M7+歳入・旧上河内!M7+歳入・旧河内!M7</f>
        <v>0</v>
      </c>
      <c r="N7" s="89">
        <f>歳入・旧宇都宮!N7+歳入・旧上河内!N7+歳入・旧河内!N7</f>
        <v>0</v>
      </c>
      <c r="O7" s="89">
        <f>歳入・旧宇都宮!O7+歳入・旧上河内!O7+歳入・旧河内!O7</f>
        <v>0</v>
      </c>
      <c r="P7" s="89">
        <f>歳入・旧宇都宮!P7+歳入・旧上河内!P7+歳入・旧河内!P7</f>
        <v>0</v>
      </c>
      <c r="Q7" s="89">
        <f>歳入・旧宇都宮!Q7+歳入・旧上河内!Q7+歳入・旧河内!Q7</f>
        <v>95662</v>
      </c>
      <c r="R7" s="89">
        <f>歳入・旧宇都宮!R7+歳入・旧上河内!R7+歳入・旧河内!R7</f>
        <v>169806</v>
      </c>
      <c r="S7" s="15">
        <v>269355</v>
      </c>
      <c r="T7" s="15">
        <v>300440</v>
      </c>
      <c r="U7" s="15">
        <v>108822</v>
      </c>
      <c r="V7" s="15">
        <v>84311</v>
      </c>
      <c r="W7" s="15">
        <v>106226</v>
      </c>
      <c r="X7" s="15">
        <v>121959</v>
      </c>
      <c r="Y7" s="15">
        <v>143223</v>
      </c>
      <c r="Z7" s="15">
        <v>292665</v>
      </c>
      <c r="AA7" s="15">
        <v>563097</v>
      </c>
      <c r="AB7" s="15">
        <v>430384</v>
      </c>
      <c r="AC7" s="15">
        <v>246935</v>
      </c>
      <c r="AD7" s="15">
        <v>371660</v>
      </c>
      <c r="AE7" s="15">
        <v>284217</v>
      </c>
      <c r="AF7" s="15">
        <v>340070</v>
      </c>
    </row>
    <row r="8" spans="1:32" ht="15" customHeight="1" x14ac:dyDescent="0.15">
      <c r="A8" s="3" t="s">
        <v>198</v>
      </c>
      <c r="B8" s="15"/>
      <c r="C8" s="15"/>
      <c r="D8" s="89">
        <f>歳入・旧宇都宮!D8+歳入・旧上河内!D8+歳入・旧河内!D8</f>
        <v>0</v>
      </c>
      <c r="E8" s="89">
        <f>歳入・旧宇都宮!E8+歳入・旧上河内!E8+歳入・旧河内!E8</f>
        <v>0</v>
      </c>
      <c r="F8" s="89">
        <f>歳入・旧宇都宮!F8+歳入・旧上河内!F8+歳入・旧河内!F8</f>
        <v>0</v>
      </c>
      <c r="G8" s="89">
        <f>歳入・旧宇都宮!G8+歳入・旧上河内!G8+歳入・旧河内!G8</f>
        <v>0</v>
      </c>
      <c r="H8" s="89">
        <f>歳入・旧宇都宮!H8+歳入・旧上河内!H8+歳入・旧河内!H8</f>
        <v>0</v>
      </c>
      <c r="I8" s="89">
        <f>歳入・旧宇都宮!I8+歳入・旧上河内!I8+歳入・旧河内!I8</f>
        <v>0</v>
      </c>
      <c r="J8" s="89">
        <f>歳入・旧宇都宮!J8+歳入・旧上河内!J8+歳入・旧河内!J8</f>
        <v>0</v>
      </c>
      <c r="K8" s="89">
        <f>歳入・旧宇都宮!K8+歳入・旧上河内!K8+歳入・旧河内!K8</f>
        <v>0</v>
      </c>
      <c r="L8" s="89">
        <f>歳入・旧宇都宮!L8+歳入・旧上河内!L8+歳入・旧河内!L8</f>
        <v>0</v>
      </c>
      <c r="M8" s="89">
        <f>歳入・旧宇都宮!M8+歳入・旧上河内!M8+歳入・旧河内!M8</f>
        <v>0</v>
      </c>
      <c r="N8" s="89">
        <f>歳入・旧宇都宮!N8+歳入・旧上河内!N8+歳入・旧河内!N8</f>
        <v>0</v>
      </c>
      <c r="O8" s="89">
        <f>歳入・旧宇都宮!O8+歳入・旧上河内!O8+歳入・旧河内!O8</f>
        <v>0</v>
      </c>
      <c r="P8" s="89">
        <f>歳入・旧宇都宮!P8+歳入・旧上河内!P8+歳入・旧河内!P8</f>
        <v>0</v>
      </c>
      <c r="Q8" s="89">
        <f>歳入・旧宇都宮!Q8+歳入・旧上河内!Q8+歳入・旧河内!Q8</f>
        <v>111970</v>
      </c>
      <c r="R8" s="89">
        <f>歳入・旧宇都宮!R8+歳入・旧上河内!R8+歳入・旧河内!R8</f>
        <v>252265</v>
      </c>
      <c r="S8" s="15">
        <v>198091</v>
      </c>
      <c r="T8" s="15">
        <v>173972</v>
      </c>
      <c r="U8" s="15">
        <v>63253</v>
      </c>
      <c r="V8" s="15">
        <v>49435</v>
      </c>
      <c r="W8" s="15">
        <v>41038</v>
      </c>
      <c r="X8" s="15">
        <v>31637</v>
      </c>
      <c r="Y8" s="15">
        <v>41734</v>
      </c>
      <c r="Z8" s="15">
        <v>471187</v>
      </c>
      <c r="AA8" s="15">
        <v>307274</v>
      </c>
      <c r="AB8" s="15">
        <v>369569</v>
      </c>
      <c r="AC8" s="15">
        <v>143058</v>
      </c>
      <c r="AD8" s="15">
        <v>395333</v>
      </c>
      <c r="AE8" s="15">
        <v>256489</v>
      </c>
      <c r="AF8" s="15">
        <v>235429</v>
      </c>
    </row>
    <row r="9" spans="1:32" ht="15" customHeight="1" x14ac:dyDescent="0.15">
      <c r="A9" s="3" t="s">
        <v>117</v>
      </c>
      <c r="B9" s="15"/>
      <c r="C9" s="15"/>
      <c r="D9" s="89">
        <f>歳入・旧宇都宮!D9+歳入・旧上河内!D9+歳入・旧河内!D9</f>
        <v>0</v>
      </c>
      <c r="E9" s="89">
        <f>歳入・旧宇都宮!E9+歳入・旧上河内!E9+歳入・旧河内!E9</f>
        <v>0</v>
      </c>
      <c r="F9" s="89">
        <f>歳入・旧宇都宮!F9+歳入・旧上河内!F9+歳入・旧河内!F9</f>
        <v>0</v>
      </c>
      <c r="G9" s="89">
        <f>歳入・旧宇都宮!G9+歳入・旧上河内!G9+歳入・旧河内!G9</f>
        <v>0</v>
      </c>
      <c r="H9" s="89">
        <f>歳入・旧宇都宮!H9+歳入・旧上河内!H9+歳入・旧河内!H9</f>
        <v>0</v>
      </c>
      <c r="I9" s="89">
        <f>歳入・旧宇都宮!I9+歳入・旧上河内!I9+歳入・旧河内!I9</f>
        <v>0</v>
      </c>
      <c r="J9" s="89">
        <f>歳入・旧宇都宮!J9+歳入・旧上河内!J9+歳入・旧河内!J9</f>
        <v>1197141</v>
      </c>
      <c r="K9" s="89">
        <f>歳入・旧宇都宮!K9+歳入・旧上河内!K9+歳入・旧河内!K9</f>
        <v>5370981</v>
      </c>
      <c r="L9" s="89">
        <f>歳入・旧宇都宮!L9+歳入・旧上河内!L9+歳入・旧河内!L9</f>
        <v>5095788</v>
      </c>
      <c r="M9" s="89">
        <f>歳入・旧宇都宮!M9+歳入・旧上河内!M9+歳入・旧河内!M9</f>
        <v>5255128</v>
      </c>
      <c r="N9" s="89">
        <f>歳入・旧宇都宮!N9+歳入・旧上河内!N9+歳入・旧河内!N9</f>
        <v>5123721</v>
      </c>
      <c r="O9" s="89">
        <f>歳入・旧宇都宮!O9+歳入・旧上河内!O9+歳入・旧河内!O9</f>
        <v>4498519</v>
      </c>
      <c r="P9" s="89">
        <f>歳入・旧宇都宮!P9+歳入・旧上河内!P9+歳入・旧河内!P9</f>
        <v>4986868</v>
      </c>
      <c r="Q9" s="89">
        <f>歳入・旧宇都宮!Q9+歳入・旧上河内!Q9+歳入・旧河内!Q9</f>
        <v>5503438</v>
      </c>
      <c r="R9" s="89">
        <f>歳入・旧宇都宮!R9+歳入・旧上河内!R9+歳入・旧河内!R9</f>
        <v>5082966</v>
      </c>
      <c r="S9" s="15">
        <v>5302170</v>
      </c>
      <c r="T9" s="15">
        <v>5259314</v>
      </c>
      <c r="U9" s="15">
        <v>4945009</v>
      </c>
      <c r="V9" s="15">
        <v>5239549</v>
      </c>
      <c r="W9" s="15">
        <v>5230546</v>
      </c>
      <c r="X9" s="15">
        <v>5257391</v>
      </c>
      <c r="Y9" s="15">
        <v>5297752</v>
      </c>
      <c r="Z9" s="15">
        <v>5252599</v>
      </c>
      <c r="AA9" s="15">
        <v>6317261</v>
      </c>
      <c r="AB9" s="15">
        <v>10277375</v>
      </c>
      <c r="AC9" s="15">
        <v>9320581</v>
      </c>
      <c r="AD9" s="15">
        <v>9982201</v>
      </c>
      <c r="AE9" s="15">
        <v>10319087</v>
      </c>
      <c r="AF9" s="15">
        <v>9760342</v>
      </c>
    </row>
    <row r="10" spans="1:32" ht="15" customHeight="1" x14ac:dyDescent="0.15">
      <c r="A10" s="3" t="s">
        <v>118</v>
      </c>
      <c r="B10" s="15"/>
      <c r="C10" s="15"/>
      <c r="D10" s="89">
        <f>歳入・旧宇都宮!D10+歳入・旧上河内!D10+歳入・旧河内!D10</f>
        <v>314083</v>
      </c>
      <c r="E10" s="89">
        <f>歳入・旧宇都宮!E10+歳入・旧上河内!E10+歳入・旧河内!E10</f>
        <v>271507</v>
      </c>
      <c r="F10" s="89">
        <f>歳入・旧宇都宮!F10+歳入・旧上河内!F10+歳入・旧河内!F10</f>
        <v>256264</v>
      </c>
      <c r="G10" s="89">
        <f>歳入・旧宇都宮!G10+歳入・旧上河内!G10+歳入・旧河内!G10</f>
        <v>245732</v>
      </c>
      <c r="H10" s="89">
        <f>歳入・旧宇都宮!H10+歳入・旧上河内!H10+歳入・旧河内!H10</f>
        <v>260571</v>
      </c>
      <c r="I10" s="89">
        <f>歳入・旧宇都宮!I10+歳入・旧上河内!I10+歳入・旧河内!I10</f>
        <v>250383</v>
      </c>
      <c r="J10" s="89">
        <f>歳入・旧宇都宮!J10+歳入・旧上河内!J10+歳入・旧河内!J10</f>
        <v>228226</v>
      </c>
      <c r="K10" s="89">
        <f>歳入・旧宇都宮!K10+歳入・旧上河内!K10+歳入・旧河内!K10</f>
        <v>212607</v>
      </c>
      <c r="L10" s="89">
        <f>歳入・旧宇都宮!L10+歳入・旧上河内!L10+歳入・旧河内!L10</f>
        <v>197370</v>
      </c>
      <c r="M10" s="89">
        <f>歳入・旧宇都宮!M10+歳入・旧上河内!M10+歳入・旧河内!M10</f>
        <v>184693</v>
      </c>
      <c r="N10" s="89">
        <f>歳入・旧宇都宮!N10+歳入・旧上河内!N10+歳入・旧河内!N10</f>
        <v>176246</v>
      </c>
      <c r="O10" s="89">
        <f>歳入・旧宇都宮!O10+歳入・旧上河内!O10+歳入・旧河内!O10</f>
        <v>166189</v>
      </c>
      <c r="P10" s="89">
        <f>歳入・旧宇都宮!P10+歳入・旧上河内!P10+歳入・旧河内!P10</f>
        <v>162205</v>
      </c>
      <c r="Q10" s="89">
        <f>歳入・旧宇都宮!Q10+歳入・旧上河内!Q10+歳入・旧河内!Q10</f>
        <v>153595</v>
      </c>
      <c r="R10" s="89">
        <f>歳入・旧宇都宮!R10+歳入・旧上河内!R10+歳入・旧河内!R10</f>
        <v>157355</v>
      </c>
      <c r="S10" s="15">
        <v>145142</v>
      </c>
      <c r="T10" s="15">
        <v>138484</v>
      </c>
      <c r="U10" s="15">
        <v>122975</v>
      </c>
      <c r="V10" s="15">
        <v>152268</v>
      </c>
      <c r="W10" s="15">
        <v>137424</v>
      </c>
      <c r="X10" s="15">
        <v>124728</v>
      </c>
      <c r="Y10" s="15">
        <v>139972</v>
      </c>
      <c r="Z10" s="15">
        <v>135545</v>
      </c>
      <c r="AA10" s="15">
        <v>128137</v>
      </c>
      <c r="AB10" s="15">
        <v>126500</v>
      </c>
      <c r="AC10" s="15">
        <v>134816</v>
      </c>
      <c r="AD10" s="15">
        <v>121748</v>
      </c>
      <c r="AE10" s="15">
        <v>117848</v>
      </c>
      <c r="AF10" s="15">
        <v>114054</v>
      </c>
    </row>
    <row r="11" spans="1:32" ht="15" customHeight="1" x14ac:dyDescent="0.15">
      <c r="A11" s="3" t="s">
        <v>119</v>
      </c>
      <c r="B11" s="15"/>
      <c r="C11" s="15"/>
      <c r="D11" s="89">
        <f>歳入・旧宇都宮!D11+歳入・旧上河内!D11+歳入・旧河内!D11</f>
        <v>46145</v>
      </c>
      <c r="E11" s="89">
        <f>歳入・旧宇都宮!E11+歳入・旧上河内!E11+歳入・旧河内!E11</f>
        <v>90276</v>
      </c>
      <c r="F11" s="89">
        <f>歳入・旧宇都宮!F11+歳入・旧上河内!F11+歳入・旧河内!F11</f>
        <v>95322</v>
      </c>
      <c r="G11" s="89">
        <f>歳入・旧宇都宮!G11+歳入・旧上河内!G11+歳入・旧河内!G11</f>
        <v>90789</v>
      </c>
      <c r="H11" s="89">
        <f>歳入・旧宇都宮!H11+歳入・旧上河内!H11+歳入・旧河内!H11</f>
        <v>88852</v>
      </c>
      <c r="I11" s="89">
        <f>歳入・旧宇都宮!I11+歳入・旧上河内!I11+歳入・旧河内!I11</f>
        <v>88388</v>
      </c>
      <c r="J11" s="89">
        <f>歳入・旧宇都宮!J11+歳入・旧上河内!J11+歳入・旧河内!J11</f>
        <v>179945</v>
      </c>
      <c r="K11" s="89">
        <f>歳入・旧宇都宮!K11+歳入・旧上河内!K11+歳入・旧河内!K11</f>
        <v>200735</v>
      </c>
      <c r="L11" s="89">
        <f>歳入・旧宇都宮!L11+歳入・旧上河内!L11+歳入・旧河内!L11</f>
        <v>191738</v>
      </c>
      <c r="M11" s="89">
        <f>歳入・旧宇都宮!M11+歳入・旧上河内!M11+歳入・旧河内!M11</f>
        <v>36206</v>
      </c>
      <c r="N11" s="89">
        <f>歳入・旧宇都宮!N11+歳入・旧上河内!N11+歳入・旧河内!N11</f>
        <v>3457</v>
      </c>
      <c r="O11" s="89">
        <f>歳入・旧宇都宮!O11+歳入・旧上河内!O11+歳入・旧河内!O11</f>
        <v>1799</v>
      </c>
      <c r="P11" s="89">
        <f>歳入・旧宇都宮!P11+歳入・旧上河内!P11+歳入・旧河内!P11</f>
        <v>1922</v>
      </c>
      <c r="Q11" s="89">
        <f>歳入・旧宇都宮!Q11+歳入・旧上河内!Q11+歳入・旧河内!Q11</f>
        <v>937</v>
      </c>
      <c r="R11" s="89">
        <f>歳入・旧宇都宮!R11+歳入・旧上河内!R11+歳入・旧河内!R11</f>
        <v>630</v>
      </c>
      <c r="S11" s="15">
        <v>171</v>
      </c>
      <c r="T11" s="15">
        <v>114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</row>
    <row r="12" spans="1:32" ht="15" customHeight="1" x14ac:dyDescent="0.15">
      <c r="A12" s="3" t="s">
        <v>120</v>
      </c>
      <c r="B12" s="15"/>
      <c r="C12" s="15"/>
      <c r="D12" s="89">
        <f>歳入・旧宇都宮!D12+歳入・旧上河内!D12+歳入・旧河内!D12</f>
        <v>1514371</v>
      </c>
      <c r="E12" s="89">
        <f>歳入・旧宇都宮!E12+歳入・旧上河内!E12+歳入・旧河内!E12</f>
        <v>1421953</v>
      </c>
      <c r="F12" s="89">
        <f>歳入・旧宇都宮!F12+歳入・旧上河内!F12+歳入・旧河内!F12</f>
        <v>1229813</v>
      </c>
      <c r="G12" s="89">
        <f>歳入・旧宇都宮!G12+歳入・旧上河内!G12+歳入・旧河内!G12</f>
        <v>1364273</v>
      </c>
      <c r="H12" s="89">
        <f>歳入・旧宇都宮!H12+歳入・旧上河内!H12+歳入・旧河内!H12</f>
        <v>1403191</v>
      </c>
      <c r="I12" s="89">
        <f>歳入・旧宇都宮!I12+歳入・旧上河内!I12+歳入・旧河内!I12</f>
        <v>1421875</v>
      </c>
      <c r="J12" s="89">
        <f>歳入・旧宇都宮!J12+歳入・旧上河内!J12+歳入・旧河内!J12</f>
        <v>1191546</v>
      </c>
      <c r="K12" s="89">
        <f>歳入・旧宇都宮!K12+歳入・旧上河内!K12+歳入・旧河内!K12</f>
        <v>1054906</v>
      </c>
      <c r="L12" s="89">
        <f>歳入・旧宇都宮!L12+歳入・旧上河内!L12+歳入・旧河内!L12</f>
        <v>997304</v>
      </c>
      <c r="M12" s="89">
        <f>歳入・旧宇都宮!M12+歳入・旧上河内!M12+歳入・旧河内!M12</f>
        <v>967318</v>
      </c>
      <c r="N12" s="89">
        <f>歳入・旧宇都宮!N12+歳入・旧上河内!N12+歳入・旧河内!N12</f>
        <v>1010098</v>
      </c>
      <c r="O12" s="89">
        <f>歳入・旧宇都宮!O12+歳入・旧上河内!O12+歳入・旧河内!O12</f>
        <v>906490</v>
      </c>
      <c r="P12" s="89">
        <f>歳入・旧宇都宮!P12+歳入・旧上河内!P12+歳入・旧河内!P12</f>
        <v>1038405</v>
      </c>
      <c r="Q12" s="89">
        <f>歳入・旧宇都宮!Q12+歳入・旧上河内!Q12+歳入・旧河内!Q12</f>
        <v>989097</v>
      </c>
      <c r="R12" s="89">
        <f>歳入・旧宇都宮!R12+歳入・旧上河内!R12+歳入・旧河内!R12</f>
        <v>1061884</v>
      </c>
      <c r="S12" s="15">
        <v>1014699</v>
      </c>
      <c r="T12" s="15">
        <v>1013001</v>
      </c>
      <c r="U12" s="15">
        <v>854135</v>
      </c>
      <c r="V12" s="15">
        <v>538363</v>
      </c>
      <c r="W12" s="15">
        <v>424568</v>
      </c>
      <c r="X12" s="15">
        <v>344766</v>
      </c>
      <c r="Y12" s="15">
        <v>456097</v>
      </c>
      <c r="Z12" s="15">
        <v>386007</v>
      </c>
      <c r="AA12" s="15">
        <v>186996</v>
      </c>
      <c r="AB12" s="15">
        <v>290535</v>
      </c>
      <c r="AC12" s="15">
        <v>300646</v>
      </c>
      <c r="AD12" s="15">
        <v>352083</v>
      </c>
      <c r="AE12" s="15">
        <v>459800</v>
      </c>
      <c r="AF12" s="15">
        <v>203053</v>
      </c>
    </row>
    <row r="13" spans="1:32" ht="15" customHeight="1" x14ac:dyDescent="0.15">
      <c r="A13" s="3" t="s">
        <v>121</v>
      </c>
      <c r="B13" s="15"/>
      <c r="C13" s="15"/>
      <c r="D13" s="89">
        <f>歳入・旧宇都宮!D13+歳入・旧上河内!D13+歳入・旧河内!D13</f>
        <v>31586</v>
      </c>
      <c r="E13" s="89">
        <f>歳入・旧宇都宮!E13+歳入・旧上河内!E13+歳入・旧河内!E13</f>
        <v>32586</v>
      </c>
      <c r="F13" s="89">
        <f>歳入・旧宇都宮!F13+歳入・旧上河内!F13+歳入・旧河内!F13</f>
        <v>33086</v>
      </c>
      <c r="G13" s="89">
        <f>歳入・旧宇都宮!G13+歳入・旧上河内!G13+歳入・旧河内!G13</f>
        <v>33186</v>
      </c>
      <c r="H13" s="89">
        <f>歳入・旧宇都宮!H13+歳入・旧上河内!H13+歳入・旧河内!H13</f>
        <v>33517</v>
      </c>
      <c r="I13" s="89">
        <f>歳入・旧宇都宮!I13+歳入・旧上河内!I13+歳入・旧河内!I13</f>
        <v>29491</v>
      </c>
      <c r="J13" s="89">
        <f>歳入・旧宇都宮!J13+歳入・旧上河内!J13+歳入・旧河内!J13</f>
        <v>26622</v>
      </c>
      <c r="K13" s="89">
        <f>歳入・旧宇都宮!K13+歳入・旧上河内!K13+歳入・旧河内!K13</f>
        <v>50244</v>
      </c>
      <c r="L13" s="89">
        <f>歳入・旧宇都宮!L13+歳入・旧上河内!L13+歳入・旧河内!L13</f>
        <v>50578</v>
      </c>
      <c r="M13" s="89">
        <f>歳入・旧宇都宮!M13+歳入・旧上河内!M13+歳入・旧河内!M13</f>
        <v>50604</v>
      </c>
      <c r="N13" s="89">
        <f>歳入・旧宇都宮!N13+歳入・旧上河内!N13+歳入・旧河内!N13</f>
        <v>67125</v>
      </c>
      <c r="O13" s="89">
        <f>歳入・旧宇都宮!O13+歳入・旧上河内!O13+歳入・旧河内!O13</f>
        <v>71859</v>
      </c>
      <c r="P13" s="89">
        <f>歳入・旧宇都宮!P13+歳入・旧上河内!P13+歳入・旧河内!P13</f>
        <v>76202</v>
      </c>
      <c r="Q13" s="89">
        <f>歳入・旧宇都宮!Q13+歳入・旧上河内!Q13+歳入・旧河内!Q13</f>
        <v>86256</v>
      </c>
      <c r="R13" s="89">
        <f>歳入・旧宇都宮!R13+歳入・旧上河内!R13+歳入・旧河内!R13</f>
        <v>88093</v>
      </c>
      <c r="S13" s="15">
        <v>47444</v>
      </c>
      <c r="T13" s="15">
        <v>48986</v>
      </c>
      <c r="U13" s="15">
        <v>44450</v>
      </c>
      <c r="V13" s="15">
        <v>99858</v>
      </c>
      <c r="W13" s="15">
        <v>120190</v>
      </c>
      <c r="X13" s="15">
        <v>131513</v>
      </c>
      <c r="Y13" s="15">
        <v>123877</v>
      </c>
      <c r="Z13" s="15">
        <v>126523</v>
      </c>
      <c r="AA13" s="15">
        <v>126265</v>
      </c>
      <c r="AB13" s="15">
        <v>124067</v>
      </c>
      <c r="AC13" s="15">
        <v>143298</v>
      </c>
      <c r="AD13" s="15">
        <v>143298</v>
      </c>
      <c r="AE13" s="15">
        <v>138139</v>
      </c>
      <c r="AF13" s="15">
        <v>138139</v>
      </c>
    </row>
    <row r="14" spans="1:32" ht="15" customHeight="1" x14ac:dyDescent="0.15">
      <c r="A14" s="3" t="s">
        <v>417</v>
      </c>
      <c r="B14" s="15"/>
      <c r="C14" s="15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v>63892</v>
      </c>
    </row>
    <row r="15" spans="1:32" ht="15" customHeight="1" x14ac:dyDescent="0.15">
      <c r="A15" s="3" t="s">
        <v>122</v>
      </c>
      <c r="B15" s="15"/>
      <c r="C15" s="15"/>
      <c r="D15" s="89">
        <f>歳入・旧宇都宮!D14+歳入・旧上河内!D14+歳入・旧河内!D14</f>
        <v>0</v>
      </c>
      <c r="E15" s="89">
        <f>歳入・旧宇都宮!E14+歳入・旧上河内!E14+歳入・旧河内!E14</f>
        <v>0</v>
      </c>
      <c r="F15" s="89">
        <f>歳入・旧宇都宮!F14+歳入・旧上河内!F14+歳入・旧河内!F14</f>
        <v>0</v>
      </c>
      <c r="G15" s="89">
        <f>歳入・旧宇都宮!G14+歳入・旧上河内!G14+歳入・旧河内!G14</f>
        <v>0</v>
      </c>
      <c r="H15" s="89">
        <f>歳入・旧宇都宮!H14+歳入・旧上河内!H14+歳入・旧河内!H14</f>
        <v>0</v>
      </c>
      <c r="I15" s="89">
        <f>歳入・旧宇都宮!I14+歳入・旧上河内!I14+歳入・旧河内!I14</f>
        <v>0</v>
      </c>
      <c r="J15" s="89">
        <f>歳入・旧宇都宮!J14+歳入・旧上河内!J14+歳入・旧河内!J14</f>
        <v>0</v>
      </c>
      <c r="K15" s="89">
        <f>歳入・旧宇都宮!K14+歳入・旧上河内!K14+歳入・旧河内!K14</f>
        <v>0</v>
      </c>
      <c r="L15" s="89">
        <f>歳入・旧宇都宮!L14+歳入・旧上河内!L14+歳入・旧河内!L14</f>
        <v>2054892</v>
      </c>
      <c r="M15" s="89">
        <f>歳入・旧宇都宮!M14+歳入・旧上河内!M14+歳入・旧河内!M14</f>
        <v>2931040</v>
      </c>
      <c r="N15" s="89">
        <f>歳入・旧宇都宮!N14+歳入・旧上河内!N14+歳入・旧河内!N14</f>
        <v>3036099</v>
      </c>
      <c r="O15" s="89">
        <f>歳入・旧宇都宮!O14+歳入・旧上河内!O14+歳入・旧河内!O14</f>
        <v>3071048</v>
      </c>
      <c r="P15" s="89">
        <f>歳入・旧宇都宮!P14+歳入・旧上河内!P14+歳入・旧河内!P14</f>
        <v>3084002</v>
      </c>
      <c r="Q15" s="89">
        <f>歳入・旧宇都宮!Q14+歳入・旧上河内!Q14+歳入・旧河内!Q14</f>
        <v>3035060</v>
      </c>
      <c r="R15" s="89">
        <f>歳入・旧宇都宮!R14+歳入・旧上河内!R14+歳入・旧河内!R14</f>
        <v>3126491</v>
      </c>
      <c r="S15" s="15">
        <v>2654813</v>
      </c>
      <c r="T15" s="15">
        <v>657809</v>
      </c>
      <c r="U15" s="15">
        <v>1069777</v>
      </c>
      <c r="V15" s="15">
        <v>1098096</v>
      </c>
      <c r="W15" s="15">
        <v>913988</v>
      </c>
      <c r="X15" s="15">
        <v>1056988</v>
      </c>
      <c r="Y15" s="15">
        <v>346538</v>
      </c>
      <c r="Z15" s="15">
        <v>354517</v>
      </c>
      <c r="AA15" s="15">
        <v>340887</v>
      </c>
      <c r="AB15" s="15">
        <v>348783</v>
      </c>
      <c r="AC15" s="15">
        <v>362203</v>
      </c>
      <c r="AD15" s="15">
        <v>394698</v>
      </c>
      <c r="AE15" s="15">
        <v>454059</v>
      </c>
      <c r="AF15" s="15">
        <v>1171769</v>
      </c>
    </row>
    <row r="16" spans="1:32" ht="15" customHeight="1" x14ac:dyDescent="0.15">
      <c r="A16" s="3" t="s">
        <v>123</v>
      </c>
      <c r="B16" s="15"/>
      <c r="C16" s="15"/>
      <c r="D16" s="89">
        <f>歳入・旧宇都宮!D15+歳入・旧上河内!D15+歳入・旧河内!D15</f>
        <v>2772060</v>
      </c>
      <c r="E16" s="89">
        <f>歳入・旧宇都宮!E15+歳入・旧上河内!E15+歳入・旧河内!E15</f>
        <v>2877791</v>
      </c>
      <c r="F16" s="89">
        <f>歳入・旧宇都宮!F15+歳入・旧上河内!F15+歳入・旧河内!F15</f>
        <v>2952115</v>
      </c>
      <c r="G16" s="89">
        <f>歳入・旧宇都宮!G15+歳入・旧上河内!G15+歳入・旧河内!G15</f>
        <v>2752750</v>
      </c>
      <c r="H16" s="89">
        <f>歳入・旧宇都宮!H15+歳入・旧上河内!H15+歳入・旧河内!H15</f>
        <v>2917504</v>
      </c>
      <c r="I16" s="89">
        <f>歳入・旧宇都宮!I15+歳入・旧上河内!I15+歳入・旧河内!I15</f>
        <v>3106417</v>
      </c>
      <c r="J16" s="89">
        <f>歳入・旧宇都宮!J15+歳入・旧上河内!J15+歳入・旧河内!J15</f>
        <v>3321508</v>
      </c>
      <c r="K16" s="89">
        <f>歳入・旧宇都宮!K15+歳入・旧上河内!K15+歳入・旧河内!K15</f>
        <v>5128475</v>
      </c>
      <c r="L16" s="89">
        <f>歳入・旧宇都宮!L15+歳入・旧上河内!L15+歳入・旧河内!L15</f>
        <v>9092088</v>
      </c>
      <c r="M16" s="89">
        <f>歳入・旧宇都宮!M15+歳入・旧上河内!M15+歳入・旧河内!M15</f>
        <v>10326289</v>
      </c>
      <c r="N16" s="89">
        <f>歳入・旧宇都宮!N15+歳入・旧上河内!N15+歳入・旧河内!N15</f>
        <v>6818489</v>
      </c>
      <c r="O16" s="89">
        <f>歳入・旧宇都宮!O15+歳入・旧上河内!O15+歳入・旧河内!O15</f>
        <v>4284294</v>
      </c>
      <c r="P16" s="89">
        <f>歳入・旧宇都宮!P15+歳入・旧上河内!P15+歳入・旧河内!P15</f>
        <v>3411800</v>
      </c>
      <c r="Q16" s="89">
        <f>歳入・旧宇都宮!Q15+歳入・旧上河内!Q15+歳入・旧河内!Q15</f>
        <v>2567611</v>
      </c>
      <c r="R16" s="89">
        <f>歳入・旧宇都宮!R15+歳入・旧上河内!R15+歳入・旧河内!R15</f>
        <v>2543604</v>
      </c>
      <c r="S16" s="15">
        <v>2736907</v>
      </c>
      <c r="T16" s="15">
        <v>2431774</v>
      </c>
      <c r="U16" s="15">
        <v>2564781</v>
      </c>
      <c r="V16" s="15">
        <v>2882634</v>
      </c>
      <c r="W16" s="15">
        <v>5793968</v>
      </c>
      <c r="X16" s="15">
        <v>8190759</v>
      </c>
      <c r="Y16" s="15">
        <v>7601914</v>
      </c>
      <c r="Z16" s="15">
        <v>6603966</v>
      </c>
      <c r="AA16" s="15">
        <v>5494525</v>
      </c>
      <c r="AB16" s="15">
        <v>4142447</v>
      </c>
      <c r="AC16" s="15">
        <v>3659205</v>
      </c>
      <c r="AD16" s="15">
        <v>3630073</v>
      </c>
      <c r="AE16" s="15">
        <v>8819528</v>
      </c>
      <c r="AF16" s="15">
        <v>7683632</v>
      </c>
    </row>
    <row r="17" spans="1:32" ht="15" customHeight="1" x14ac:dyDescent="0.15">
      <c r="A17" s="3" t="s">
        <v>124</v>
      </c>
      <c r="B17" s="15"/>
      <c r="C17" s="15"/>
      <c r="D17" s="89">
        <f>歳入・旧宇都宮!D16+歳入・旧上河内!D16+歳入・旧河内!D16</f>
        <v>2080971</v>
      </c>
      <c r="E17" s="89">
        <f>歳入・旧宇都宮!E16+歳入・旧上河内!E16+歳入・旧河内!E16</f>
        <v>2152006</v>
      </c>
      <c r="F17" s="89">
        <f>歳入・旧宇都宮!F16+歳入・旧上河内!F16+歳入・旧河内!F16</f>
        <v>0</v>
      </c>
      <c r="G17" s="89">
        <f>歳入・旧宇都宮!G16+歳入・旧上河内!G16+歳入・旧河内!G16</f>
        <v>0</v>
      </c>
      <c r="H17" s="89">
        <f>歳入・旧宇都宮!H16+歳入・旧上河内!H16+歳入・旧河内!H16</f>
        <v>0</v>
      </c>
      <c r="I17" s="89">
        <f>歳入・旧宇都宮!I16+歳入・旧上河内!I16+歳入・旧河内!I16</f>
        <v>0</v>
      </c>
      <c r="J17" s="89">
        <f>歳入・旧宇都宮!J16+歳入・旧上河内!J16+歳入・旧河内!J16</f>
        <v>2519481</v>
      </c>
      <c r="K17" s="89">
        <f>歳入・旧宇都宮!K16+歳入・旧上河内!K16+歳入・旧河内!K16</f>
        <v>4004086</v>
      </c>
      <c r="L17" s="89">
        <f>歳入・旧宇都宮!L16+歳入・旧上河内!L16+歳入・旧河内!L16</f>
        <v>8101812</v>
      </c>
      <c r="M17" s="89">
        <f>歳入・旧宇都宮!M16+歳入・旧上河内!M16+歳入・旧河内!M16</f>
        <v>9263461</v>
      </c>
      <c r="N17" s="89">
        <f>歳入・旧宇都宮!N16+歳入・旧上河内!N16+歳入・旧河内!N16</f>
        <v>5817583</v>
      </c>
      <c r="O17" s="89">
        <f>歳入・旧宇都宮!O16+歳入・旧上河内!O16+歳入・旧河内!O16</f>
        <v>3344047</v>
      </c>
      <c r="P17" s="89">
        <f>歳入・旧宇都宮!P16+歳入・旧上河内!P16+歳入・旧河内!P16</f>
        <v>2541616</v>
      </c>
      <c r="Q17" s="89">
        <f>歳入・旧宇都宮!Q16+歳入・旧上河内!Q16+歳入・旧河内!Q16</f>
        <v>1776852</v>
      </c>
      <c r="R17" s="89">
        <f>歳入・旧宇都宮!R16+歳入・旧上河内!R16+歳入・旧河内!R16</f>
        <v>1835254</v>
      </c>
      <c r="S17" s="15">
        <v>1630722</v>
      </c>
      <c r="T17" s="15">
        <v>2059775</v>
      </c>
      <c r="U17" s="15">
        <v>2196295</v>
      </c>
      <c r="V17" s="15">
        <v>2356940</v>
      </c>
      <c r="W17" s="15">
        <v>5206847</v>
      </c>
      <c r="X17" s="15">
        <v>6323419</v>
      </c>
      <c r="Y17" s="15">
        <v>5540908</v>
      </c>
      <c r="Z17" s="15">
        <v>5525934</v>
      </c>
      <c r="AA17" s="15">
        <v>4534647</v>
      </c>
      <c r="AB17" s="15">
        <v>3049682</v>
      </c>
      <c r="AC17" s="15">
        <v>2845491</v>
      </c>
      <c r="AD17" s="15">
        <v>2534638</v>
      </c>
      <c r="AE17" s="15">
        <v>2711741</v>
      </c>
      <c r="AF17" s="15">
        <v>2544865</v>
      </c>
    </row>
    <row r="18" spans="1:32" ht="15" customHeight="1" x14ac:dyDescent="0.15">
      <c r="A18" s="3" t="s">
        <v>125</v>
      </c>
      <c r="B18" s="15"/>
      <c r="C18" s="15"/>
      <c r="D18" s="89">
        <f>歳入・旧宇都宮!D17+歳入・旧上河内!D17+歳入・旧河内!D17</f>
        <v>691089</v>
      </c>
      <c r="E18" s="89">
        <f>歳入・旧宇都宮!E17+歳入・旧上河内!E17+歳入・旧河内!E17</f>
        <v>725785</v>
      </c>
      <c r="F18" s="89">
        <f>歳入・旧宇都宮!F17+歳入・旧上河内!F17+歳入・旧河内!F17</f>
        <v>454992</v>
      </c>
      <c r="G18" s="89">
        <f>歳入・旧宇都宮!G17+歳入・旧上河内!G17+歳入・旧河内!G17</f>
        <v>443112</v>
      </c>
      <c r="H18" s="89">
        <f>歳入・旧宇都宮!H17+歳入・旧上河内!H17+歳入・旧河内!H17</f>
        <v>453547</v>
      </c>
      <c r="I18" s="89">
        <f>歳入・旧宇都宮!I17+歳入・旧上河内!I17+歳入・旧河内!I17</f>
        <v>500466</v>
      </c>
      <c r="J18" s="89">
        <f>歳入・旧宇都宮!J17+歳入・旧上河内!J17+歳入・旧河内!J17</f>
        <v>802027</v>
      </c>
      <c r="K18" s="89">
        <f>歳入・旧宇都宮!K17+歳入・旧上河内!K17+歳入・旧河内!K17</f>
        <v>1124389</v>
      </c>
      <c r="L18" s="89">
        <f>歳入・旧宇都宮!L17+歳入・旧上河内!L17+歳入・旧河内!L17</f>
        <v>990276</v>
      </c>
      <c r="M18" s="89">
        <f>歳入・旧宇都宮!M17+歳入・旧上河内!M17+歳入・旧河内!M17</f>
        <v>1062828</v>
      </c>
      <c r="N18" s="89">
        <f>歳入・旧宇都宮!N17+歳入・旧上河内!N17+歳入・旧河内!N17</f>
        <v>1000906</v>
      </c>
      <c r="O18" s="89">
        <f>歳入・旧宇都宮!O17+歳入・旧上河内!O17+歳入・旧河内!O17</f>
        <v>940247</v>
      </c>
      <c r="P18" s="89">
        <f>歳入・旧宇都宮!P17+歳入・旧上河内!P17+歳入・旧河内!P17</f>
        <v>870184</v>
      </c>
      <c r="Q18" s="89">
        <f>歳入・旧宇都宮!Q17+歳入・旧上河内!Q17+歳入・旧河内!Q17</f>
        <v>790759</v>
      </c>
      <c r="R18" s="89">
        <f>歳入・旧宇都宮!R17+歳入・旧上河内!R17+歳入・旧河内!R17</f>
        <v>708351</v>
      </c>
      <c r="S18" s="15">
        <v>1106185</v>
      </c>
      <c r="T18" s="15">
        <v>371999</v>
      </c>
      <c r="U18" s="15">
        <v>368486</v>
      </c>
      <c r="V18" s="15">
        <v>525694</v>
      </c>
      <c r="W18" s="15">
        <v>587121</v>
      </c>
      <c r="X18" s="15">
        <v>967859</v>
      </c>
      <c r="Y18" s="15">
        <v>709114</v>
      </c>
      <c r="Z18" s="15">
        <v>490210</v>
      </c>
      <c r="AA18" s="15">
        <v>504313</v>
      </c>
      <c r="AB18" s="15">
        <v>642060</v>
      </c>
      <c r="AC18" s="15">
        <v>477813</v>
      </c>
      <c r="AD18" s="15">
        <v>449560</v>
      </c>
      <c r="AE18" s="15">
        <v>548626</v>
      </c>
      <c r="AF18" s="15">
        <v>804903</v>
      </c>
    </row>
    <row r="19" spans="1:32" ht="15" customHeight="1" x14ac:dyDescent="0.15">
      <c r="A19" s="3" t="s">
        <v>387</v>
      </c>
      <c r="B19" s="15"/>
      <c r="C19" s="1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15"/>
      <c r="T19" s="15"/>
      <c r="U19" s="15"/>
      <c r="V19" s="15"/>
      <c r="W19" s="15"/>
      <c r="X19" s="15">
        <v>899481</v>
      </c>
      <c r="Y19" s="15">
        <v>1351892</v>
      </c>
      <c r="Z19" s="15">
        <v>587822</v>
      </c>
      <c r="AA19" s="15">
        <v>455565</v>
      </c>
      <c r="AB19" s="15">
        <v>450705</v>
      </c>
      <c r="AC19" s="15">
        <v>335901</v>
      </c>
      <c r="AD19" s="15">
        <v>645875</v>
      </c>
      <c r="AE19" s="15">
        <v>5559161</v>
      </c>
      <c r="AF19" s="15">
        <v>4333864</v>
      </c>
    </row>
    <row r="20" spans="1:32" ht="15" customHeight="1" x14ac:dyDescent="0.15">
      <c r="A20" s="3" t="s">
        <v>126</v>
      </c>
      <c r="B20" s="15"/>
      <c r="C20" s="15"/>
      <c r="D20" s="89">
        <f>歳入・旧宇都宮!D18+歳入・旧上河内!D18+歳入・旧河内!D18</f>
        <v>155348</v>
      </c>
      <c r="E20" s="89">
        <f>歳入・旧宇都宮!E18+歳入・旧上河内!E18+歳入・旧河内!E18</f>
        <v>150046</v>
      </c>
      <c r="F20" s="89">
        <f>歳入・旧宇都宮!F18+歳入・旧上河内!F18+歳入・旧河内!F18</f>
        <v>150294</v>
      </c>
      <c r="G20" s="89">
        <f>歳入・旧宇都宮!G18+歳入・旧上河内!G18+歳入・旧河内!G18</f>
        <v>150216</v>
      </c>
      <c r="H20" s="89">
        <f>歳入・旧宇都宮!H18+歳入・旧上河内!H18+歳入・旧河内!H18</f>
        <v>149038</v>
      </c>
      <c r="I20" s="89">
        <f>歳入・旧宇都宮!I18+歳入・旧上河内!I18+歳入・旧河内!I18</f>
        <v>150842</v>
      </c>
      <c r="J20" s="89">
        <f>歳入・旧宇都宮!J18+歳入・旧上河内!J18+歳入・旧河内!J18</f>
        <v>149998</v>
      </c>
      <c r="K20" s="89">
        <f>歳入・旧宇都宮!K18+歳入・旧上河内!K18+歳入・旧河内!K18</f>
        <v>149273</v>
      </c>
      <c r="L20" s="89">
        <f>歳入・旧宇都宮!L18+歳入・旧上河内!L18+歳入・旧河内!L18</f>
        <v>150167</v>
      </c>
      <c r="M20" s="89">
        <f>歳入・旧宇都宮!M18+歳入・旧上河内!M18+歳入・旧河内!M18</f>
        <v>127609</v>
      </c>
      <c r="N20" s="89">
        <f>歳入・旧宇都宮!N18+歳入・旧上河内!N18+歳入・旧河内!N18</f>
        <v>129596</v>
      </c>
      <c r="O20" s="89">
        <f>歳入・旧宇都宮!O18+歳入・旧上河内!O18+歳入・旧河内!O18</f>
        <v>129138</v>
      </c>
      <c r="P20" s="89">
        <f>歳入・旧宇都宮!P18+歳入・旧上河内!P18+歳入・旧河内!P18</f>
        <v>139196</v>
      </c>
      <c r="Q20" s="89">
        <f>歳入・旧宇都宮!Q18+歳入・旧上河内!Q18+歳入・旧河内!Q18</f>
        <v>135725</v>
      </c>
      <c r="R20" s="89">
        <f>歳入・旧宇都宮!R18+歳入・旧上河内!R18+歳入・旧河内!R18</f>
        <v>136472</v>
      </c>
      <c r="S20" s="15">
        <v>141735</v>
      </c>
      <c r="T20" s="15">
        <v>141265</v>
      </c>
      <c r="U20" s="15">
        <v>127471</v>
      </c>
      <c r="V20" s="15">
        <v>124864</v>
      </c>
      <c r="W20" s="15">
        <v>117368</v>
      </c>
      <c r="X20" s="15">
        <v>110148</v>
      </c>
      <c r="Y20" s="15">
        <v>101991</v>
      </c>
      <c r="Z20" s="15">
        <v>96007</v>
      </c>
      <c r="AA20" s="15">
        <v>85273</v>
      </c>
      <c r="AB20" s="15">
        <v>88683</v>
      </c>
      <c r="AC20" s="15">
        <v>84298</v>
      </c>
      <c r="AD20" s="15">
        <v>81118</v>
      </c>
      <c r="AE20" s="15">
        <v>72719</v>
      </c>
      <c r="AF20" s="15">
        <v>69636</v>
      </c>
    </row>
    <row r="21" spans="1:32" ht="15" customHeight="1" x14ac:dyDescent="0.15">
      <c r="A21" s="3" t="s">
        <v>127</v>
      </c>
      <c r="B21" s="15"/>
      <c r="C21" s="15"/>
      <c r="D21" s="89">
        <f>歳入・旧宇都宮!D19+歳入・旧上河内!D19+歳入・旧河内!D19</f>
        <v>1618565</v>
      </c>
      <c r="E21" s="89">
        <f>歳入・旧宇都宮!E19+歳入・旧上河内!E19+歳入・旧河内!E19</f>
        <v>1779808</v>
      </c>
      <c r="F21" s="89">
        <f>歳入・旧宇都宮!F19+歳入・旧上河内!F19+歳入・旧河内!F19</f>
        <v>1939819</v>
      </c>
      <c r="G21" s="89">
        <f>歳入・旧宇都宮!G19+歳入・旧上河内!G19+歳入・旧河内!G19</f>
        <v>2039942</v>
      </c>
      <c r="H21" s="89">
        <f>歳入・旧宇都宮!H19+歳入・旧上河内!H19+歳入・旧河内!H19</f>
        <v>2163566</v>
      </c>
      <c r="I21" s="89">
        <f>歳入・旧宇都宮!I19+歳入・旧上河内!I19+歳入・旧河内!I19</f>
        <v>2321867</v>
      </c>
      <c r="J21" s="89">
        <f>歳入・旧宇都宮!J19+歳入・旧上河内!J19+歳入・旧河内!J19</f>
        <v>2717318</v>
      </c>
      <c r="K21" s="89">
        <f>歳入・旧宇都宮!K19+歳入・旧上河内!K19+歳入・旧河内!K19</f>
        <v>3094790</v>
      </c>
      <c r="L21" s="89">
        <f>歳入・旧宇都宮!L19+歳入・旧上河内!L19+歳入・旧河内!L19</f>
        <v>3678334</v>
      </c>
      <c r="M21" s="89">
        <f>歳入・旧宇都宮!M19+歳入・旧上河内!M19+歳入・旧河内!M19</f>
        <v>3302136</v>
      </c>
      <c r="N21" s="89">
        <f>歳入・旧宇都宮!N19+歳入・旧上河内!N19+歳入・旧河内!N19</f>
        <v>2676287</v>
      </c>
      <c r="O21" s="89">
        <f>歳入・旧宇都宮!O19+歳入・旧上河内!O19+歳入・旧河内!O19</f>
        <v>2398044</v>
      </c>
      <c r="P21" s="89">
        <f>歳入・旧宇都宮!P19+歳入・旧上河内!P19+歳入・旧河内!P19</f>
        <v>2852165</v>
      </c>
      <c r="Q21" s="89">
        <f>歳入・旧宇都宮!Q19+歳入・旧上河内!Q19+歳入・旧河内!Q19</f>
        <v>2383673</v>
      </c>
      <c r="R21" s="89">
        <f>歳入・旧宇都宮!R19+歳入・旧上河内!R19+歳入・旧河内!R19</f>
        <v>2301594</v>
      </c>
      <c r="S21" s="15">
        <v>1572099</v>
      </c>
      <c r="T21" s="15">
        <v>1632650</v>
      </c>
      <c r="U21" s="15">
        <v>1761658</v>
      </c>
      <c r="V21" s="15">
        <v>1828234</v>
      </c>
      <c r="W21" s="15">
        <v>1795850</v>
      </c>
      <c r="X21" s="15">
        <v>1808439</v>
      </c>
      <c r="Y21" s="15">
        <v>1937996</v>
      </c>
      <c r="Z21" s="15">
        <v>1940532</v>
      </c>
      <c r="AA21" s="15">
        <v>2033979</v>
      </c>
      <c r="AB21" s="15">
        <v>1926366</v>
      </c>
      <c r="AC21" s="15">
        <v>1857450</v>
      </c>
      <c r="AD21" s="15">
        <v>1873145</v>
      </c>
      <c r="AE21" s="15">
        <v>2128938</v>
      </c>
      <c r="AF21" s="15">
        <v>1601697</v>
      </c>
    </row>
    <row r="22" spans="1:32" ht="15" customHeight="1" x14ac:dyDescent="0.15">
      <c r="A22" s="3" t="s">
        <v>128</v>
      </c>
      <c r="B22" s="15"/>
      <c r="C22" s="15"/>
      <c r="D22" s="89">
        <f>歳入・旧宇都宮!D20+歳入・旧上河内!D20+歳入・旧河内!D20</f>
        <v>2153437</v>
      </c>
      <c r="E22" s="89">
        <f>歳入・旧宇都宮!E20+歳入・旧上河内!E20+歳入・旧河内!E20</f>
        <v>2372018</v>
      </c>
      <c r="F22" s="89">
        <f>歳入・旧宇都宮!F20+歳入・旧上河内!F20+歳入・旧河内!F20</f>
        <v>2503010</v>
      </c>
      <c r="G22" s="89">
        <f>歳入・旧宇都宮!G20+歳入・旧上河内!G20+歳入・旧河内!G20</f>
        <v>2663696</v>
      </c>
      <c r="H22" s="89">
        <f>歳入・旧宇都宮!H20+歳入・旧上河内!H20+歳入・旧河内!H20</f>
        <v>2647791</v>
      </c>
      <c r="I22" s="89">
        <f>歳入・旧宇都宮!I20+歳入・旧上河内!I20+歳入・旧河内!I20</f>
        <v>3013239</v>
      </c>
      <c r="J22" s="89">
        <f>歳入・旧宇都宮!J20+歳入・旧上河内!J20+歳入・旧河内!J20</f>
        <v>3189594</v>
      </c>
      <c r="K22" s="89">
        <f>歳入・旧宇都宮!K20+歳入・旧上河内!K20+歳入・旧河内!K20</f>
        <v>3117677</v>
      </c>
      <c r="L22" s="89">
        <f>歳入・旧宇都宮!L20+歳入・旧上河内!L20+歳入・旧河内!L20</f>
        <v>3199548</v>
      </c>
      <c r="M22" s="89">
        <f>歳入・旧宇都宮!M20+歳入・旧上河内!M20+歳入・旧河内!M20</f>
        <v>3082443</v>
      </c>
      <c r="N22" s="89">
        <f>歳入・旧宇都宮!N20+歳入・旧上河内!N20+歳入・旧河内!N20</f>
        <v>3054900</v>
      </c>
      <c r="O22" s="89">
        <f>歳入・旧宇都宮!O20+歳入・旧上河内!O20+歳入・旧河内!O20</f>
        <v>3236894</v>
      </c>
      <c r="P22" s="89">
        <f>歳入・旧宇都宮!P20+歳入・旧上河内!P20+歳入・旧河内!P20</f>
        <v>3469376</v>
      </c>
      <c r="Q22" s="89">
        <f>歳入・旧宇都宮!Q20+歳入・旧上河内!Q20+歳入・旧河内!Q20</f>
        <v>3427984</v>
      </c>
      <c r="R22" s="89">
        <f>歳入・旧宇都宮!R20+歳入・旧上河内!R20+歳入・旧河内!R20</f>
        <v>3557436</v>
      </c>
      <c r="S22" s="15">
        <v>3279897</v>
      </c>
      <c r="T22" s="15">
        <v>3171101</v>
      </c>
      <c r="U22" s="15">
        <v>3158202</v>
      </c>
      <c r="V22" s="15">
        <v>3190959</v>
      </c>
      <c r="W22" s="15">
        <v>3035416</v>
      </c>
      <c r="X22" s="15">
        <v>2540582</v>
      </c>
      <c r="Y22" s="15">
        <v>2558043</v>
      </c>
      <c r="Z22" s="15">
        <v>2603174</v>
      </c>
      <c r="AA22" s="15">
        <v>2583318</v>
      </c>
      <c r="AB22" s="15">
        <v>2438768</v>
      </c>
      <c r="AC22" s="15">
        <v>2347101</v>
      </c>
      <c r="AD22" s="15">
        <v>2368857</v>
      </c>
      <c r="AE22" s="15">
        <v>2297029</v>
      </c>
      <c r="AF22" s="15">
        <v>2149468</v>
      </c>
    </row>
    <row r="23" spans="1:32" ht="15" customHeight="1" x14ac:dyDescent="0.15">
      <c r="A23" s="4" t="s">
        <v>129</v>
      </c>
      <c r="B23" s="15"/>
      <c r="C23" s="15"/>
      <c r="D23" s="89">
        <f>歳入・旧宇都宮!D21+歳入・旧上河内!D21+歳入・旧河内!D21</f>
        <v>759078</v>
      </c>
      <c r="E23" s="89">
        <f>歳入・旧宇都宮!E21+歳入・旧上河内!E21+歳入・旧河内!E21</f>
        <v>857240</v>
      </c>
      <c r="F23" s="89">
        <f>歳入・旧宇都宮!F21+歳入・旧上河内!F21+歳入・旧河内!F21</f>
        <v>1061038</v>
      </c>
      <c r="G23" s="89">
        <f>歳入・旧宇都宮!G21+歳入・旧上河内!G21+歳入・旧河内!G21</f>
        <v>1273247</v>
      </c>
      <c r="H23" s="89">
        <f>歳入・旧宇都宮!H21+歳入・旧上河内!H21+歳入・旧河内!H21</f>
        <v>1256472</v>
      </c>
      <c r="I23" s="89">
        <f>歳入・旧宇都宮!I21+歳入・旧上河内!I21+歳入・旧河内!I21</f>
        <v>1560723</v>
      </c>
      <c r="J23" s="89">
        <f>歳入・旧宇都宮!J21+歳入・旧上河内!J21+歳入・旧河内!J21</f>
        <v>1684314</v>
      </c>
      <c r="K23" s="89">
        <f>歳入・旧宇都宮!K21+歳入・旧上河内!K21+歳入・旧河内!K21</f>
        <v>1674099</v>
      </c>
      <c r="L23" s="89">
        <f>歳入・旧宇都宮!L21+歳入・旧上河内!L21+歳入・旧河内!L21</f>
        <v>1666197</v>
      </c>
      <c r="M23" s="89">
        <f>歳入・旧宇都宮!M21+歳入・旧上河内!M21+歳入・旧河内!M21</f>
        <v>1783532</v>
      </c>
      <c r="N23" s="89">
        <f>歳入・旧宇都宮!N21+歳入・旧上河内!N21+歳入・旧河内!N21</f>
        <v>1900475</v>
      </c>
      <c r="O23" s="89">
        <f>歳入・旧宇都宮!O21+歳入・旧上河内!O21+歳入・旧河内!O21</f>
        <v>1925857</v>
      </c>
      <c r="P23" s="89">
        <f>歳入・旧宇都宮!P21+歳入・旧上河内!P21+歳入・旧河内!P21</f>
        <v>1891086</v>
      </c>
      <c r="Q23" s="89">
        <f>歳入・旧宇都宮!Q21+歳入・旧上河内!Q21+歳入・旧河内!Q21</f>
        <v>1862542</v>
      </c>
      <c r="R23" s="89">
        <f>歳入・旧宇都宮!R21+歳入・旧上河内!R21+歳入・旧河内!R21</f>
        <v>1750949</v>
      </c>
      <c r="S23" s="15">
        <v>2010479</v>
      </c>
      <c r="T23" s="15">
        <v>2220009</v>
      </c>
      <c r="U23" s="15">
        <v>2002477</v>
      </c>
      <c r="V23" s="15">
        <v>1939157</v>
      </c>
      <c r="W23" s="15">
        <v>1757723</v>
      </c>
      <c r="X23" s="15">
        <v>1735416</v>
      </c>
      <c r="Y23" s="15">
        <v>1759743</v>
      </c>
      <c r="Z23" s="15">
        <v>1784953</v>
      </c>
      <c r="AA23" s="15">
        <v>1779554</v>
      </c>
      <c r="AB23" s="15">
        <v>1769756</v>
      </c>
      <c r="AC23" s="15">
        <v>1751930</v>
      </c>
      <c r="AD23" s="15">
        <v>1748409</v>
      </c>
      <c r="AE23" s="15">
        <v>1759689</v>
      </c>
      <c r="AF23" s="15">
        <v>1762962</v>
      </c>
    </row>
    <row r="24" spans="1:32" ht="15" customHeight="1" x14ac:dyDescent="0.15">
      <c r="A24" s="3" t="s">
        <v>130</v>
      </c>
      <c r="B24" s="15"/>
      <c r="C24" s="15"/>
      <c r="D24" s="89">
        <f>歳入・旧宇都宮!D22+歳入・旧上河内!D22+歳入・旧河内!D22</f>
        <v>8714721</v>
      </c>
      <c r="E24" s="89">
        <f>歳入・旧宇都宮!E22+歳入・旧上河内!E22+歳入・旧河内!E22</f>
        <v>10002958</v>
      </c>
      <c r="F24" s="89">
        <f>歳入・旧宇都宮!F22+歳入・旧上河内!F22+歳入・旧河内!F22</f>
        <v>12088523</v>
      </c>
      <c r="G24" s="89">
        <f>歳入・旧宇都宮!G22+歳入・旧上河内!G22+歳入・旧河内!G22</f>
        <v>11936418</v>
      </c>
      <c r="H24" s="89">
        <f>歳入・旧宇都宮!H22+歳入・旧上河内!H22+歳入・旧河内!H22</f>
        <v>12923734</v>
      </c>
      <c r="I24" s="89">
        <f>歳入・旧宇都宮!I22+歳入・旧上河内!I22+歳入・旧河内!I22</f>
        <v>14200677</v>
      </c>
      <c r="J24" s="89">
        <f>歳入・旧宇都宮!J22+歳入・旧上河内!J22+歳入・旧河内!J22</f>
        <v>14193326</v>
      </c>
      <c r="K24" s="89">
        <f>歳入・旧宇都宮!K22+歳入・旧上河内!K22+歳入・旧河内!K22</f>
        <v>18599333</v>
      </c>
      <c r="L24" s="89">
        <f>歳入・旧宇都宮!L22+歳入・旧上河内!L22+歳入・旧河内!L22</f>
        <v>20936329</v>
      </c>
      <c r="M24" s="89">
        <f>歳入・旧宇都宮!M22+歳入・旧上河内!M22+歳入・旧河内!M22</f>
        <v>16526895</v>
      </c>
      <c r="N24" s="89">
        <f>歳入・旧宇都宮!N22+歳入・旧上河内!N22+歳入・旧河内!N22</f>
        <v>15582429</v>
      </c>
      <c r="O24" s="89">
        <f>歳入・旧宇都宮!O22+歳入・旧上河内!O22+歳入・旧河内!O22</f>
        <v>15233303</v>
      </c>
      <c r="P24" s="89">
        <f>歳入・旧宇都宮!P22+歳入・旧上河内!P22+歳入・旧河内!P22</f>
        <v>19313202</v>
      </c>
      <c r="Q24" s="89">
        <f>歳入・旧宇都宮!Q22+歳入・旧上河内!Q22+歳入・旧河内!Q22</f>
        <v>18708985</v>
      </c>
      <c r="R24" s="89">
        <f>歳入・旧宇都宮!R22+歳入・旧上河内!R22+歳入・旧河内!R22</f>
        <v>19746808</v>
      </c>
      <c r="S24" s="15">
        <v>18469075</v>
      </c>
      <c r="T24" s="15">
        <v>19758368</v>
      </c>
      <c r="U24" s="15">
        <v>28807652</v>
      </c>
      <c r="V24" s="15">
        <v>25223117</v>
      </c>
      <c r="W24" s="15">
        <v>28962837</v>
      </c>
      <c r="X24" s="15">
        <v>28614004</v>
      </c>
      <c r="Y24" s="15">
        <v>28556287</v>
      </c>
      <c r="Z24" s="15">
        <v>30744007</v>
      </c>
      <c r="AA24" s="15">
        <v>31193499</v>
      </c>
      <c r="AB24" s="15">
        <v>32813841</v>
      </c>
      <c r="AC24" s="15">
        <v>36961042</v>
      </c>
      <c r="AD24" s="15">
        <v>35931844</v>
      </c>
      <c r="AE24" s="15">
        <v>40945919</v>
      </c>
      <c r="AF24" s="15">
        <v>46928543</v>
      </c>
    </row>
    <row r="25" spans="1:32" ht="15" customHeight="1" x14ac:dyDescent="0.15">
      <c r="A25" s="3" t="s">
        <v>131</v>
      </c>
      <c r="B25" s="15"/>
      <c r="C25" s="15"/>
      <c r="D25" s="89">
        <f>歳入・旧宇都宮!D23+歳入・旧上河内!D23+歳入・旧河内!D23</f>
        <v>3745287</v>
      </c>
      <c r="E25" s="89">
        <f>歳入・旧宇都宮!E23+歳入・旧上河内!E23+歳入・旧河内!E23</f>
        <v>4287069</v>
      </c>
      <c r="F25" s="89">
        <f>歳入・旧宇都宮!F23+歳入・旧上河内!F23+歳入・旧河内!F23</f>
        <v>4613831</v>
      </c>
      <c r="G25" s="89">
        <f>歳入・旧宇都宮!G23+歳入・旧上河内!G23+歳入・旧河内!G23</f>
        <v>5916819</v>
      </c>
      <c r="H25" s="89">
        <f>歳入・旧宇都宮!H23+歳入・旧上河内!H23+歳入・旧河内!H23</f>
        <v>6469904</v>
      </c>
      <c r="I25" s="89">
        <f>歳入・旧宇都宮!I23+歳入・旧上河内!I23+歳入・旧河内!I23</f>
        <v>4243605</v>
      </c>
      <c r="J25" s="89">
        <f>歳入・旧宇都宮!J23+歳入・旧上河内!J23+歳入・旧河内!J23</f>
        <v>3487851</v>
      </c>
      <c r="K25" s="89">
        <f>歳入・旧宇都宮!K23+歳入・旧上河内!K23+歳入・旧河内!K23</f>
        <v>3680957</v>
      </c>
      <c r="L25" s="89">
        <f>歳入・旧宇都宮!L23+歳入・旧上河内!L23+歳入・旧河内!L23</f>
        <v>3361668</v>
      </c>
      <c r="M25" s="89">
        <f>歳入・旧宇都宮!M23+歳入・旧上河内!M23+歳入・旧河内!M23</f>
        <v>3673258</v>
      </c>
      <c r="N25" s="89">
        <f>歳入・旧宇都宮!N23+歳入・旧上河内!N23+歳入・旧河内!N23</f>
        <v>4113355</v>
      </c>
      <c r="O25" s="89">
        <f>歳入・旧宇都宮!O23+歳入・旧上河内!O23+歳入・旧河内!O23</f>
        <v>4340410</v>
      </c>
      <c r="P25" s="89">
        <f>歳入・旧宇都宮!P23+歳入・旧上河内!P23+歳入・旧河内!P23</f>
        <v>4739383</v>
      </c>
      <c r="Q25" s="89">
        <f>歳入・旧宇都宮!Q23+歳入・旧上河内!Q23+歳入・旧河内!Q23</f>
        <v>4411817</v>
      </c>
      <c r="R25" s="89">
        <f>歳入・旧宇都宮!R23+歳入・旧上河内!R23+歳入・旧河内!R23</f>
        <v>5224591</v>
      </c>
      <c r="S25" s="15">
        <v>5619178</v>
      </c>
      <c r="T25" s="15">
        <v>6319182</v>
      </c>
      <c r="U25" s="15">
        <v>6926286</v>
      </c>
      <c r="V25" s="15">
        <v>7258058</v>
      </c>
      <c r="W25" s="15">
        <v>9020793</v>
      </c>
      <c r="X25" s="15">
        <v>9839007</v>
      </c>
      <c r="Y25" s="15">
        <v>8904174</v>
      </c>
      <c r="Z25" s="15">
        <v>8891312</v>
      </c>
      <c r="AA25" s="15">
        <v>9351798</v>
      </c>
      <c r="AB25" s="15">
        <v>11308756</v>
      </c>
      <c r="AC25" s="15">
        <v>11576144</v>
      </c>
      <c r="AD25" s="15">
        <v>12084399</v>
      </c>
      <c r="AE25" s="15">
        <v>12068696</v>
      </c>
      <c r="AF25" s="15">
        <v>13465594</v>
      </c>
    </row>
    <row r="26" spans="1:32" ht="15" customHeight="1" x14ac:dyDescent="0.15">
      <c r="A26" s="3" t="s">
        <v>132</v>
      </c>
      <c r="B26" s="15"/>
      <c r="C26" s="15"/>
      <c r="D26" s="89">
        <f>歳入・旧宇都宮!D24+歳入・旧上河内!D24+歳入・旧河内!D24</f>
        <v>2930244</v>
      </c>
      <c r="E26" s="89">
        <f>歳入・旧宇都宮!E24+歳入・旧上河内!E24+歳入・旧河内!E24</f>
        <v>2929814</v>
      </c>
      <c r="F26" s="89">
        <f>歳入・旧宇都宮!F24+歳入・旧上河内!F24+歳入・旧河内!F24</f>
        <v>2145705</v>
      </c>
      <c r="G26" s="89">
        <f>歳入・旧宇都宮!G24+歳入・旧上河内!G24+歳入・旧河内!G24</f>
        <v>1495591</v>
      </c>
      <c r="H26" s="89">
        <f>歳入・旧宇都宮!H24+歳入・旧上河内!H24+歳入・旧河内!H24</f>
        <v>1383207</v>
      </c>
      <c r="I26" s="89">
        <f>歳入・旧宇都宮!I24+歳入・旧上河内!I24+歳入・旧河内!I24</f>
        <v>1469676</v>
      </c>
      <c r="J26" s="89">
        <f>歳入・旧宇都宮!J24+歳入・旧上河内!J24+歳入・旧河内!J24</f>
        <v>941711</v>
      </c>
      <c r="K26" s="89">
        <f>歳入・旧宇都宮!K24+歳入・旧上河内!K24+歳入・旧河内!K24</f>
        <v>670387</v>
      </c>
      <c r="L26" s="89">
        <f>歳入・旧宇都宮!L24+歳入・旧上河内!L24+歳入・旧河内!L24</f>
        <v>1340957</v>
      </c>
      <c r="M26" s="89">
        <f>歳入・旧宇都宮!M24+歳入・旧上河内!M24+歳入・旧河内!M24</f>
        <v>1115655</v>
      </c>
      <c r="N26" s="89">
        <f>歳入・旧宇都宮!N24+歳入・旧上河内!N24+歳入・旧河内!N24</f>
        <v>1437341</v>
      </c>
      <c r="O26" s="89">
        <f>歳入・旧宇都宮!O24+歳入・旧上河内!O24+歳入・旧河内!O24</f>
        <v>871995</v>
      </c>
      <c r="P26" s="89">
        <f>歳入・旧宇都宮!P24+歳入・旧上河内!P24+歳入・旧河内!P24</f>
        <v>1959767</v>
      </c>
      <c r="Q26" s="89">
        <f>歳入・旧宇都宮!Q24+歳入・旧上河内!Q24+歳入・旧河内!Q24</f>
        <v>1760445</v>
      </c>
      <c r="R26" s="89">
        <f>歳入・旧宇都宮!R24+歳入・旧上河内!R24+歳入・旧河内!R24</f>
        <v>1303972</v>
      </c>
      <c r="S26" s="15">
        <v>1260441</v>
      </c>
      <c r="T26" s="15">
        <v>1275226</v>
      </c>
      <c r="U26" s="15">
        <v>771368</v>
      </c>
      <c r="V26" s="15">
        <v>748155</v>
      </c>
      <c r="W26" s="15">
        <v>552477</v>
      </c>
      <c r="X26" s="15">
        <v>690334</v>
      </c>
      <c r="Y26" s="15">
        <v>823465</v>
      </c>
      <c r="Z26" s="15">
        <v>671100</v>
      </c>
      <c r="AA26" s="15">
        <v>735670</v>
      </c>
      <c r="AB26" s="15">
        <v>842370</v>
      </c>
      <c r="AC26" s="15">
        <v>995135</v>
      </c>
      <c r="AD26" s="15">
        <v>4653769</v>
      </c>
      <c r="AE26" s="15">
        <v>7834907</v>
      </c>
      <c r="AF26" s="15">
        <v>966151</v>
      </c>
    </row>
    <row r="27" spans="1:32" ht="15" customHeight="1" x14ac:dyDescent="0.15">
      <c r="A27" s="3" t="s">
        <v>133</v>
      </c>
      <c r="B27" s="15"/>
      <c r="C27" s="15"/>
      <c r="D27" s="89">
        <f>歳入・旧宇都宮!D25+歳入・旧上河内!D25+歳入・旧河内!D25</f>
        <v>23335</v>
      </c>
      <c r="E27" s="89">
        <f>歳入・旧宇都宮!E25+歳入・旧上河内!E25+歳入・旧河内!E25</f>
        <v>119245</v>
      </c>
      <c r="F27" s="89">
        <f>歳入・旧宇都宮!F25+歳入・旧上河内!F25+歳入・旧河内!F25</f>
        <v>25597</v>
      </c>
      <c r="G27" s="89">
        <f>歳入・旧宇都宮!G25+歳入・旧上河内!G25+歳入・旧河内!G25</f>
        <v>27946</v>
      </c>
      <c r="H27" s="89">
        <f>歳入・旧宇都宮!H25+歳入・旧上河内!H25+歳入・旧河内!H25</f>
        <v>21346</v>
      </c>
      <c r="I27" s="89">
        <f>歳入・旧宇都宮!I25+歳入・旧上河内!I25+歳入・旧河内!I25</f>
        <v>27340</v>
      </c>
      <c r="J27" s="89">
        <f>歳入・旧宇都宮!J25+歳入・旧上河内!J25+歳入・旧河内!J25</f>
        <v>26762</v>
      </c>
      <c r="K27" s="89">
        <f>歳入・旧宇都宮!K25+歳入・旧上河内!K25+歳入・旧河内!K25</f>
        <v>14712</v>
      </c>
      <c r="L27" s="89">
        <f>歳入・旧宇都宮!L25+歳入・旧上河内!L25+歳入・旧河内!L25</f>
        <v>12070</v>
      </c>
      <c r="M27" s="89">
        <f>歳入・旧宇都宮!M25+歳入・旧上河内!M25+歳入・旧河内!M25</f>
        <v>8103</v>
      </c>
      <c r="N27" s="89">
        <f>歳入・旧宇都宮!N25+歳入・旧上河内!N25+歳入・旧河内!N25</f>
        <v>131268</v>
      </c>
      <c r="O27" s="89">
        <f>歳入・旧宇都宮!O25+歳入・旧上河内!O25+歳入・旧河内!O25</f>
        <v>10225</v>
      </c>
      <c r="P27" s="89">
        <f>歳入・旧宇都宮!P25+歳入・旧上河内!P25+歳入・旧河内!P25</f>
        <v>21663</v>
      </c>
      <c r="Q27" s="89">
        <f>歳入・旧宇都宮!Q25+歳入・旧上河内!Q25+歳入・旧河内!Q25</f>
        <v>59389</v>
      </c>
      <c r="R27" s="89">
        <f>歳入・旧宇都宮!R25+歳入・旧上河内!R25+歳入・旧河内!R25</f>
        <v>29552</v>
      </c>
      <c r="S27" s="15">
        <v>81347</v>
      </c>
      <c r="T27" s="15">
        <v>37881</v>
      </c>
      <c r="U27" s="15">
        <v>9309</v>
      </c>
      <c r="V27" s="15">
        <v>31470</v>
      </c>
      <c r="W27" s="15">
        <v>61178</v>
      </c>
      <c r="X27" s="15">
        <v>400167</v>
      </c>
      <c r="Y27" s="15">
        <v>12534</v>
      </c>
      <c r="Z27" s="15">
        <v>25208</v>
      </c>
      <c r="AA27" s="15">
        <v>168270</v>
      </c>
      <c r="AB27" s="15">
        <v>70888</v>
      </c>
      <c r="AC27" s="15">
        <v>53400</v>
      </c>
      <c r="AD27" s="15">
        <v>52055</v>
      </c>
      <c r="AE27" s="15">
        <v>266275</v>
      </c>
      <c r="AF27" s="15">
        <v>141236</v>
      </c>
    </row>
    <row r="28" spans="1:32" ht="15" customHeight="1" x14ac:dyDescent="0.15">
      <c r="A28" s="3" t="s">
        <v>134</v>
      </c>
      <c r="B28" s="15"/>
      <c r="C28" s="15"/>
      <c r="D28" s="89">
        <f>歳入・旧宇都宮!D26+歳入・旧上河内!D26+歳入・旧河内!D26</f>
        <v>2477311</v>
      </c>
      <c r="E28" s="89">
        <f>歳入・旧宇都宮!E26+歳入・旧上河内!E26+歳入・旧河内!E26</f>
        <v>2108843</v>
      </c>
      <c r="F28" s="89">
        <f>歳入・旧宇都宮!F26+歳入・旧上河内!F26+歳入・旧河内!F26</f>
        <v>658265</v>
      </c>
      <c r="G28" s="89">
        <f>歳入・旧宇都宮!G26+歳入・旧上河内!G26+歳入・旧河内!G26</f>
        <v>4380399</v>
      </c>
      <c r="H28" s="89">
        <f>歳入・旧宇都宮!H26+歳入・旧上河内!H26+歳入・旧河内!H26</f>
        <v>4816112</v>
      </c>
      <c r="I28" s="89">
        <f>歳入・旧宇都宮!I26+歳入・旧上河内!I26+歳入・旧河内!I26</f>
        <v>1973961</v>
      </c>
      <c r="J28" s="89">
        <f>歳入・旧宇都宮!J26+歳入・旧上河内!J26+歳入・旧河内!J26</f>
        <v>3478948</v>
      </c>
      <c r="K28" s="89">
        <f>歳入・旧宇都宮!K26+歳入・旧上河内!K26+歳入・旧河内!K26</f>
        <v>1921455</v>
      </c>
      <c r="L28" s="89">
        <f>歳入・旧宇都宮!L26+歳入・旧上河内!L26+歳入・旧河内!L26</f>
        <v>1653058</v>
      </c>
      <c r="M28" s="89">
        <f>歳入・旧宇都宮!M26+歳入・旧上河内!M26+歳入・旧河内!M26</f>
        <v>1733919</v>
      </c>
      <c r="N28" s="89">
        <f>歳入・旧宇都宮!N26+歳入・旧上河内!N26+歳入・旧河内!N26</f>
        <v>849327</v>
      </c>
      <c r="O28" s="89">
        <f>歳入・旧宇都宮!O26+歳入・旧上河内!O26+歳入・旧河内!O26</f>
        <v>6639191</v>
      </c>
      <c r="P28" s="89">
        <f>歳入・旧宇都宮!P26+歳入・旧上河内!P26+歳入・旧河内!P26</f>
        <v>4287488</v>
      </c>
      <c r="Q28" s="89">
        <f>歳入・旧宇都宮!Q26+歳入・旧上河内!Q26+歳入・旧河内!Q26</f>
        <v>1554694</v>
      </c>
      <c r="R28" s="89">
        <f>歳入・旧宇都宮!R26+歳入・旧上河内!R26+歳入・旧河内!R26</f>
        <v>1689191</v>
      </c>
      <c r="S28" s="15">
        <v>3493778</v>
      </c>
      <c r="T28" s="15">
        <v>1524487</v>
      </c>
      <c r="U28" s="15">
        <v>3376228</v>
      </c>
      <c r="V28" s="15">
        <v>7468739</v>
      </c>
      <c r="W28" s="15">
        <v>7470591</v>
      </c>
      <c r="X28" s="15">
        <v>2645163</v>
      </c>
      <c r="Y28" s="15">
        <v>2729035</v>
      </c>
      <c r="Z28" s="15">
        <v>2846233</v>
      </c>
      <c r="AA28" s="15">
        <v>4910518</v>
      </c>
      <c r="AB28" s="15">
        <v>5363023</v>
      </c>
      <c r="AC28" s="15">
        <v>3994188</v>
      </c>
      <c r="AD28" s="15">
        <v>1879127</v>
      </c>
      <c r="AE28" s="15">
        <v>3437034</v>
      </c>
      <c r="AF28" s="15">
        <v>6269370</v>
      </c>
    </row>
    <row r="29" spans="1:32" ht="15" customHeight="1" x14ac:dyDescent="0.15">
      <c r="A29" s="3" t="s">
        <v>135</v>
      </c>
      <c r="B29" s="15"/>
      <c r="C29" s="15"/>
      <c r="D29" s="89">
        <f>歳入・旧宇都宮!D27+歳入・旧上河内!D27+歳入・旧河内!D27</f>
        <v>2050114</v>
      </c>
      <c r="E29" s="89">
        <f>歳入・旧宇都宮!E27+歳入・旧上河内!E27+歳入・旧河内!E27</f>
        <v>1861772</v>
      </c>
      <c r="F29" s="89">
        <f>歳入・旧宇都宮!F27+歳入・旧上河内!F27+歳入・旧河内!F27</f>
        <v>2131940</v>
      </c>
      <c r="G29" s="89">
        <f>歳入・旧宇都宮!G27+歳入・旧上河内!G27+歳入・旧河内!G27</f>
        <v>2752392</v>
      </c>
      <c r="H29" s="89">
        <f>歳入・旧宇都宮!H27+歳入・旧上河内!H27+歳入・旧河内!H27</f>
        <v>3437688</v>
      </c>
      <c r="I29" s="89">
        <f>歳入・旧宇都宮!I27+歳入・旧上河内!I27+歳入・旧河内!I27</f>
        <v>2909846</v>
      </c>
      <c r="J29" s="89">
        <f>歳入・旧宇都宮!J27+歳入・旧上河内!J27+歳入・旧河内!J27</f>
        <v>2604553</v>
      </c>
      <c r="K29" s="89">
        <f>歳入・旧宇都宮!K27+歳入・旧上河内!K27+歳入・旧河内!K27</f>
        <v>3321936</v>
      </c>
      <c r="L29" s="89">
        <f>歳入・旧宇都宮!L27+歳入・旧上河内!L27+歳入・旧河内!L27</f>
        <v>7474478</v>
      </c>
      <c r="M29" s="89">
        <f>歳入・旧宇都宮!M27+歳入・旧上河内!M27+歳入・旧河内!M27</f>
        <v>3751856</v>
      </c>
      <c r="N29" s="89">
        <f>歳入・旧宇都宮!N27+歳入・旧上河内!N27+歳入・旧河内!N27</f>
        <v>6342884</v>
      </c>
      <c r="O29" s="89">
        <f>歳入・旧宇都宮!O27+歳入・旧上河内!O27+歳入・旧河内!O27</f>
        <v>5852923</v>
      </c>
      <c r="P29" s="89">
        <f>歳入・旧宇都宮!P27+歳入・旧上河内!P27+歳入・旧河内!P27</f>
        <v>5247223</v>
      </c>
      <c r="Q29" s="89">
        <f>歳入・旧宇都宮!Q27+歳入・旧上河内!Q27+歳入・旧河内!Q27</f>
        <v>5948736</v>
      </c>
      <c r="R29" s="89">
        <f>歳入・旧宇都宮!R27+歳入・旧上河内!R27+歳入・旧河内!R27</f>
        <v>5558513</v>
      </c>
      <c r="S29" s="15">
        <v>4893042</v>
      </c>
      <c r="T29" s="15">
        <v>6927704</v>
      </c>
      <c r="U29" s="15">
        <v>4574058</v>
      </c>
      <c r="V29" s="15">
        <v>11324500</v>
      </c>
      <c r="W29" s="15">
        <v>3256865</v>
      </c>
      <c r="X29" s="15">
        <v>2333512</v>
      </c>
      <c r="Y29" s="15">
        <v>2147512</v>
      </c>
      <c r="Z29" s="15">
        <v>2152258</v>
      </c>
      <c r="AA29" s="15">
        <v>3018867</v>
      </c>
      <c r="AB29" s="15">
        <v>3259614</v>
      </c>
      <c r="AC29" s="15">
        <v>2458392</v>
      </c>
      <c r="AD29" s="15">
        <v>3074989</v>
      </c>
      <c r="AE29" s="15">
        <v>2584705</v>
      </c>
      <c r="AF29" s="15">
        <v>5513238</v>
      </c>
    </row>
    <row r="30" spans="1:32" ht="15" customHeight="1" x14ac:dyDescent="0.15">
      <c r="A30" s="3" t="s">
        <v>136</v>
      </c>
      <c r="B30" s="15"/>
      <c r="C30" s="15"/>
      <c r="D30" s="89">
        <f>歳入・旧宇都宮!D28+歳入・旧上河内!D28+歳入・旧河内!D28</f>
        <v>12530503</v>
      </c>
      <c r="E30" s="89">
        <f>歳入・旧宇都宮!E28+歳入・旧上河内!E28+歳入・旧河内!E28</f>
        <v>12441916</v>
      </c>
      <c r="F30" s="89">
        <f>歳入・旧宇都宮!F28+歳入・旧上河内!F28+歳入・旧河内!F28</f>
        <v>13957064</v>
      </c>
      <c r="G30" s="89">
        <f>歳入・旧宇都宮!G28+歳入・旧上河内!G28+歳入・旧河内!G28</f>
        <v>16387744</v>
      </c>
      <c r="H30" s="89">
        <f>歳入・旧宇都宮!H28+歳入・旧上河内!H28+歳入・旧河内!H28</f>
        <v>13457135</v>
      </c>
      <c r="I30" s="89">
        <f>歳入・旧宇都宮!I28+歳入・旧上河内!I28+歳入・旧河内!I28</f>
        <v>13385498</v>
      </c>
      <c r="J30" s="89">
        <f>歳入・旧宇都宮!J28+歳入・旧上河内!J28+歳入・旧河内!J28</f>
        <v>12479647</v>
      </c>
      <c r="K30" s="89">
        <f>歳入・旧宇都宮!K28+歳入・旧上河内!K28+歳入・旧河内!K28</f>
        <v>15687898</v>
      </c>
      <c r="L30" s="89">
        <f>歳入・旧宇都宮!L28+歳入・旧上河内!L28+歳入・旧河内!L28</f>
        <v>16264805</v>
      </c>
      <c r="M30" s="89">
        <f>歳入・旧宇都宮!M28+歳入・旧上河内!M28+歳入・旧河内!M28</f>
        <v>16677813</v>
      </c>
      <c r="N30" s="89">
        <f>歳入・旧宇都宮!N28+歳入・旧上河内!N28+歳入・旧河内!N28</f>
        <v>16633382</v>
      </c>
      <c r="O30" s="89">
        <f>歳入・旧宇都宮!O28+歳入・旧上河内!O28+歳入・旧河内!O28</f>
        <v>15704827</v>
      </c>
      <c r="P30" s="89">
        <f>歳入・旧宇都宮!P28+歳入・旧上河内!P28+歳入・旧河内!P28</f>
        <v>16560567</v>
      </c>
      <c r="Q30" s="89">
        <f>歳入・旧宇都宮!Q28+歳入・旧上河内!Q28+歳入・旧河内!Q28</f>
        <v>15385040</v>
      </c>
      <c r="R30" s="89">
        <f>歳入・旧宇都宮!R28+歳入・旧上河内!R28+歳入・旧河内!R28</f>
        <v>12004090</v>
      </c>
      <c r="S30" s="15">
        <v>12741240</v>
      </c>
      <c r="T30" s="15">
        <v>12187254</v>
      </c>
      <c r="U30" s="15">
        <v>12677165</v>
      </c>
      <c r="V30" s="15">
        <v>15888988</v>
      </c>
      <c r="W30" s="15">
        <v>21889482</v>
      </c>
      <c r="X30" s="15">
        <v>22525658</v>
      </c>
      <c r="Y30" s="15">
        <v>21343974</v>
      </c>
      <c r="Z30" s="15">
        <v>22218656</v>
      </c>
      <c r="AA30" s="15">
        <v>22914220</v>
      </c>
      <c r="AB30" s="15">
        <v>20694715</v>
      </c>
      <c r="AC30" s="15">
        <v>18560299</v>
      </c>
      <c r="AD30" s="15">
        <v>15671167</v>
      </c>
      <c r="AE30" s="15">
        <v>14532717</v>
      </c>
      <c r="AF30" s="15">
        <v>14538465</v>
      </c>
    </row>
    <row r="31" spans="1:32" ht="15" customHeight="1" x14ac:dyDescent="0.15">
      <c r="A31" s="3" t="s">
        <v>137</v>
      </c>
      <c r="B31" s="15"/>
      <c r="C31" s="15"/>
      <c r="D31" s="89">
        <f>歳入・旧宇都宮!D29+歳入・旧上河内!D29+歳入・旧河内!D29</f>
        <v>9322712</v>
      </c>
      <c r="E31" s="89">
        <f>歳入・旧宇都宮!E29+歳入・旧上河内!E29+歳入・旧河内!E29</f>
        <v>10283857</v>
      </c>
      <c r="F31" s="89">
        <f>歳入・旧宇都宮!F29+歳入・旧上河内!F29+歳入・旧河内!F29</f>
        <v>14247900</v>
      </c>
      <c r="G31" s="89">
        <f>歳入・旧宇都宮!G29+歳入・旧上河内!G29+歳入・旧河内!G29</f>
        <v>15002900</v>
      </c>
      <c r="H31" s="89">
        <f>歳入・旧宇都宮!H29+歳入・旧上河内!H29+歳入・旧河内!H29</f>
        <v>19958100</v>
      </c>
      <c r="I31" s="89">
        <f>歳入・旧宇都宮!I29+歳入・旧上河内!I29+歳入・旧河内!I29</f>
        <v>18094300</v>
      </c>
      <c r="J31" s="89">
        <f>歳入・旧宇都宮!J29+歳入・旧上河内!J29+歳入・旧河内!J29</f>
        <v>12647400</v>
      </c>
      <c r="K31" s="89">
        <f>歳入・旧宇都宮!K29+歳入・旧上河内!K29+歳入・旧河内!K29</f>
        <v>17427000</v>
      </c>
      <c r="L31" s="89">
        <f>歳入・旧宇都宮!L29+歳入・旧上河内!L29+歳入・旧河内!L29</f>
        <v>17089200</v>
      </c>
      <c r="M31" s="89">
        <f>歳入・旧宇都宮!M29+歳入・旧上河内!M29+歳入・旧河内!M29</f>
        <v>13555300</v>
      </c>
      <c r="N31" s="89">
        <f>歳入・旧宇都宮!N29+歳入・旧上河内!N29+歳入・旧河内!N29</f>
        <v>12092100</v>
      </c>
      <c r="O31" s="89">
        <f>歳入・旧宇都宮!O29+歳入・旧上河内!O29+歳入・旧河内!O29</f>
        <v>15016290</v>
      </c>
      <c r="P31" s="89">
        <f>歳入・旧宇都宮!P29+歳入・旧上河内!P29+歳入・旧河内!P29</f>
        <v>19803300</v>
      </c>
      <c r="Q31" s="89">
        <f>歳入・旧宇都宮!Q29+歳入・旧上河内!Q29+歳入・旧河内!Q29</f>
        <v>13004300</v>
      </c>
      <c r="R31" s="89">
        <f>歳入・旧宇都宮!R29+歳入・旧上河内!R29+歳入・旧河内!R29</f>
        <v>9012100</v>
      </c>
      <c r="S31" s="15">
        <v>7992300</v>
      </c>
      <c r="T31" s="15">
        <v>6837300</v>
      </c>
      <c r="U31" s="15">
        <v>7559800</v>
      </c>
      <c r="V31" s="15">
        <v>14940000</v>
      </c>
      <c r="W31" s="15">
        <v>16884100</v>
      </c>
      <c r="X31" s="15">
        <v>13469910</v>
      </c>
      <c r="Y31" s="15">
        <v>13472800</v>
      </c>
      <c r="Z31" s="15">
        <v>13145000</v>
      </c>
      <c r="AA31" s="15">
        <v>12026700</v>
      </c>
      <c r="AB31" s="15">
        <v>10992100</v>
      </c>
      <c r="AC31" s="15">
        <v>12104600</v>
      </c>
      <c r="AD31" s="15">
        <v>9734500</v>
      </c>
      <c r="AE31" s="15">
        <v>10738900</v>
      </c>
      <c r="AF31" s="15">
        <v>15615400</v>
      </c>
    </row>
    <row r="32" spans="1:32" ht="15" customHeight="1" x14ac:dyDescent="0.15">
      <c r="A32" s="3" t="s">
        <v>186</v>
      </c>
      <c r="B32" s="15"/>
      <c r="C32" s="68"/>
      <c r="D32" s="89">
        <f>歳入・旧宇都宮!D30+歳入・旧上河内!D30+歳入・旧河内!D30</f>
        <v>0</v>
      </c>
      <c r="E32" s="89">
        <f>歳入・旧宇都宮!E30+歳入・旧上河内!E30+歳入・旧河内!E30</f>
        <v>0</v>
      </c>
      <c r="F32" s="89">
        <f>歳入・旧宇都宮!F30+歳入・旧上河内!F30+歳入・旧河内!F30</f>
        <v>0</v>
      </c>
      <c r="G32" s="89">
        <f>歳入・旧宇都宮!G30+歳入・旧上河内!G30+歳入・旧河内!G30</f>
        <v>0</v>
      </c>
      <c r="H32" s="89">
        <f>歳入・旧宇都宮!H30+歳入・旧上河内!H30+歳入・旧河内!H30</f>
        <v>0</v>
      </c>
      <c r="I32" s="89">
        <f>歳入・旧宇都宮!I30+歳入・旧上河内!I30+歳入・旧河内!I30</f>
        <v>0</v>
      </c>
      <c r="J32" s="89">
        <f>歳入・旧宇都宮!J30+歳入・旧上河内!J30+歳入・旧河内!J30</f>
        <v>0</v>
      </c>
      <c r="K32" s="89">
        <f>歳入・旧宇都宮!K30+歳入・旧上河内!K30+歳入・旧河内!K30</f>
        <v>0</v>
      </c>
      <c r="L32" s="89">
        <f>歳入・旧宇都宮!L30+歳入・旧上河内!L30+歳入・旧河内!L30</f>
        <v>0</v>
      </c>
      <c r="M32" s="89">
        <f>歳入・旧宇都宮!M30+歳入・旧上河内!M30+歳入・旧河内!M30</f>
        <v>0</v>
      </c>
      <c r="N32" s="89">
        <f>歳入・旧宇都宮!N30+歳入・旧上河内!N30+歳入・旧河内!N30</f>
        <v>1089100</v>
      </c>
      <c r="O32" s="89">
        <f>歳入・旧宇都宮!O30+歳入・旧上河内!O30+歳入・旧河内!O30</f>
        <v>1136600</v>
      </c>
      <c r="P32" s="89">
        <f>歳入・旧宇都宮!P30+歳入・旧上河内!P30+歳入・旧河内!P30</f>
        <v>1768500</v>
      </c>
      <c r="Q32" s="89">
        <f>歳入・旧宇都宮!Q30+歳入・旧上河内!Q30+歳入・旧河内!Q30</f>
        <v>1908600</v>
      </c>
      <c r="R32" s="89">
        <f>歳入・旧宇都宮!R30+歳入・旧上河内!R30+歳入・旧河内!R30</f>
        <v>1121000</v>
      </c>
      <c r="S32" s="15">
        <v>972600</v>
      </c>
      <c r="T32" s="15"/>
      <c r="U32" s="15"/>
      <c r="V32" s="15">
        <v>3000000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15" customHeight="1" x14ac:dyDescent="0.15">
      <c r="A33" s="3" t="s">
        <v>187</v>
      </c>
      <c r="B33" s="15"/>
      <c r="C33" s="68"/>
      <c r="D33" s="89">
        <f>歳入・旧宇都宮!D31+歳入・旧上河内!D31+歳入・旧河内!D31</f>
        <v>0</v>
      </c>
      <c r="E33" s="89">
        <f>歳入・旧宇都宮!E31+歳入・旧上河内!E31+歳入・旧河内!E31</f>
        <v>0</v>
      </c>
      <c r="F33" s="89">
        <f>歳入・旧宇都宮!F31+歳入・旧上河内!F31+歳入・旧河内!F31</f>
        <v>0</v>
      </c>
      <c r="G33" s="89">
        <f>歳入・旧宇都宮!G31+歳入・旧上河内!G31+歳入・旧河内!G31</f>
        <v>0</v>
      </c>
      <c r="H33" s="89">
        <f>歳入・旧宇都宮!H31+歳入・旧上河内!H31+歳入・旧河内!H31</f>
        <v>0</v>
      </c>
      <c r="I33" s="89">
        <f>歳入・旧宇都宮!I31+歳入・旧上河内!I31+歳入・旧河内!I31</f>
        <v>0</v>
      </c>
      <c r="J33" s="89">
        <f>歳入・旧宇都宮!J31+歳入・旧上河内!J31+歳入・旧河内!J31</f>
        <v>0</v>
      </c>
      <c r="K33" s="89">
        <f>歳入・旧宇都宮!K31+歳入・旧上河内!K31+歳入・旧河内!K31</f>
        <v>0</v>
      </c>
      <c r="L33" s="89">
        <f>歳入・旧宇都宮!L31+歳入・旧上河内!L31+歳入・旧河内!L31</f>
        <v>0</v>
      </c>
      <c r="M33" s="89">
        <f>歳入・旧宇都宮!M31+歳入・旧上河内!M31+歳入・旧河内!M31</f>
        <v>0</v>
      </c>
      <c r="N33" s="89">
        <f>歳入・旧宇都宮!N31+歳入・旧上河内!N31+歳入・旧河内!N31</f>
        <v>2247400</v>
      </c>
      <c r="O33" s="89">
        <f>歳入・旧宇都宮!O31+歳入・旧上河内!O31+歳入・旧河内!O31</f>
        <v>4859300</v>
      </c>
      <c r="P33" s="89">
        <f>歳入・旧宇都宮!P31+歳入・旧上河内!P31+歳入・旧河内!P31</f>
        <v>8141900</v>
      </c>
      <c r="Q33" s="89">
        <f>歳入・旧宇都宮!Q31+歳入・旧上河内!Q31+歳入・旧河内!Q31</f>
        <v>4849800</v>
      </c>
      <c r="R33" s="89">
        <f>歳入・旧宇都宮!R31+歳入・旧上河内!R31+歳入・旧河内!R31</f>
        <v>1959100</v>
      </c>
      <c r="S33" s="15">
        <v>517600</v>
      </c>
      <c r="T33" s="15"/>
      <c r="U33" s="15">
        <v>2755000</v>
      </c>
      <c r="V33" s="15">
        <v>5471500</v>
      </c>
      <c r="W33" s="15">
        <v>7000000</v>
      </c>
      <c r="X33" s="15">
        <v>6784000</v>
      </c>
      <c r="Y33" s="15">
        <v>6150900</v>
      </c>
      <c r="Z33" s="15">
        <v>6123100</v>
      </c>
      <c r="AA33" s="15">
        <v>4897500</v>
      </c>
      <c r="AB33" s="15">
        <v>1708500</v>
      </c>
      <c r="AC33" s="15">
        <v>778600</v>
      </c>
      <c r="AD33" s="15">
        <v>837800</v>
      </c>
      <c r="AE33" s="15">
        <v>892400</v>
      </c>
      <c r="AF33" s="15">
        <v>874900</v>
      </c>
    </row>
    <row r="34" spans="1:32" ht="15" customHeight="1" x14ac:dyDescent="0.15">
      <c r="A34" s="3" t="s">
        <v>0</v>
      </c>
      <c r="B34" s="8"/>
      <c r="C34" s="69"/>
      <c r="D34" s="89">
        <f>歳入・旧宇都宮!D32+歳入・旧上河内!D32+歳入・旧河内!D32</f>
        <v>134999827</v>
      </c>
      <c r="E34" s="89">
        <f>歳入・旧宇都宮!E32+歳入・旧上河内!E32+歳入・旧河内!E32</f>
        <v>142184539</v>
      </c>
      <c r="F34" s="89">
        <f>歳入・旧宇都宮!F32+歳入・旧上河内!F32+歳入・旧河内!F32</f>
        <v>148326154</v>
      </c>
      <c r="G34" s="89">
        <f>歳入・旧宇都宮!G32+歳入・旧上河内!G32+歳入・旧河内!G32</f>
        <v>153865295</v>
      </c>
      <c r="H34" s="89">
        <f>歳入・旧宇都宮!H32+歳入・旧上河内!H32+歳入・旧河内!H32</f>
        <v>162062971</v>
      </c>
      <c r="I34" s="89">
        <f>歳入・旧宇都宮!I32+歳入・旧上河内!I32+歳入・旧河内!I32</f>
        <v>159573628</v>
      </c>
      <c r="J34" s="89">
        <f>歳入・旧宇都宮!J32+歳入・旧上河内!J32+歳入・旧河内!J32</f>
        <v>156946585</v>
      </c>
      <c r="K34" s="89">
        <f>歳入・旧宇都宮!K32+歳入・旧上河内!K32+歳入・旧河内!K32</f>
        <v>171736410</v>
      </c>
      <c r="L34" s="89">
        <f>歳入・旧宇都宮!L32+歳入・旧上河内!L32+歳入・旧河内!L32</f>
        <v>184086488</v>
      </c>
      <c r="M34" s="89">
        <f>歳入・旧宇都宮!M32+歳入・旧上河内!M32+歳入・旧河内!M32</f>
        <v>175144709</v>
      </c>
      <c r="N34" s="89">
        <f>歳入・旧宇都宮!N32+歳入・旧上河内!N32+歳入・旧河内!N32</f>
        <v>172198239</v>
      </c>
      <c r="O34" s="89">
        <f>歳入・旧宇都宮!O32+歳入・旧上河内!O32+歳入・旧河内!O32</f>
        <v>172806436</v>
      </c>
      <c r="P34" s="89">
        <f>歳入・旧宇都宮!P32+歳入・旧上河内!P32+歳入・旧河内!P32</f>
        <v>178779752</v>
      </c>
      <c r="Q34" s="89">
        <f>歳入・旧宇都宮!Q32+歳入・旧上河内!Q32+歳入・旧河内!Q32</f>
        <v>168343702</v>
      </c>
      <c r="R34" s="89">
        <f>歳入・旧宇都宮!R32+歳入・旧上河内!R32+歳入・旧河内!R32</f>
        <v>166239768</v>
      </c>
      <c r="S34" s="8">
        <f>SUM(S4:S31)-S17-S18</f>
        <v>170874811</v>
      </c>
      <c r="T34" s="8">
        <f>SUM(T4:T31)-T17-T18</f>
        <v>171963482</v>
      </c>
      <c r="U34" s="8">
        <f>SUM(U4:U31)-U17-U18</f>
        <v>178906969</v>
      </c>
      <c r="V34" s="8">
        <f>SUM(V4:V31)-V17-V18</f>
        <v>190702022</v>
      </c>
      <c r="W34" s="8">
        <f>SUM(W4:W31)-W17-W18</f>
        <v>197512065</v>
      </c>
      <c r="X34" s="8">
        <f>SUM(X4:X31)-X17-X18-X19</f>
        <v>192327863</v>
      </c>
      <c r="Y34" s="8">
        <f>SUM(Y4:Y31)-Y17-Y18-Y19</f>
        <v>187857312</v>
      </c>
      <c r="Z34" s="8">
        <f t="shared" ref="Z34:AB34" si="0">SUM(Z4:Z31)-Z17-Z18-Z19</f>
        <v>191415685</v>
      </c>
      <c r="AA34" s="8">
        <f t="shared" si="0"/>
        <v>198696454</v>
      </c>
      <c r="AB34" s="8">
        <f t="shared" si="0"/>
        <v>200993477</v>
      </c>
      <c r="AC34" s="8">
        <f t="shared" ref="AC34:AD34" si="1">SUM(AC4:AC31)-AC17-AC18-AC19</f>
        <v>201279125</v>
      </c>
      <c r="AD34" s="8">
        <f t="shared" si="1"/>
        <v>199277160</v>
      </c>
      <c r="AE34" s="8">
        <f t="shared" ref="AE34:AF34" si="2">SUM(AE4:AE31)-AE17-AE18-AE19</f>
        <v>214041393</v>
      </c>
      <c r="AF34" s="8">
        <f t="shared" si="2"/>
        <v>223160193</v>
      </c>
    </row>
    <row r="35" spans="1:32" ht="15" customHeight="1" x14ac:dyDescent="0.15">
      <c r="A35" s="3" t="s">
        <v>1</v>
      </c>
      <c r="B35" s="15"/>
      <c r="C35" s="15"/>
      <c r="D35" s="89">
        <f>歳入・旧宇都宮!D33+歳入・旧上河内!D33+歳入・旧河内!D33</f>
        <v>88674520</v>
      </c>
      <c r="E35" s="89">
        <f>歳入・旧宇都宮!E33+歳入・旧上河内!E33+歳入・旧河内!E33</f>
        <v>93139999</v>
      </c>
      <c r="F35" s="89">
        <f>歳入・旧宇都宮!F33+歳入・旧上河内!F33+歳入・旧河内!F33</f>
        <v>92953462</v>
      </c>
      <c r="G35" s="89">
        <f>歳入・旧宇都宮!G33+歳入・旧上河内!G33+歳入・旧河内!G33</f>
        <v>89988201</v>
      </c>
      <c r="H35" s="89">
        <f>歳入・旧宇都宮!H33+歳入・旧上河内!H33+歳入・旧河内!H33</f>
        <v>93527916</v>
      </c>
      <c r="I35" s="89">
        <f>歳入・旧宇都宮!I33+歳入・旧上河内!I33+歳入・旧河内!I33</f>
        <v>96372896</v>
      </c>
      <c r="J35" s="89">
        <f>歳入・旧宇都宮!J33+歳入・旧上河内!J33+歳入・旧河内!J33</f>
        <v>99495161</v>
      </c>
      <c r="K35" s="89">
        <f>歳入・旧宇都宮!K33+歳入・旧上河内!K33+歳入・旧河内!K33</f>
        <v>102526166</v>
      </c>
      <c r="L35" s="89">
        <f>歳入・旧宇都宮!L33+歳入・旧上河内!L33+歳入・旧河内!L33</f>
        <v>107409844</v>
      </c>
      <c r="M35" s="89">
        <f>歳入・旧宇都宮!M33+歳入・旧上河内!M33+歳入・旧河内!M33</f>
        <v>109933799</v>
      </c>
      <c r="N35" s="89">
        <f>歳入・旧宇都宮!N33+歳入・旧上河内!N33+歳入・旧河内!N33</f>
        <v>107384491</v>
      </c>
      <c r="O35" s="89">
        <f>歳入・旧宇都宮!O33+歳入・旧上河内!O33+歳入・旧河内!O33</f>
        <v>101576477</v>
      </c>
      <c r="P35" s="89">
        <f>歳入・旧宇都宮!P33+歳入・旧上河内!P33+歳入・旧河内!P33</f>
        <v>98634532</v>
      </c>
      <c r="Q35" s="89">
        <f>歳入・旧宇都宮!Q33+歳入・旧上河内!Q33+歳入・旧河内!Q33</f>
        <v>99836097</v>
      </c>
      <c r="R35" s="89">
        <f>歳入・旧宇都宮!R33+歳入・旧上河内!R33+歳入・旧河内!R33</f>
        <v>104060972</v>
      </c>
      <c r="S35" s="12">
        <f t="shared" ref="S35:X35" si="3">SUM(S4:S16)+S20</f>
        <v>109461935</v>
      </c>
      <c r="T35" s="12">
        <f t="shared" si="3"/>
        <v>110072320</v>
      </c>
      <c r="U35" s="12">
        <f t="shared" si="3"/>
        <v>107282766</v>
      </c>
      <c r="V35" s="12">
        <f t="shared" si="3"/>
        <v>100860645</v>
      </c>
      <c r="W35" s="12">
        <f t="shared" si="3"/>
        <v>102824753</v>
      </c>
      <c r="X35" s="12">
        <f t="shared" si="3"/>
        <v>105725671</v>
      </c>
      <c r="Y35" s="12">
        <f>SUM(Y4:Y16)+Y20</f>
        <v>103611749</v>
      </c>
      <c r="Z35" s="112">
        <f t="shared" ref="Z35:AB35" si="4">SUM(Z4:Z16)+Z20</f>
        <v>104393252</v>
      </c>
      <c r="AA35" s="112">
        <f t="shared" si="4"/>
        <v>107980061</v>
      </c>
      <c r="AB35" s="112">
        <f t="shared" si="4"/>
        <v>109513280</v>
      </c>
      <c r="AC35" s="112">
        <f t="shared" ref="AC35" si="5">SUM(AC4:AC16)+AC20</f>
        <v>108619444</v>
      </c>
      <c r="AD35" s="112">
        <f>SUM(AD4:AD16)+AD20</f>
        <v>110204899</v>
      </c>
      <c r="AE35" s="112">
        <f>SUM(AE4:AE16)+AE20</f>
        <v>115446584</v>
      </c>
      <c r="AF35" s="112">
        <f>SUM(AF4:AF16)+AF20</f>
        <v>114208069</v>
      </c>
    </row>
    <row r="36" spans="1:32" ht="15" customHeight="1" x14ac:dyDescent="0.15">
      <c r="A36" s="3" t="s">
        <v>173</v>
      </c>
      <c r="B36" s="15"/>
      <c r="C36" s="15"/>
      <c r="D36" s="89">
        <f>歳入・旧宇都宮!D34+歳入・旧上河内!D34+歳入・旧河内!D34</f>
        <v>46325307</v>
      </c>
      <c r="E36" s="89">
        <f>歳入・旧宇都宮!E34+歳入・旧上河内!E34+歳入・旧河内!E34</f>
        <v>49044540</v>
      </c>
      <c r="F36" s="89">
        <f>歳入・旧宇都宮!F34+歳入・旧上河内!F34+歳入・旧河内!F34</f>
        <v>55372692</v>
      </c>
      <c r="G36" s="89">
        <f>歳入・旧宇都宮!G34+歳入・旧上河内!G34+歳入・旧河内!G34</f>
        <v>63877094</v>
      </c>
      <c r="H36" s="89">
        <f>歳入・旧宇都宮!H34+歳入・旧上河内!H34+歳入・旧河内!H34</f>
        <v>68535055</v>
      </c>
      <c r="I36" s="89">
        <f>歳入・旧宇都宮!I34+歳入・旧上河内!I34+歳入・旧河内!I34</f>
        <v>63200732</v>
      </c>
      <c r="J36" s="89">
        <f>歳入・旧宇都宮!J34+歳入・旧上河内!J34+歳入・旧河内!J34</f>
        <v>57451424</v>
      </c>
      <c r="K36" s="89">
        <f>歳入・旧宇都宮!K34+歳入・旧上河内!K34+歳入・旧河内!K34</f>
        <v>69210244</v>
      </c>
      <c r="L36" s="89">
        <f>歳入・旧宇都宮!L34+歳入・旧上河内!L34+歳入・旧河内!L34</f>
        <v>76676644</v>
      </c>
      <c r="M36" s="89">
        <f>歳入・旧宇都宮!M34+歳入・旧上河内!M34+歳入・旧河内!M34</f>
        <v>65210910</v>
      </c>
      <c r="N36" s="89">
        <f>歳入・旧宇都宮!N34+歳入・旧上河内!N34+歳入・旧河内!N34</f>
        <v>64813748</v>
      </c>
      <c r="O36" s="89">
        <f>歳入・旧宇都宮!O34+歳入・旧上河内!O34+歳入・旧河内!O34</f>
        <v>71229959</v>
      </c>
      <c r="P36" s="89">
        <f>歳入・旧宇都宮!P34+歳入・旧上河内!P34+歳入・旧河内!P34</f>
        <v>80145220</v>
      </c>
      <c r="Q36" s="89">
        <f>歳入・旧宇都宮!Q34+歳入・旧上河内!Q34+歳入・旧河内!Q34</f>
        <v>68507605</v>
      </c>
      <c r="R36" s="89">
        <f>歳入・旧宇都宮!R34+歳入・旧上河内!R34+歳入・旧河内!R34</f>
        <v>62178796</v>
      </c>
      <c r="S36" s="12">
        <f t="shared" ref="S36:X36" si="6">SUM(S21:S31)</f>
        <v>61412876</v>
      </c>
      <c r="T36" s="12">
        <f t="shared" si="6"/>
        <v>61891162</v>
      </c>
      <c r="U36" s="12">
        <f t="shared" si="6"/>
        <v>71624203</v>
      </c>
      <c r="V36" s="12">
        <f t="shared" si="6"/>
        <v>89841377</v>
      </c>
      <c r="W36" s="12">
        <f t="shared" si="6"/>
        <v>94687312</v>
      </c>
      <c r="X36" s="12">
        <f t="shared" si="6"/>
        <v>86602192</v>
      </c>
      <c r="Y36" s="12">
        <f>SUM(Y21:Y31)</f>
        <v>84245563</v>
      </c>
      <c r="Z36" s="112">
        <f t="shared" ref="Z36:AB36" si="7">SUM(Z21:Z31)</f>
        <v>87022433</v>
      </c>
      <c r="AA36" s="112">
        <f t="shared" si="7"/>
        <v>90716393</v>
      </c>
      <c r="AB36" s="112">
        <f t="shared" si="7"/>
        <v>91480197</v>
      </c>
      <c r="AC36" s="112">
        <f t="shared" ref="AC36:AD36" si="8">SUM(AC21:AC31)</f>
        <v>92659681</v>
      </c>
      <c r="AD36" s="112">
        <f t="shared" si="8"/>
        <v>89072261</v>
      </c>
      <c r="AE36" s="112">
        <f t="shared" ref="AE36:AF36" si="9">SUM(AE21:AE31)</f>
        <v>98594809</v>
      </c>
      <c r="AF36" s="112">
        <f t="shared" si="9"/>
        <v>108952124</v>
      </c>
    </row>
    <row r="37" spans="1:32" ht="15" customHeight="1" x14ac:dyDescent="0.15">
      <c r="A37" s="3" t="s">
        <v>12</v>
      </c>
      <c r="B37" s="15"/>
      <c r="C37" s="15"/>
      <c r="D37" s="89">
        <f>歳入・旧宇都宮!D35+歳入・旧上河内!D35+歳入・旧河内!D35</f>
        <v>102460574</v>
      </c>
      <c r="E37" s="89">
        <f>歳入・旧宇都宮!E35+歳入・旧上河内!E35+歳入・旧河内!E35</f>
        <v>107315968</v>
      </c>
      <c r="F37" s="89">
        <f>歳入・旧宇都宮!F35+歳入・旧上河内!F35+歳入・旧河内!F35</f>
        <v>106818724</v>
      </c>
      <c r="G37" s="89">
        <f>歳入・旧宇都宮!G35+歳入・旧上河内!G35+歳入・旧河内!G35</f>
        <v>109874613</v>
      </c>
      <c r="H37" s="89">
        <f>歳入・旧宇都宮!H35+歳入・旧上河内!H35+歳入・旧河内!H35</f>
        <v>112112923</v>
      </c>
      <c r="I37" s="89">
        <f>歳入・旧宇都宮!I35+歳入・旧上河内!I35+歳入・旧河内!I35</f>
        <v>112938712</v>
      </c>
      <c r="J37" s="89">
        <f>歳入・旧宇都宮!J35+歳入・旧上河内!J35+歳入・旧河内!J35</f>
        <v>117158657</v>
      </c>
      <c r="K37" s="89">
        <f>歳入・旧宇都宮!K35+歳入・旧上河内!K35+歳入・旧河内!K35</f>
        <v>117740714</v>
      </c>
      <c r="L37" s="89">
        <f>歳入・旧宇都宮!L35+歳入・旧上河内!L35+歳入・旧河内!L35</f>
        <v>122821462</v>
      </c>
      <c r="M37" s="89">
        <f>歳入・旧宇都宮!M35+歳入・旧上河内!M35+歳入・旧河内!M35</f>
        <v>117284382</v>
      </c>
      <c r="N37" s="89">
        <f>歳入・旧宇都宮!N35+歳入・旧上河内!N35+歳入・旧河内!N35</f>
        <v>119745104</v>
      </c>
      <c r="O37" s="89">
        <f>歳入・旧宇都宮!O35+歳入・旧上河内!O35+歳入・旧河内!O35</f>
        <v>122671839</v>
      </c>
      <c r="P37" s="89">
        <f>歳入・旧宇都宮!P35+歳入・旧上河内!P35+歳入・旧河内!P35</f>
        <v>119779837</v>
      </c>
      <c r="Q37" s="89">
        <f>歳入・旧宇都宮!Q35+歳入・旧上河内!Q35+歳入・旧河内!Q35</f>
        <v>116363617</v>
      </c>
      <c r="R37" s="89">
        <f>歳入・旧宇都宮!R35+歳入・旧上河内!R35+歳入・旧河内!R35</f>
        <v>115808819</v>
      </c>
      <c r="S37" s="12">
        <f t="shared" ref="S37:X37" si="10">+S4+S21+S22+S23+S26+S27+S28+S29+S30</f>
        <v>120951368</v>
      </c>
      <c r="T37" s="12">
        <f t="shared" si="10"/>
        <v>126830093</v>
      </c>
      <c r="U37" s="12">
        <f t="shared" si="10"/>
        <v>123699121</v>
      </c>
      <c r="V37" s="12">
        <f t="shared" si="10"/>
        <v>131163460</v>
      </c>
      <c r="W37" s="12">
        <f t="shared" si="10"/>
        <v>128093101</v>
      </c>
      <c r="X37" s="12">
        <f t="shared" si="10"/>
        <v>123349260</v>
      </c>
      <c r="Y37" s="12">
        <f>+Y4+Y21+Y22+Y23+Y26+Y27+Y28+Y29+Y30</f>
        <v>121186942</v>
      </c>
      <c r="Z37" s="112">
        <f t="shared" ref="Z37:AB37" si="11">+Z4+Z21+Z22+Z23+Z26+Z27+Z28+Z29+Z30</f>
        <v>123495244</v>
      </c>
      <c r="AA37" s="112">
        <f t="shared" si="11"/>
        <v>131225527</v>
      </c>
      <c r="AB37" s="112">
        <f t="shared" si="11"/>
        <v>128291520</v>
      </c>
      <c r="AC37" s="112">
        <f t="shared" ref="AC37" si="12">+AC4+AC21+AC22+AC23+AC26+AC27+AC28+AC29+AC30</f>
        <v>124907518</v>
      </c>
      <c r="AD37" s="112">
        <f t="shared" ref="AD37" si="13">+AD4+AD21+AD22+AD23+AD26+AD27+AD28+AD29+AD30</f>
        <v>124665582</v>
      </c>
      <c r="AE37" s="112">
        <f t="shared" ref="AE37:AF37" si="14">+AE4+AE21+AE22+AE23+AE26+AE27+AE28+AE29+AE30</f>
        <v>127952815</v>
      </c>
      <c r="AF37" s="112">
        <f t="shared" si="14"/>
        <v>126017956</v>
      </c>
    </row>
    <row r="38" spans="1:32" ht="15" customHeight="1" x14ac:dyDescent="0.15">
      <c r="A38" s="3" t="s">
        <v>11</v>
      </c>
      <c r="B38" s="12"/>
      <c r="C38" s="12"/>
      <c r="D38" s="89">
        <f>歳入・旧宇都宮!D36+歳入・旧上河内!D36+歳入・旧河内!D36</f>
        <v>32539253</v>
      </c>
      <c r="E38" s="89">
        <f>歳入・旧宇都宮!E36+歳入・旧上河内!E36+歳入・旧河内!E36</f>
        <v>34868571</v>
      </c>
      <c r="F38" s="89">
        <f>歳入・旧宇都宮!F36+歳入・旧上河内!F36+歳入・旧河内!F36</f>
        <v>41507430</v>
      </c>
      <c r="G38" s="89">
        <f>歳入・旧宇都宮!G36+歳入・旧上河内!G36+歳入・旧河内!G36</f>
        <v>43990682</v>
      </c>
      <c r="H38" s="89">
        <f>歳入・旧宇都宮!H36+歳入・旧上河内!H36+歳入・旧河内!H36</f>
        <v>49950048</v>
      </c>
      <c r="I38" s="89">
        <f>歳入・旧宇都宮!I36+歳入・旧上河内!I36+歳入・旧河内!I36</f>
        <v>46634916</v>
      </c>
      <c r="J38" s="89">
        <f>歳入・旧宇都宮!J36+歳入・旧上河内!J36+歳入・旧河内!J36</f>
        <v>39787928</v>
      </c>
      <c r="K38" s="89">
        <f>歳入・旧宇都宮!K36+歳入・旧上河内!K36+歳入・旧河内!K36</f>
        <v>53995696</v>
      </c>
      <c r="L38" s="89">
        <f>歳入・旧宇都宮!L36+歳入・旧上河内!L36+歳入・旧河内!L36</f>
        <v>61265026</v>
      </c>
      <c r="M38" s="89">
        <f>歳入・旧宇都宮!M36+歳入・旧上河内!M36+歳入・旧河内!M36</f>
        <v>57860327</v>
      </c>
      <c r="N38" s="89">
        <f>歳入・旧宇都宮!N36+歳入・旧上河内!N36+歳入・旧河内!N36</f>
        <v>52453135</v>
      </c>
      <c r="O38" s="89">
        <f>歳入・旧宇都宮!O36+歳入・旧上河内!O36+歳入・旧河内!O36</f>
        <v>50134597</v>
      </c>
      <c r="P38" s="89">
        <f>歳入・旧宇都宮!P36+歳入・旧上河内!P36+歳入・旧河内!P36</f>
        <v>58999915</v>
      </c>
      <c r="Q38" s="89">
        <f>歳入・旧宇都宮!Q36+歳入・旧上河内!Q36+歳入・旧河内!Q36</f>
        <v>51980085</v>
      </c>
      <c r="R38" s="89">
        <f>歳入・旧宇都宮!R36+歳入・旧上河内!R36+歳入・旧河内!R36</f>
        <v>50430949</v>
      </c>
      <c r="S38" s="12">
        <f t="shared" ref="S38:X38" si="15">SUM(S5:S20)-S17-S18+S24+S25+S31</f>
        <v>49923443</v>
      </c>
      <c r="T38" s="12">
        <f t="shared" si="15"/>
        <v>45133389</v>
      </c>
      <c r="U38" s="12">
        <f t="shared" si="15"/>
        <v>55207848</v>
      </c>
      <c r="V38" s="12">
        <f t="shared" si="15"/>
        <v>59538562</v>
      </c>
      <c r="W38" s="12">
        <f t="shared" si="15"/>
        <v>69418964</v>
      </c>
      <c r="X38" s="12">
        <f t="shared" si="15"/>
        <v>69878084</v>
      </c>
      <c r="Y38" s="12">
        <f>SUM(Y5:Y20)-Y17-Y18+Y24+Y25+Y31</f>
        <v>68022262</v>
      </c>
      <c r="Z38" s="112">
        <f t="shared" ref="Z38:AB38" si="16">SUM(Z5:Z20)-Z17-Z18+Z24+Z25+Z31</f>
        <v>68508263</v>
      </c>
      <c r="AA38" s="112">
        <f t="shared" si="16"/>
        <v>67926492</v>
      </c>
      <c r="AB38" s="112">
        <f t="shared" si="16"/>
        <v>73152662</v>
      </c>
      <c r="AC38" s="112">
        <f t="shared" ref="AC38" si="17">SUM(AC5:AC20)-AC17-AC18+AC24+AC25+AC31</f>
        <v>76707508</v>
      </c>
      <c r="AD38" s="112">
        <f t="shared" ref="AD38" si="18">SUM(AD5:AD20)-AD17-AD18+AD24+AD25+AD31</f>
        <v>75257453</v>
      </c>
      <c r="AE38" s="112">
        <f t="shared" ref="AE38:AF38" si="19">SUM(AE5:AE20)-AE17-AE18+AE24+AE25+AE31</f>
        <v>91647739</v>
      </c>
      <c r="AF38" s="112">
        <f t="shared" si="19"/>
        <v>101476101</v>
      </c>
    </row>
    <row r="39" spans="1:32" ht="15" customHeight="1" x14ac:dyDescent="0.2">
      <c r="A39" s="26" t="s">
        <v>96</v>
      </c>
      <c r="L39" s="13" t="s">
        <v>182</v>
      </c>
      <c r="M39" s="64"/>
      <c r="N39" s="64"/>
      <c r="O39" s="64"/>
      <c r="P39" s="64"/>
      <c r="Q39" s="64"/>
      <c r="R39" s="64"/>
      <c r="S39" s="64"/>
      <c r="T39" s="64"/>
      <c r="U39" s="64"/>
      <c r="V39" s="13" t="s">
        <v>182</v>
      </c>
      <c r="W39" s="64"/>
      <c r="X39" s="64"/>
      <c r="Y39" s="64"/>
      <c r="Z39" s="64"/>
      <c r="AA39" s="64"/>
      <c r="AB39" s="64"/>
      <c r="AC39" s="64"/>
      <c r="AD39" s="64"/>
      <c r="AE39" s="64"/>
      <c r="AF39" s="13" t="s">
        <v>182</v>
      </c>
    </row>
    <row r="40" spans="1:32" ht="15" customHeight="1" x14ac:dyDescent="0.15"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32" ht="15" customHeight="1" x14ac:dyDescent="0.15">
      <c r="A41" s="2"/>
      <c r="B41" s="2" t="s">
        <v>10</v>
      </c>
      <c r="C41" s="2" t="s">
        <v>9</v>
      </c>
      <c r="D41" s="87" t="s">
        <v>8</v>
      </c>
      <c r="E41" s="87" t="s">
        <v>7</v>
      </c>
      <c r="F41" s="87" t="s">
        <v>6</v>
      </c>
      <c r="G41" s="87" t="s">
        <v>5</v>
      </c>
      <c r="H41" s="87" t="s">
        <v>4</v>
      </c>
      <c r="I41" s="87" t="s">
        <v>3</v>
      </c>
      <c r="J41" s="88" t="s">
        <v>166</v>
      </c>
      <c r="K41" s="88" t="s">
        <v>167</v>
      </c>
      <c r="L41" s="87" t="s">
        <v>169</v>
      </c>
      <c r="M41" s="87" t="s">
        <v>175</v>
      </c>
      <c r="N41" s="87" t="s">
        <v>188</v>
      </c>
      <c r="O41" s="87" t="s">
        <v>192</v>
      </c>
      <c r="P41" s="87" t="s">
        <v>193</v>
      </c>
      <c r="Q41" s="87" t="s">
        <v>196</v>
      </c>
      <c r="R41" s="87" t="s">
        <v>212</v>
      </c>
      <c r="S41" s="2" t="s">
        <v>363</v>
      </c>
      <c r="T41" s="2" t="s">
        <v>368</v>
      </c>
      <c r="U41" s="2" t="s">
        <v>377</v>
      </c>
      <c r="V41" s="2" t="s">
        <v>381</v>
      </c>
      <c r="W41" s="2" t="s">
        <v>385</v>
      </c>
      <c r="X41" s="2" t="s">
        <v>386</v>
      </c>
      <c r="Y41" s="2" t="s">
        <v>388</v>
      </c>
      <c r="Z41" s="2" t="s">
        <v>394</v>
      </c>
      <c r="AA41" s="2" t="s">
        <v>395</v>
      </c>
      <c r="AB41" s="2" t="s">
        <v>396</v>
      </c>
      <c r="AC41" s="2" t="s">
        <v>406</v>
      </c>
      <c r="AD41" s="2" t="s">
        <v>408</v>
      </c>
      <c r="AE41" s="2" t="str">
        <f>AE3</f>
        <v>１８(H30)</v>
      </c>
      <c r="AF41" s="2" t="str">
        <f>AF3</f>
        <v>１９(R1)</v>
      </c>
    </row>
    <row r="42" spans="1:32" ht="15" customHeight="1" x14ac:dyDescent="0.15">
      <c r="A42" s="3" t="s">
        <v>115</v>
      </c>
      <c r="B42" s="24"/>
      <c r="C42" s="24"/>
      <c r="D42" s="90">
        <f>+D4/D$34*100</f>
        <v>57.717101370803981</v>
      </c>
      <c r="E42" s="90">
        <f t="shared" ref="E42:L42" si="20">+E4/E$34*100</f>
        <v>58.266048181230168</v>
      </c>
      <c r="F42" s="90">
        <f t="shared" si="20"/>
        <v>55.550746633665163</v>
      </c>
      <c r="G42" s="90">
        <f t="shared" si="20"/>
        <v>51.248500189727643</v>
      </c>
      <c r="H42" s="90">
        <f t="shared" si="20"/>
        <v>51.171224054629974</v>
      </c>
      <c r="I42" s="90">
        <f t="shared" si="20"/>
        <v>54.066930157156044</v>
      </c>
      <c r="J42" s="90">
        <f t="shared" si="20"/>
        <v>57.367167307272091</v>
      </c>
      <c r="K42" s="90">
        <f t="shared" si="20"/>
        <v>51.379762742216393</v>
      </c>
      <c r="L42" s="90">
        <f t="shared" si="20"/>
        <v>47.549396998654245</v>
      </c>
      <c r="M42" s="90">
        <f t="shared" ref="M42:X42" si="21">+M4/M$34*100</f>
        <v>49.004577694665045</v>
      </c>
      <c r="N42" s="90">
        <f t="shared" si="21"/>
        <v>50.360120117140106</v>
      </c>
      <c r="O42" s="90">
        <f t="shared" si="21"/>
        <v>49.785115063654231</v>
      </c>
      <c r="P42" s="90">
        <f t="shared" si="21"/>
        <v>46.70020014347039</v>
      </c>
      <c r="Q42" s="90">
        <f t="shared" si="21"/>
        <v>49.886697870051592</v>
      </c>
      <c r="R42" s="90">
        <f t="shared" si="21"/>
        <v>52.703106515403711</v>
      </c>
      <c r="S42" s="24">
        <f t="shared" si="21"/>
        <v>53.617642333485882</v>
      </c>
      <c r="T42" s="24">
        <f t="shared" si="21"/>
        <v>56.903814613384021</v>
      </c>
      <c r="U42" s="24">
        <f t="shared" si="21"/>
        <v>53.306283446118861</v>
      </c>
      <c r="V42" s="24">
        <f t="shared" si="21"/>
        <v>46.535037787905573</v>
      </c>
      <c r="W42" s="24">
        <f t="shared" si="21"/>
        <v>44.692722442044236</v>
      </c>
      <c r="X42" s="24">
        <f t="shared" si="21"/>
        <v>46.103558588388204</v>
      </c>
      <c r="Y42" s="24">
        <f t="shared" ref="Y42:AB51" si="22">+Y4/Y$34*100</f>
        <v>46.777332787557398</v>
      </c>
      <c r="Z42" s="24">
        <f t="shared" si="22"/>
        <v>46.627908261540846</v>
      </c>
      <c r="AA42" s="24">
        <f t="shared" si="22"/>
        <v>46.845894391250688</v>
      </c>
      <c r="AB42" s="24">
        <f t="shared" si="22"/>
        <v>45.735822561047591</v>
      </c>
      <c r="AC42" s="24">
        <f t="shared" ref="AC42" si="23">+AC4/AC$34*100</f>
        <v>46.149655608846665</v>
      </c>
      <c r="AD42" s="24">
        <f t="shared" ref="AD42" si="24">+AD4/AD$34*100</f>
        <v>46.841325920140569</v>
      </c>
      <c r="AE42" s="24">
        <f t="shared" ref="AE42:AF42" si="25">+AE4/AE$34*100</f>
        <v>43.50164222674443</v>
      </c>
      <c r="AF42" s="24">
        <f t="shared" si="25"/>
        <v>41.707872604322404</v>
      </c>
    </row>
    <row r="43" spans="1:32" ht="15" customHeight="1" x14ac:dyDescent="0.15">
      <c r="A43" s="3" t="s">
        <v>116</v>
      </c>
      <c r="B43" s="24"/>
      <c r="C43" s="24"/>
      <c r="D43" s="90">
        <f>+D5/D$34*100</f>
        <v>2.2686621665078137</v>
      </c>
      <c r="E43" s="90">
        <f t="shared" ref="E43:L43" si="26">+E5/E$34*100</f>
        <v>2.4148729701194869</v>
      </c>
      <c r="F43" s="90">
        <f t="shared" si="26"/>
        <v>2.5228241271596645</v>
      </c>
      <c r="G43" s="90">
        <f t="shared" si="26"/>
        <v>2.4587363901651766</v>
      </c>
      <c r="H43" s="90">
        <f t="shared" si="26"/>
        <v>2.3596426601361022</v>
      </c>
      <c r="I43" s="90">
        <f t="shared" si="26"/>
        <v>2.4890328369296713</v>
      </c>
      <c r="J43" s="90">
        <f t="shared" si="26"/>
        <v>1.4671469277270353</v>
      </c>
      <c r="K43" s="90">
        <f t="shared" si="26"/>
        <v>0.83130129481570036</v>
      </c>
      <c r="L43" s="90">
        <f t="shared" si="26"/>
        <v>0.75634176909279727</v>
      </c>
      <c r="M43" s="90">
        <f t="shared" ref="M43:X43" si="27">+M5/M$34*100</f>
        <v>0.8255813197303038</v>
      </c>
      <c r="N43" s="90">
        <f t="shared" si="27"/>
        <v>0.86649376245944065</v>
      </c>
      <c r="O43" s="90">
        <f t="shared" si="27"/>
        <v>0.88389589841433913</v>
      </c>
      <c r="P43" s="90">
        <f t="shared" si="27"/>
        <v>0.91237569229875648</v>
      </c>
      <c r="Q43" s="90">
        <f t="shared" si="27"/>
        <v>1.5219321955982648</v>
      </c>
      <c r="R43" s="90">
        <f t="shared" si="27"/>
        <v>2.086797305925018</v>
      </c>
      <c r="S43" s="24">
        <f t="shared" si="27"/>
        <v>2.9742938530594776</v>
      </c>
      <c r="T43" s="24">
        <f t="shared" si="27"/>
        <v>0.99696399494864851</v>
      </c>
      <c r="U43" s="24">
        <f t="shared" si="27"/>
        <v>0.93421402717967905</v>
      </c>
      <c r="V43" s="24">
        <f t="shared" si="27"/>
        <v>0.82493986351125315</v>
      </c>
      <c r="W43" s="24">
        <f t="shared" si="27"/>
        <v>0.7250108999670476</v>
      </c>
      <c r="X43" s="24">
        <f t="shared" si="27"/>
        <v>0.78128149325924767</v>
      </c>
      <c r="Y43" s="24">
        <f t="shared" si="22"/>
        <v>0.70340461381668229</v>
      </c>
      <c r="Z43" s="24">
        <f t="shared" si="22"/>
        <v>0.66314576049501905</v>
      </c>
      <c r="AA43" s="24">
        <f t="shared" si="22"/>
        <v>0.61103304843074857</v>
      </c>
      <c r="AB43" s="24">
        <f t="shared" si="22"/>
        <v>0.63591018926450038</v>
      </c>
      <c r="AC43" s="24">
        <f t="shared" ref="AC43" si="28">+AC5/AC$34*100</f>
        <v>0.63121051425476937</v>
      </c>
      <c r="AD43" s="24">
        <f t="shared" ref="AD43" si="29">+AD5/AD$34*100</f>
        <v>0.63572614142032124</v>
      </c>
      <c r="AE43" s="24">
        <f t="shared" ref="AE43:AF43" si="30">+AE5/AE$34*100</f>
        <v>0.59781801177120919</v>
      </c>
      <c r="AF43" s="24">
        <f t="shared" si="30"/>
        <v>0.58183405496517027</v>
      </c>
    </row>
    <row r="44" spans="1:32" ht="15" customHeight="1" x14ac:dyDescent="0.15">
      <c r="A44" s="3" t="s">
        <v>199</v>
      </c>
      <c r="B44" s="24"/>
      <c r="C44" s="24"/>
      <c r="D44" s="90">
        <f>+D6/D$34*100</f>
        <v>2.1187064187867444</v>
      </c>
      <c r="E44" s="90">
        <f t="shared" ref="E44:L44" si="31">+E6/E$34*100</f>
        <v>1.4185452329665746</v>
      </c>
      <c r="F44" s="90">
        <f t="shared" si="31"/>
        <v>1.4146352099171937</v>
      </c>
      <c r="G44" s="90">
        <f t="shared" si="31"/>
        <v>1.7641775554389962</v>
      </c>
      <c r="H44" s="90">
        <f t="shared" si="31"/>
        <v>1.185668748476788</v>
      </c>
      <c r="I44" s="90">
        <f t="shared" si="31"/>
        <v>0.67498496681419062</v>
      </c>
      <c r="J44" s="90">
        <f t="shared" si="31"/>
        <v>0.54905813974862849</v>
      </c>
      <c r="K44" s="90">
        <f t="shared" si="31"/>
        <v>0.40383865017325093</v>
      </c>
      <c r="L44" s="90">
        <f t="shared" si="31"/>
        <v>0.35612662674079587</v>
      </c>
      <c r="M44" s="90">
        <f t="shared" ref="M44:X44" si="32">+M6/M$34*100</f>
        <v>1.5872731844842656</v>
      </c>
      <c r="N44" s="90">
        <f t="shared" si="32"/>
        <v>1.6308720787789242</v>
      </c>
      <c r="O44" s="90">
        <f t="shared" si="32"/>
        <v>0.51377079497201139</v>
      </c>
      <c r="P44" s="90">
        <f t="shared" si="32"/>
        <v>0.34248117762239649</v>
      </c>
      <c r="Q44" s="90">
        <f t="shared" si="32"/>
        <v>0.36446566917008871</v>
      </c>
      <c r="R44" s="90">
        <f t="shared" si="32"/>
        <v>0.21583102786813321</v>
      </c>
      <c r="S44" s="24">
        <f t="shared" si="32"/>
        <v>0.14633169074873181</v>
      </c>
      <c r="T44" s="24">
        <f t="shared" si="32"/>
        <v>0.19711510610142213</v>
      </c>
      <c r="U44" s="24">
        <f t="shared" si="32"/>
        <v>0.19119601763528843</v>
      </c>
      <c r="V44" s="24">
        <f t="shared" si="32"/>
        <v>0.14411593391495348</v>
      </c>
      <c r="W44" s="24">
        <f t="shared" si="32"/>
        <v>0.11844035958005907</v>
      </c>
      <c r="X44" s="24">
        <f t="shared" si="32"/>
        <v>9.5238930617141004E-2</v>
      </c>
      <c r="Y44" s="24">
        <f t="shared" si="22"/>
        <v>8.6562507612160444E-2</v>
      </c>
      <c r="Z44" s="24">
        <f t="shared" si="22"/>
        <v>7.92730230022686E-2</v>
      </c>
      <c r="AA44" s="24">
        <f t="shared" si="22"/>
        <v>6.800020698909906E-2</v>
      </c>
      <c r="AB44" s="24">
        <f t="shared" si="22"/>
        <v>5.5115719004154545E-2</v>
      </c>
      <c r="AC44" s="24">
        <f t="shared" ref="AC44" si="33">+AC6/AC$34*100</f>
        <v>3.193873184812384E-2</v>
      </c>
      <c r="AD44" s="24">
        <f t="shared" ref="AD44" si="34">+AD6/AD$34*100</f>
        <v>6.1103841503963627E-2</v>
      </c>
      <c r="AE44" s="24">
        <f t="shared" ref="AE44:AF44" si="35">+AE6/AE$34*100</f>
        <v>6.2417366158703698E-2</v>
      </c>
      <c r="AF44" s="24">
        <f t="shared" si="35"/>
        <v>2.4315268449333165E-2</v>
      </c>
    </row>
    <row r="45" spans="1:32" ht="15" customHeight="1" x14ac:dyDescent="0.15">
      <c r="A45" s="3" t="s">
        <v>197</v>
      </c>
      <c r="B45" s="24"/>
      <c r="C45" s="24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>
        <f t="shared" ref="Q45:X51" si="36">+Q7/Q$34*100</f>
        <v>5.6825410670842909E-2</v>
      </c>
      <c r="R45" s="90">
        <f t="shared" si="36"/>
        <v>0.10214523398516774</v>
      </c>
      <c r="S45" s="24">
        <f t="shared" si="36"/>
        <v>0.15763294684785342</v>
      </c>
      <c r="T45" s="24">
        <f t="shared" si="36"/>
        <v>0.17471151229654677</v>
      </c>
      <c r="U45" s="24">
        <f t="shared" si="36"/>
        <v>6.0826026290792506E-2</v>
      </c>
      <c r="V45" s="24">
        <f t="shared" si="36"/>
        <v>4.4210857921579881E-2</v>
      </c>
      <c r="W45" s="24">
        <f t="shared" si="36"/>
        <v>5.3782030986309619E-2</v>
      </c>
      <c r="X45" s="24">
        <f t="shared" si="36"/>
        <v>6.3412028864481274E-2</v>
      </c>
      <c r="Y45" s="24">
        <f t="shared" si="22"/>
        <v>7.6240311582867745E-2</v>
      </c>
      <c r="Z45" s="24">
        <f t="shared" si="22"/>
        <v>0.15289499394994721</v>
      </c>
      <c r="AA45" s="24">
        <f t="shared" si="22"/>
        <v>0.2833955959777722</v>
      </c>
      <c r="AB45" s="24">
        <f t="shared" si="22"/>
        <v>0.21412834208544987</v>
      </c>
      <c r="AC45" s="24">
        <f t="shared" ref="AC45" si="37">+AC7/AC$34*100</f>
        <v>0.12268286639262765</v>
      </c>
      <c r="AD45" s="24">
        <f t="shared" ref="AD45" si="38">+AD7/AD$34*100</f>
        <v>0.18650406298443836</v>
      </c>
      <c r="AE45" s="24">
        <f t="shared" ref="AE45:AF45" si="39">+AE7/AE$34*100</f>
        <v>0.13278599808028721</v>
      </c>
      <c r="AF45" s="24">
        <f t="shared" si="39"/>
        <v>0.15238828907089177</v>
      </c>
    </row>
    <row r="46" spans="1:32" ht="15" customHeight="1" x14ac:dyDescent="0.15">
      <c r="A46" s="3" t="s">
        <v>198</v>
      </c>
      <c r="B46" s="24"/>
      <c r="C46" s="24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>
        <f t="shared" si="36"/>
        <v>6.6512734762123743E-2</v>
      </c>
      <c r="R46" s="90">
        <f t="shared" si="36"/>
        <v>0.15174768530716429</v>
      </c>
      <c r="S46" s="24">
        <f t="shared" si="36"/>
        <v>0.11592756055776997</v>
      </c>
      <c r="T46" s="24">
        <f t="shared" si="36"/>
        <v>0.10116799100404353</v>
      </c>
      <c r="U46" s="24">
        <f t="shared" si="36"/>
        <v>3.5355246558338375E-2</v>
      </c>
      <c r="V46" s="24">
        <f t="shared" si="36"/>
        <v>2.5922640715366929E-2</v>
      </c>
      <c r="W46" s="24">
        <f t="shared" si="36"/>
        <v>2.0777464910814437E-2</v>
      </c>
      <c r="X46" s="24">
        <f t="shared" si="36"/>
        <v>1.6449514649887208E-2</v>
      </c>
      <c r="Y46" s="24">
        <f t="shared" si="22"/>
        <v>2.2215797487829484E-2</v>
      </c>
      <c r="Z46" s="24">
        <f t="shared" si="22"/>
        <v>0.24615903341463369</v>
      </c>
      <c r="AA46" s="24">
        <f t="shared" si="22"/>
        <v>0.15464493392519224</v>
      </c>
      <c r="AB46" s="24">
        <f t="shared" si="22"/>
        <v>0.18387114125101683</v>
      </c>
      <c r="AC46" s="24">
        <f t="shared" ref="AC46" si="40">+AC8/AC$34*100</f>
        <v>7.1074434569407041E-2</v>
      </c>
      <c r="AD46" s="24">
        <f t="shared" ref="AD46" si="41">+AD8/AD$34*100</f>
        <v>0.19838349763716023</v>
      </c>
      <c r="AE46" s="24">
        <f t="shared" ref="AE46:AF46" si="42">+AE8/AE$34*100</f>
        <v>0.11983149446238187</v>
      </c>
      <c r="AF46" s="24">
        <f t="shared" si="42"/>
        <v>0.10549775783712464</v>
      </c>
    </row>
    <row r="47" spans="1:32" ht="15" customHeight="1" x14ac:dyDescent="0.15">
      <c r="A47" s="3" t="s">
        <v>117</v>
      </c>
      <c r="B47" s="24"/>
      <c r="C47" s="24"/>
      <c r="D47" s="90">
        <f>+D9/D$34*100</f>
        <v>0</v>
      </c>
      <c r="E47" s="90">
        <f t="shared" ref="E47:L47" si="43">+E9/E$34*100</f>
        <v>0</v>
      </c>
      <c r="F47" s="90">
        <f t="shared" si="43"/>
        <v>0</v>
      </c>
      <c r="G47" s="90">
        <f t="shared" si="43"/>
        <v>0</v>
      </c>
      <c r="H47" s="90">
        <f t="shared" si="43"/>
        <v>0</v>
      </c>
      <c r="I47" s="90">
        <f t="shared" si="43"/>
        <v>0</v>
      </c>
      <c r="J47" s="90">
        <f t="shared" si="43"/>
        <v>0.76276970282596468</v>
      </c>
      <c r="K47" s="90">
        <f t="shared" si="43"/>
        <v>3.1274561987175575</v>
      </c>
      <c r="L47" s="90">
        <f t="shared" si="43"/>
        <v>2.7681488496863493</v>
      </c>
      <c r="M47" s="90">
        <f t="shared" ref="M47:P51" si="44">+M9/M$34*100</f>
        <v>3.0004491885621278</v>
      </c>
      <c r="N47" s="90">
        <f t="shared" si="44"/>
        <v>2.9754781638620593</v>
      </c>
      <c r="O47" s="90">
        <f t="shared" si="44"/>
        <v>2.6032126488622218</v>
      </c>
      <c r="P47" s="90">
        <f t="shared" si="44"/>
        <v>2.7893919441168036</v>
      </c>
      <c r="Q47" s="90">
        <f t="shared" si="36"/>
        <v>3.2691677411252367</v>
      </c>
      <c r="R47" s="90">
        <f t="shared" si="36"/>
        <v>3.0576113412285317</v>
      </c>
      <c r="S47" s="24">
        <f t="shared" si="36"/>
        <v>3.1029558827134562</v>
      </c>
      <c r="T47" s="24">
        <f t="shared" si="36"/>
        <v>3.0583900365543886</v>
      </c>
      <c r="U47" s="24">
        <f t="shared" si="36"/>
        <v>2.7640113896289864</v>
      </c>
      <c r="V47" s="24">
        <f t="shared" si="36"/>
        <v>2.7475057396087808</v>
      </c>
      <c r="W47" s="24">
        <f t="shared" si="36"/>
        <v>2.648215945694254</v>
      </c>
      <c r="X47" s="24">
        <f t="shared" si="36"/>
        <v>2.7335566038083625</v>
      </c>
      <c r="Y47" s="24">
        <f t="shared" si="22"/>
        <v>2.8200935825165008</v>
      </c>
      <c r="Z47" s="24">
        <f t="shared" si="22"/>
        <v>2.7440797236652785</v>
      </c>
      <c r="AA47" s="24">
        <f t="shared" si="22"/>
        <v>3.1793526622271777</v>
      </c>
      <c r="AB47" s="24">
        <f t="shared" si="22"/>
        <v>5.1132878307289547</v>
      </c>
      <c r="AC47" s="24">
        <f t="shared" ref="AC47" si="45">+AC9/AC$34*100</f>
        <v>4.6306744427669786</v>
      </c>
      <c r="AD47" s="24">
        <f t="shared" ref="AD47" si="46">+AD9/AD$34*100</f>
        <v>5.0092047678720437</v>
      </c>
      <c r="AE47" s="24">
        <f t="shared" ref="AE47:AF47" si="47">+AE9/AE$34*100</f>
        <v>4.8210707542909699</v>
      </c>
      <c r="AF47" s="24">
        <f t="shared" si="47"/>
        <v>4.3736931164959154</v>
      </c>
    </row>
    <row r="48" spans="1:32" ht="15" customHeight="1" x14ac:dyDescent="0.15">
      <c r="A48" s="3" t="s">
        <v>118</v>
      </c>
      <c r="B48" s="24"/>
      <c r="C48" s="24"/>
      <c r="D48" s="90">
        <f>+D10/D$34*100</f>
        <v>0.23265437221634366</v>
      </c>
      <c r="E48" s="90">
        <f t="shared" ref="E48:L48" si="48">+E10/E$34*100</f>
        <v>0.19095395456463801</v>
      </c>
      <c r="F48" s="90">
        <f t="shared" si="48"/>
        <v>0.1727706092885008</v>
      </c>
      <c r="G48" s="90">
        <f t="shared" si="48"/>
        <v>0.15970592978748066</v>
      </c>
      <c r="H48" s="90">
        <f t="shared" si="48"/>
        <v>0.16078379804600768</v>
      </c>
      <c r="I48" s="90">
        <f t="shared" si="48"/>
        <v>0.15690750604479581</v>
      </c>
      <c r="J48" s="90">
        <f t="shared" si="48"/>
        <v>0.14541635295855593</v>
      </c>
      <c r="K48" s="90">
        <f t="shared" si="48"/>
        <v>0.12379844204266294</v>
      </c>
      <c r="L48" s="90">
        <f t="shared" si="48"/>
        <v>0.10721590820940645</v>
      </c>
      <c r="M48" s="90">
        <f t="shared" si="44"/>
        <v>0.1054516582627683</v>
      </c>
      <c r="N48" s="90">
        <f t="shared" si="44"/>
        <v>0.10235064018279537</v>
      </c>
      <c r="O48" s="90">
        <f t="shared" si="44"/>
        <v>9.6170607904904643E-2</v>
      </c>
      <c r="P48" s="90">
        <f t="shared" si="44"/>
        <v>9.0728954585416369E-2</v>
      </c>
      <c r="Q48" s="90">
        <f t="shared" si="36"/>
        <v>9.1238934498422755E-2</v>
      </c>
      <c r="R48" s="90">
        <f t="shared" si="36"/>
        <v>9.4655449711647813E-2</v>
      </c>
      <c r="S48" s="24">
        <f t="shared" si="36"/>
        <v>8.4940547498250057E-2</v>
      </c>
      <c r="T48" s="24">
        <f t="shared" si="36"/>
        <v>8.0531051354263694E-2</v>
      </c>
      <c r="U48" s="24">
        <f t="shared" si="36"/>
        <v>6.8736841659868486E-2</v>
      </c>
      <c r="V48" s="24">
        <f t="shared" si="36"/>
        <v>7.9846033305299713E-2</v>
      </c>
      <c r="W48" s="24">
        <f t="shared" si="36"/>
        <v>6.9577521757974631E-2</v>
      </c>
      <c r="X48" s="24">
        <f t="shared" si="36"/>
        <v>6.485175785476284E-2</v>
      </c>
      <c r="Y48" s="24">
        <f t="shared" si="22"/>
        <v>7.4509742798832337E-2</v>
      </c>
      <c r="Z48" s="24">
        <f t="shared" si="22"/>
        <v>7.0811856405602294E-2</v>
      </c>
      <c r="AA48" s="24">
        <f t="shared" si="22"/>
        <v>6.448882072148103E-2</v>
      </c>
      <c r="AB48" s="24">
        <f t="shared" si="22"/>
        <v>6.2937365872823822E-2</v>
      </c>
      <c r="AC48" s="24">
        <f t="shared" ref="AC48" si="49">+AC10/AC$34*100</f>
        <v>6.6979623445799469E-2</v>
      </c>
      <c r="AD48" s="24">
        <f t="shared" ref="AD48" si="50">+AD10/AD$34*100</f>
        <v>6.1094808858175212E-2</v>
      </c>
      <c r="AE48" s="24">
        <f t="shared" ref="AE48:AF48" si="51">+AE10/AE$34*100</f>
        <v>5.5058509173503647E-2</v>
      </c>
      <c r="AF48" s="24">
        <f t="shared" si="51"/>
        <v>5.1108577415507075E-2</v>
      </c>
    </row>
    <row r="49" spans="1:32" ht="15" customHeight="1" x14ac:dyDescent="0.15">
      <c r="A49" s="3" t="s">
        <v>119</v>
      </c>
      <c r="B49" s="24"/>
      <c r="C49" s="24"/>
      <c r="D49" s="90">
        <f>+D11/D$34*100</f>
        <v>3.4181525284473144E-2</v>
      </c>
      <c r="E49" s="90">
        <f t="shared" ref="E49:L49" si="52">+E11/E$34*100</f>
        <v>6.349213538611255E-2</v>
      </c>
      <c r="F49" s="90">
        <f t="shared" si="52"/>
        <v>6.4265132904342673E-2</v>
      </c>
      <c r="G49" s="90">
        <f t="shared" si="52"/>
        <v>5.9005508682123543E-2</v>
      </c>
      <c r="H49" s="90">
        <f t="shared" si="52"/>
        <v>5.4825602327134924E-2</v>
      </c>
      <c r="I49" s="90">
        <f t="shared" si="52"/>
        <v>5.5390104936387102E-2</v>
      </c>
      <c r="J49" s="90">
        <f t="shared" si="52"/>
        <v>0.11465365748480605</v>
      </c>
      <c r="K49" s="90">
        <f t="shared" si="52"/>
        <v>0.11688552241193349</v>
      </c>
      <c r="L49" s="90">
        <f t="shared" si="52"/>
        <v>0.10415647671001252</v>
      </c>
      <c r="M49" s="90">
        <f t="shared" si="44"/>
        <v>2.0672048962666636E-2</v>
      </c>
      <c r="N49" s="90">
        <f t="shared" si="44"/>
        <v>2.0075698915829215E-3</v>
      </c>
      <c r="O49" s="90">
        <f t="shared" si="44"/>
        <v>1.041049188700356E-3</v>
      </c>
      <c r="P49" s="90">
        <f t="shared" si="44"/>
        <v>1.0750658161781095E-3</v>
      </c>
      <c r="Q49" s="90">
        <f t="shared" si="36"/>
        <v>5.5659937904894118E-4</v>
      </c>
      <c r="R49" s="90">
        <f t="shared" si="36"/>
        <v>3.7897069250000397E-4</v>
      </c>
      <c r="S49" s="24">
        <f t="shared" si="36"/>
        <v>1.000732635777429E-4</v>
      </c>
      <c r="T49" s="24">
        <f t="shared" si="36"/>
        <v>6.6293144727088045E-5</v>
      </c>
      <c r="U49" s="24">
        <f t="shared" si="36"/>
        <v>0</v>
      </c>
      <c r="V49" s="24">
        <f t="shared" si="36"/>
        <v>0</v>
      </c>
      <c r="W49" s="24">
        <f t="shared" si="36"/>
        <v>0</v>
      </c>
      <c r="X49" s="24">
        <f t="shared" si="36"/>
        <v>0</v>
      </c>
      <c r="Y49" s="24">
        <f t="shared" si="22"/>
        <v>0</v>
      </c>
      <c r="Z49" s="24">
        <f t="shared" si="22"/>
        <v>0</v>
      </c>
      <c r="AA49" s="24">
        <f t="shared" si="22"/>
        <v>0</v>
      </c>
      <c r="AB49" s="24">
        <f t="shared" si="22"/>
        <v>0</v>
      </c>
      <c r="AC49" s="24">
        <f t="shared" ref="AC49" si="53">+AC11/AC$34*100</f>
        <v>0</v>
      </c>
      <c r="AD49" s="24">
        <f t="shared" ref="AD49" si="54">+AD11/AD$34*100</f>
        <v>0</v>
      </c>
      <c r="AE49" s="24">
        <f t="shared" ref="AE49:AF49" si="55">+AE11/AE$34*100</f>
        <v>0</v>
      </c>
      <c r="AF49" s="24">
        <f t="shared" si="55"/>
        <v>0</v>
      </c>
    </row>
    <row r="50" spans="1:32" ht="15" customHeight="1" x14ac:dyDescent="0.15">
      <c r="A50" s="3" t="s">
        <v>120</v>
      </c>
      <c r="B50" s="24"/>
      <c r="C50" s="24"/>
      <c r="D50" s="90">
        <f>+D12/D$34*100</f>
        <v>1.1217577338080589</v>
      </c>
      <c r="E50" s="90">
        <f t="shared" ref="E50:L50" si="56">+E12/E$34*100</f>
        <v>1.0000756833343181</v>
      </c>
      <c r="F50" s="90">
        <f t="shared" si="56"/>
        <v>0.8291275455035394</v>
      </c>
      <c r="G50" s="90">
        <f t="shared" si="56"/>
        <v>0.88666713309196854</v>
      </c>
      <c r="H50" s="90">
        <f t="shared" si="56"/>
        <v>0.86583072699561947</v>
      </c>
      <c r="I50" s="90">
        <f t="shared" si="56"/>
        <v>0.89104635760991791</v>
      </c>
      <c r="J50" s="90">
        <f t="shared" si="56"/>
        <v>0.75920479569529975</v>
      </c>
      <c r="K50" s="90">
        <f t="shared" si="56"/>
        <v>0.61425879346144485</v>
      </c>
      <c r="L50" s="90">
        <f t="shared" si="56"/>
        <v>0.5417583934786131</v>
      </c>
      <c r="M50" s="90">
        <f t="shared" si="44"/>
        <v>0.55229644419346968</v>
      </c>
      <c r="N50" s="90">
        <f t="shared" si="44"/>
        <v>0.5865902031669441</v>
      </c>
      <c r="O50" s="90">
        <f t="shared" si="44"/>
        <v>0.52456958258198205</v>
      </c>
      <c r="P50" s="90">
        <f t="shared" si="44"/>
        <v>0.58082919815214862</v>
      </c>
      <c r="Q50" s="90">
        <f t="shared" si="36"/>
        <v>0.58754618571949901</v>
      </c>
      <c r="R50" s="90">
        <f t="shared" si="36"/>
        <v>0.63876653148360985</v>
      </c>
      <c r="S50" s="24">
        <f t="shared" si="36"/>
        <v>0.59382596771387219</v>
      </c>
      <c r="T50" s="24">
        <f t="shared" si="36"/>
        <v>0.58907913948846413</v>
      </c>
      <c r="U50" s="24">
        <f t="shared" si="36"/>
        <v>0.47741851800082757</v>
      </c>
      <c r="V50" s="24">
        <f t="shared" si="36"/>
        <v>0.2823058687862261</v>
      </c>
      <c r="W50" s="24">
        <f t="shared" si="36"/>
        <v>0.21495800775512119</v>
      </c>
      <c r="X50" s="24">
        <f t="shared" si="36"/>
        <v>0.17925951789939037</v>
      </c>
      <c r="Y50" s="24">
        <f t="shared" si="22"/>
        <v>0.24278905896407163</v>
      </c>
      <c r="Z50" s="24">
        <f t="shared" si="22"/>
        <v>0.2016590228747451</v>
      </c>
      <c r="AA50" s="24">
        <f t="shared" si="22"/>
        <v>9.4111392647198422E-2</v>
      </c>
      <c r="AB50" s="24">
        <f t="shared" si="22"/>
        <v>0.14454946714514522</v>
      </c>
      <c r="AC50" s="24">
        <f t="shared" ref="AC50" si="57">+AC12/AC$34*100</f>
        <v>0.14936770020239307</v>
      </c>
      <c r="AD50" s="24">
        <f t="shared" ref="AD50" si="58">+AD12/AD$34*100</f>
        <v>0.17668005706223433</v>
      </c>
      <c r="AE50" s="24">
        <f t="shared" ref="AE50:AF50" si="59">+AE12/AE$34*100</f>
        <v>0.21481826181163005</v>
      </c>
      <c r="AF50" s="24">
        <f t="shared" si="59"/>
        <v>9.09897940444961E-2</v>
      </c>
    </row>
    <row r="51" spans="1:32" ht="15" customHeight="1" x14ac:dyDescent="0.15">
      <c r="A51" s="3" t="s">
        <v>121</v>
      </c>
      <c r="B51" s="24"/>
      <c r="C51" s="24"/>
      <c r="D51" s="90">
        <f>+D13/D$34*100</f>
        <v>2.3397067019945143E-2</v>
      </c>
      <c r="E51" s="90">
        <f t="shared" ref="E51:L51" si="60">+E13/E$34*100</f>
        <v>2.2918103634319904E-2</v>
      </c>
      <c r="F51" s="90">
        <f t="shared" si="60"/>
        <v>2.2306248161736871E-2</v>
      </c>
      <c r="G51" s="90">
        <f t="shared" si="60"/>
        <v>2.156821653641908E-2</v>
      </c>
      <c r="H51" s="90">
        <f t="shared" si="60"/>
        <v>2.0681467082323206E-2</v>
      </c>
      <c r="I51" s="90">
        <f t="shared" si="60"/>
        <v>1.84811239611598E-2</v>
      </c>
      <c r="J51" s="90">
        <f t="shared" si="60"/>
        <v>1.6962458915560349E-2</v>
      </c>
      <c r="K51" s="90">
        <f t="shared" si="60"/>
        <v>2.9256463437194243E-2</v>
      </c>
      <c r="L51" s="90">
        <f t="shared" si="60"/>
        <v>2.74751289730727E-2</v>
      </c>
      <c r="M51" s="90">
        <f t="shared" si="44"/>
        <v>2.8892679823973446E-2</v>
      </c>
      <c r="N51" s="90">
        <f t="shared" si="44"/>
        <v>3.8981234877785251E-2</v>
      </c>
      <c r="O51" s="90">
        <f t="shared" si="44"/>
        <v>4.1583520650816497E-2</v>
      </c>
      <c r="P51" s="90">
        <f t="shared" si="44"/>
        <v>4.2623395069929397E-2</v>
      </c>
      <c r="Q51" s="90">
        <f t="shared" si="36"/>
        <v>5.1238032058959944E-2</v>
      </c>
      <c r="R51" s="90">
        <f t="shared" si="36"/>
        <v>5.2991532086353731E-2</v>
      </c>
      <c r="S51" s="24">
        <f t="shared" si="36"/>
        <v>2.7765356240832942E-2</v>
      </c>
      <c r="T51" s="24">
        <f t="shared" si="36"/>
        <v>2.8486280592992411E-2</v>
      </c>
      <c r="U51" s="24">
        <f t="shared" si="36"/>
        <v>2.4845314997203938E-2</v>
      </c>
      <c r="V51" s="24">
        <f t="shared" si="36"/>
        <v>5.2363367180238915E-2</v>
      </c>
      <c r="W51" s="24">
        <f t="shared" si="36"/>
        <v>6.0851978839874928E-2</v>
      </c>
      <c r="X51" s="24">
        <f t="shared" si="36"/>
        <v>6.837958782914362E-2</v>
      </c>
      <c r="Y51" s="24">
        <f t="shared" si="22"/>
        <v>6.5942069904630599E-2</v>
      </c>
      <c r="Z51" s="24">
        <f t="shared" si="22"/>
        <v>6.6098554044826577E-2</v>
      </c>
      <c r="AA51" s="24">
        <f t="shared" si="22"/>
        <v>6.3546680103309744E-2</v>
      </c>
      <c r="AB51" s="24">
        <f t="shared" si="22"/>
        <v>6.1726878828012914E-2</v>
      </c>
      <c r="AC51" s="24">
        <f t="shared" ref="AC51" si="61">+AC13/AC$34*100</f>
        <v>7.1193671971696015E-2</v>
      </c>
      <c r="AD51" s="24">
        <f t="shared" ref="AD51" si="62">+AD13/AD$34*100</f>
        <v>7.1908893121519796E-2</v>
      </c>
      <c r="AE51" s="24">
        <f t="shared" ref="AE51:AF52" si="63">+AE13/AE$34*100</f>
        <v>6.4538451214434023E-2</v>
      </c>
      <c r="AF51" s="24">
        <f t="shared" si="63"/>
        <v>6.1901272867244742E-2</v>
      </c>
    </row>
    <row r="52" spans="1:32" ht="15" customHeight="1" x14ac:dyDescent="0.15">
      <c r="A52" s="3" t="s">
        <v>417</v>
      </c>
      <c r="B52" s="15"/>
      <c r="C52" s="15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24">
        <f t="shared" si="63"/>
        <v>2.8630554195658003E-2</v>
      </c>
    </row>
    <row r="53" spans="1:32" ht="15" customHeight="1" x14ac:dyDescent="0.15">
      <c r="A53" s="3" t="s">
        <v>122</v>
      </c>
      <c r="B53" s="24"/>
      <c r="C53" s="24"/>
      <c r="D53" s="90">
        <f t="shared" ref="D53:AF53" si="64">+D15/D$34*100</f>
        <v>0</v>
      </c>
      <c r="E53" s="90">
        <f t="shared" si="64"/>
        <v>0</v>
      </c>
      <c r="F53" s="90">
        <f t="shared" si="64"/>
        <v>0</v>
      </c>
      <c r="G53" s="90">
        <f t="shared" si="64"/>
        <v>0</v>
      </c>
      <c r="H53" s="90">
        <f t="shared" si="64"/>
        <v>0</v>
      </c>
      <c r="I53" s="90">
        <f t="shared" si="64"/>
        <v>0</v>
      </c>
      <c r="J53" s="90">
        <f t="shared" si="64"/>
        <v>0</v>
      </c>
      <c r="K53" s="90">
        <f t="shared" si="64"/>
        <v>0</v>
      </c>
      <c r="L53" s="90">
        <f t="shared" si="64"/>
        <v>1.1162644376158668</v>
      </c>
      <c r="M53" s="90">
        <f t="shared" si="64"/>
        <v>1.6734961716713921</v>
      </c>
      <c r="N53" s="90">
        <f t="shared" si="64"/>
        <v>1.7631417241148442</v>
      </c>
      <c r="O53" s="90">
        <f t="shared" si="64"/>
        <v>1.7771606608448312</v>
      </c>
      <c r="P53" s="90">
        <f t="shared" si="64"/>
        <v>1.7250286822190022</v>
      </c>
      <c r="Q53" s="90">
        <f t="shared" si="64"/>
        <v>1.8028948894090495</v>
      </c>
      <c r="R53" s="90">
        <f t="shared" si="64"/>
        <v>1.8807118402619523</v>
      </c>
      <c r="S53" s="24">
        <f t="shared" si="64"/>
        <v>1.5536596555474755</v>
      </c>
      <c r="T53" s="24">
        <f t="shared" si="64"/>
        <v>0.38252830912088648</v>
      </c>
      <c r="U53" s="24">
        <f t="shared" si="64"/>
        <v>0.59795155324553062</v>
      </c>
      <c r="V53" s="24">
        <f t="shared" si="64"/>
        <v>0.57581770160779944</v>
      </c>
      <c r="W53" s="24">
        <f t="shared" si="64"/>
        <v>0.46275046539562026</v>
      </c>
      <c r="X53" s="24">
        <f t="shared" si="64"/>
        <v>0.54957611628014602</v>
      </c>
      <c r="Y53" s="24">
        <f t="shared" si="64"/>
        <v>0.18446873124640473</v>
      </c>
      <c r="Z53" s="24">
        <f t="shared" si="64"/>
        <v>0.18520791543284448</v>
      </c>
      <c r="AA53" s="24">
        <f t="shared" si="64"/>
        <v>0.17156169279196096</v>
      </c>
      <c r="AB53" s="24">
        <f t="shared" si="64"/>
        <v>0.17352951210451473</v>
      </c>
      <c r="AC53" s="24">
        <f t="shared" si="64"/>
        <v>0.17995060342198924</v>
      </c>
      <c r="AD53" s="24">
        <f t="shared" si="64"/>
        <v>0.1980648459662914</v>
      </c>
      <c r="AE53" s="24">
        <f t="shared" si="64"/>
        <v>0.21213607033476931</v>
      </c>
      <c r="AF53" s="24">
        <f t="shared" si="64"/>
        <v>0.52507975739203627</v>
      </c>
    </row>
    <row r="54" spans="1:32" ht="15" customHeight="1" x14ac:dyDescent="0.15">
      <c r="A54" s="3" t="s">
        <v>123</v>
      </c>
      <c r="B54" s="24"/>
      <c r="C54" s="24"/>
      <c r="D54" s="90">
        <f t="shared" ref="D54:AF54" si="65">+D16/D$34*100</f>
        <v>2.0533804091467465</v>
      </c>
      <c r="E54" s="90">
        <f t="shared" si="65"/>
        <v>2.0239830717459371</v>
      </c>
      <c r="F54" s="90">
        <f t="shared" si="65"/>
        <v>1.9902862174933762</v>
      </c>
      <c r="G54" s="90">
        <f t="shared" si="65"/>
        <v>1.7890649090166824</v>
      </c>
      <c r="H54" s="90">
        <f t="shared" si="65"/>
        <v>1.8002286284138282</v>
      </c>
      <c r="I54" s="90">
        <f t="shared" si="65"/>
        <v>1.9466982351244153</v>
      </c>
      <c r="J54" s="90">
        <f t="shared" si="65"/>
        <v>2.1163302151493131</v>
      </c>
      <c r="K54" s="90">
        <f t="shared" si="65"/>
        <v>2.9862479365907322</v>
      </c>
      <c r="L54" s="90">
        <f t="shared" si="65"/>
        <v>4.9390306147836336</v>
      </c>
      <c r="M54" s="90">
        <f t="shared" si="65"/>
        <v>5.8958612332388523</v>
      </c>
      <c r="N54" s="90">
        <f t="shared" si="65"/>
        <v>3.9596740591522543</v>
      </c>
      <c r="O54" s="90">
        <f t="shared" si="65"/>
        <v>2.4792444651772114</v>
      </c>
      <c r="P54" s="90">
        <f t="shared" si="65"/>
        <v>1.9083816605808916</v>
      </c>
      <c r="Q54" s="90">
        <f t="shared" si="65"/>
        <v>1.5252195178647077</v>
      </c>
      <c r="R54" s="90">
        <f t="shared" si="65"/>
        <v>1.5300815386123494</v>
      </c>
      <c r="S54" s="24">
        <f t="shared" si="65"/>
        <v>1.6017030151974827</v>
      </c>
      <c r="T54" s="24">
        <f t="shared" si="65"/>
        <v>1.4141223309260509</v>
      </c>
      <c r="U54" s="24">
        <f t="shared" si="65"/>
        <v>1.4335836185341668</v>
      </c>
      <c r="V54" s="24">
        <f t="shared" si="65"/>
        <v>1.5115906846546179</v>
      </c>
      <c r="W54" s="24">
        <f t="shared" si="65"/>
        <v>2.9334754816117181</v>
      </c>
      <c r="X54" s="24">
        <f t="shared" si="65"/>
        <v>4.2587479901443093</v>
      </c>
      <c r="Y54" s="24">
        <f t="shared" si="65"/>
        <v>4.0466425922244644</v>
      </c>
      <c r="Z54" s="24">
        <f t="shared" si="65"/>
        <v>3.4500652336823916</v>
      </c>
      <c r="AA54" s="24">
        <f t="shared" si="65"/>
        <v>2.7652858867828614</v>
      </c>
      <c r="AB54" s="24">
        <f t="shared" si="65"/>
        <v>2.0609857901010389</v>
      </c>
      <c r="AC54" s="24">
        <f t="shared" si="65"/>
        <v>1.8179754110119468</v>
      </c>
      <c r="AD54" s="24">
        <f t="shared" si="65"/>
        <v>1.8216201997258492</v>
      </c>
      <c r="AE54" s="24">
        <f t="shared" si="65"/>
        <v>4.1204777619813004</v>
      </c>
      <c r="AF54" s="24">
        <f t="shared" si="65"/>
        <v>3.443101521246668</v>
      </c>
    </row>
    <row r="55" spans="1:32" ht="15" customHeight="1" x14ac:dyDescent="0.15">
      <c r="A55" s="3" t="s">
        <v>124</v>
      </c>
      <c r="B55" s="24"/>
      <c r="C55" s="24"/>
      <c r="D55" s="90">
        <f t="shared" ref="D55:AF55" si="66">+D17/D$34*100</f>
        <v>1.5414619753549759</v>
      </c>
      <c r="E55" s="90">
        <f t="shared" si="66"/>
        <v>1.5135302439599287</v>
      </c>
      <c r="F55" s="90">
        <f t="shared" si="66"/>
        <v>0</v>
      </c>
      <c r="G55" s="90">
        <f t="shared" si="66"/>
        <v>0</v>
      </c>
      <c r="H55" s="90">
        <f t="shared" si="66"/>
        <v>0</v>
      </c>
      <c r="I55" s="90">
        <f t="shared" si="66"/>
        <v>0</v>
      </c>
      <c r="J55" s="90">
        <f t="shared" si="66"/>
        <v>1.6053111318095898</v>
      </c>
      <c r="K55" s="90">
        <f t="shared" si="66"/>
        <v>2.3315300465405095</v>
      </c>
      <c r="L55" s="90">
        <f t="shared" si="66"/>
        <v>4.4010899920041933</v>
      </c>
      <c r="M55" s="90">
        <f t="shared" si="66"/>
        <v>5.2890327392076681</v>
      </c>
      <c r="N55" s="90">
        <f t="shared" si="66"/>
        <v>3.3784218896686862</v>
      </c>
      <c r="O55" s="90">
        <f t="shared" si="66"/>
        <v>1.935140309241723</v>
      </c>
      <c r="P55" s="90">
        <f t="shared" si="66"/>
        <v>1.4216464513274412</v>
      </c>
      <c r="Q55" s="90">
        <f t="shared" si="66"/>
        <v>1.0554906295217388</v>
      </c>
      <c r="R55" s="90">
        <f t="shared" si="66"/>
        <v>1.1039801258625435</v>
      </c>
      <c r="S55" s="24">
        <f t="shared" si="66"/>
        <v>0.95433726624575466</v>
      </c>
      <c r="T55" s="24">
        <f t="shared" si="66"/>
        <v>1.1977979138617347</v>
      </c>
      <c r="U55" s="24">
        <f t="shared" si="66"/>
        <v>1.2276184724810804</v>
      </c>
      <c r="V55" s="24">
        <f t="shared" si="66"/>
        <v>1.2359281644113873</v>
      </c>
      <c r="W55" s="24">
        <f t="shared" si="66"/>
        <v>2.6362171850109513</v>
      </c>
      <c r="X55" s="24">
        <f t="shared" si="66"/>
        <v>3.2878330270845884</v>
      </c>
      <c r="Y55" s="24">
        <f t="shared" si="66"/>
        <v>2.9495301199667967</v>
      </c>
      <c r="Z55" s="24">
        <f t="shared" si="66"/>
        <v>2.8868762766227856</v>
      </c>
      <c r="AA55" s="24">
        <f t="shared" si="66"/>
        <v>2.2821982520130932</v>
      </c>
      <c r="AB55" s="24">
        <f t="shared" si="66"/>
        <v>1.5173039670337163</v>
      </c>
      <c r="AC55" s="24">
        <f t="shared" si="66"/>
        <v>1.4137039794861985</v>
      </c>
      <c r="AD55" s="24">
        <f t="shared" si="66"/>
        <v>1.2719159586577811</v>
      </c>
      <c r="AE55" s="24">
        <f t="shared" si="66"/>
        <v>1.2669236365883678</v>
      </c>
      <c r="AF55" s="24">
        <f t="shared" si="66"/>
        <v>1.1403758733978153</v>
      </c>
    </row>
    <row r="56" spans="1:32" ht="15" customHeight="1" x14ac:dyDescent="0.15">
      <c r="A56" s="3" t="s">
        <v>125</v>
      </c>
      <c r="B56" s="24"/>
      <c r="C56" s="24"/>
      <c r="D56" s="90">
        <f t="shared" ref="D56:AF56" si="67">+D18/D$34*100</f>
        <v>0.51191843379177071</v>
      </c>
      <c r="E56" s="90">
        <f t="shared" si="67"/>
        <v>0.51045282778600842</v>
      </c>
      <c r="F56" s="90">
        <f t="shared" si="67"/>
        <v>0.30675102652496472</v>
      </c>
      <c r="G56" s="90">
        <f t="shared" si="67"/>
        <v>0.28798696938123702</v>
      </c>
      <c r="H56" s="90">
        <f t="shared" si="67"/>
        <v>0.27985850018755981</v>
      </c>
      <c r="I56" s="90">
        <f t="shared" si="67"/>
        <v>0.31362701109985414</v>
      </c>
      <c r="J56" s="90">
        <f t="shared" si="67"/>
        <v>0.51101908333972357</v>
      </c>
      <c r="K56" s="90">
        <f t="shared" si="67"/>
        <v>0.65471789005022285</v>
      </c>
      <c r="L56" s="90">
        <f t="shared" si="67"/>
        <v>0.53794062277944044</v>
      </c>
      <c r="M56" s="90">
        <f t="shared" si="67"/>
        <v>0.60682849403118422</v>
      </c>
      <c r="N56" s="90">
        <f t="shared" si="67"/>
        <v>0.58125216948356828</v>
      </c>
      <c r="O56" s="90">
        <f t="shared" si="67"/>
        <v>0.54410415593548844</v>
      </c>
      <c r="P56" s="90">
        <f t="shared" si="67"/>
        <v>0.4867352092534506</v>
      </c>
      <c r="Q56" s="90">
        <f t="shared" si="67"/>
        <v>0.46972888834296872</v>
      </c>
      <c r="R56" s="90">
        <f t="shared" si="67"/>
        <v>0.4261020142905878</v>
      </c>
      <c r="S56" s="24">
        <f t="shared" si="67"/>
        <v>0.64736574895172816</v>
      </c>
      <c r="T56" s="24">
        <f t="shared" si="67"/>
        <v>0.21632441706431602</v>
      </c>
      <c r="U56" s="24">
        <f t="shared" si="67"/>
        <v>0.20596514605308638</v>
      </c>
      <c r="V56" s="24">
        <f t="shared" si="67"/>
        <v>0.27566252024323057</v>
      </c>
      <c r="W56" s="24">
        <f t="shared" si="67"/>
        <v>0.29725829660076714</v>
      </c>
      <c r="X56" s="24">
        <f t="shared" si="67"/>
        <v>0.50323389700430454</v>
      </c>
      <c r="Y56" s="24">
        <f t="shared" si="67"/>
        <v>0.37747479320900751</v>
      </c>
      <c r="Z56" s="24">
        <f t="shared" si="67"/>
        <v>0.25609709047615403</v>
      </c>
      <c r="AA56" s="24">
        <f t="shared" si="67"/>
        <v>0.25381077007041103</v>
      </c>
      <c r="AB56" s="24">
        <f t="shared" si="67"/>
        <v>0.31944320262691911</v>
      </c>
      <c r="AC56" s="24">
        <f t="shared" si="67"/>
        <v>0.23738825374961264</v>
      </c>
      <c r="AD56" s="24">
        <f t="shared" si="67"/>
        <v>0.22559534670205053</v>
      </c>
      <c r="AE56" s="24">
        <f t="shared" si="67"/>
        <v>0.25631771140641008</v>
      </c>
      <c r="AF56" s="24">
        <f t="shared" si="67"/>
        <v>0.36068395047498458</v>
      </c>
    </row>
    <row r="57" spans="1:32" ht="15" customHeight="1" x14ac:dyDescent="0.15">
      <c r="A57" s="3" t="s">
        <v>387</v>
      </c>
      <c r="B57" s="24"/>
      <c r="C57" s="24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24"/>
      <c r="T57" s="24"/>
      <c r="U57" s="24"/>
      <c r="V57" s="24"/>
      <c r="W57" s="24"/>
      <c r="X57" s="24">
        <f t="shared" ref="X57:AF57" si="68">+X19/X$34*100</f>
        <v>0.46768106605541598</v>
      </c>
      <c r="Y57" s="24">
        <f t="shared" si="68"/>
        <v>0.71963767904866005</v>
      </c>
      <c r="Z57" s="24">
        <f t="shared" si="68"/>
        <v>0.30709186658345161</v>
      </c>
      <c r="AA57" s="24">
        <f t="shared" si="68"/>
        <v>0.22927686469935696</v>
      </c>
      <c r="AB57" s="24">
        <f t="shared" si="68"/>
        <v>0.22423862044040366</v>
      </c>
      <c r="AC57" s="24">
        <f t="shared" si="68"/>
        <v>0.16688317777613551</v>
      </c>
      <c r="AD57" s="24">
        <f t="shared" si="68"/>
        <v>0.32410889436601764</v>
      </c>
      <c r="AE57" s="24">
        <f t="shared" si="68"/>
        <v>2.5972364139865229</v>
      </c>
      <c r="AF57" s="24">
        <f t="shared" si="68"/>
        <v>1.9420416973738679</v>
      </c>
    </row>
    <row r="58" spans="1:32" ht="15" customHeight="1" x14ac:dyDescent="0.15">
      <c r="A58" s="3" t="s">
        <v>126</v>
      </c>
      <c r="B58" s="24"/>
      <c r="C58" s="24"/>
      <c r="D58" s="90">
        <f t="shared" ref="D58:W58" si="69">+D20/D$34*100</f>
        <v>0.115072740056178</v>
      </c>
      <c r="E58" s="90">
        <f t="shared" si="69"/>
        <v>0.10552905474483409</v>
      </c>
      <c r="F58" s="90">
        <f t="shared" si="69"/>
        <v>0.10132670196518412</v>
      </c>
      <c r="G58" s="90">
        <f t="shared" si="69"/>
        <v>9.7628253336790469E-2</v>
      </c>
      <c r="H58" s="90">
        <f t="shared" si="69"/>
        <v>9.1963018498531668E-2</v>
      </c>
      <c r="I58" s="90">
        <f t="shared" si="69"/>
        <v>9.4528150979935097E-2</v>
      </c>
      <c r="J58" s="90">
        <f t="shared" si="69"/>
        <v>9.5572643393292064E-2</v>
      </c>
      <c r="K58" s="90">
        <f t="shared" si="69"/>
        <v>8.6919832550360163E-2</v>
      </c>
      <c r="L58" s="90">
        <f t="shared" si="69"/>
        <v>8.1574156599695677E-2</v>
      </c>
      <c r="M58" s="90">
        <f t="shared" si="69"/>
        <v>7.285918069040842E-2</v>
      </c>
      <c r="N58" s="90">
        <f t="shared" si="69"/>
        <v>7.5259770804044057E-2</v>
      </c>
      <c r="O58" s="90">
        <f t="shared" si="69"/>
        <v>7.4729855547741281E-2</v>
      </c>
      <c r="P58" s="90">
        <f t="shared" si="69"/>
        <v>7.7858928901523475E-2</v>
      </c>
      <c r="Q58" s="90">
        <f t="shared" si="69"/>
        <v>8.0623746767788204E-2</v>
      </c>
      <c r="R58" s="90">
        <f t="shared" si="69"/>
        <v>8.2093473566445307E-2</v>
      </c>
      <c r="S58" s="24">
        <f t="shared" si="69"/>
        <v>8.2946690135622156E-2</v>
      </c>
      <c r="T58" s="24">
        <f t="shared" si="69"/>
        <v>8.2148255174316606E-2</v>
      </c>
      <c r="U58" s="24">
        <f t="shared" si="69"/>
        <v>7.1249879595243718E-2</v>
      </c>
      <c r="V58" s="24">
        <f t="shared" si="69"/>
        <v>6.547597067429102E-2</v>
      </c>
      <c r="W58" s="24">
        <f t="shared" si="69"/>
        <v>5.9423205362163577E-2</v>
      </c>
      <c r="X58" s="24">
        <f t="shared" ref="X58:AF58" si="70">+X20/X$34*100</f>
        <v>5.727095298719146E-2</v>
      </c>
      <c r="Y58" s="24">
        <f t="shared" si="70"/>
        <v>5.4291738189035731E-2</v>
      </c>
      <c r="Z58" s="24">
        <f t="shared" si="70"/>
        <v>5.0156286826756123E-2</v>
      </c>
      <c r="AA58" s="24">
        <f t="shared" si="70"/>
        <v>4.2916216310533654E-2</v>
      </c>
      <c r="AB58" s="24">
        <f t="shared" si="70"/>
        <v>4.4122327412645337E-2</v>
      </c>
      <c r="AC58" s="24">
        <f t="shared" si="70"/>
        <v>4.1881143908987083E-2</v>
      </c>
      <c r="AD58" s="24">
        <f t="shared" si="70"/>
        <v>4.0706120059117668E-2</v>
      </c>
      <c r="AE58" s="24">
        <f t="shared" si="70"/>
        <v>3.3974269640452207E-2</v>
      </c>
      <c r="AF58" s="24">
        <f t="shared" si="70"/>
        <v>3.1204489951305966E-2</v>
      </c>
    </row>
    <row r="59" spans="1:32" ht="15" customHeight="1" x14ac:dyDescent="0.15">
      <c r="A59" s="3" t="s">
        <v>127</v>
      </c>
      <c r="B59" s="24"/>
      <c r="C59" s="24"/>
      <c r="D59" s="90">
        <f t="shared" ref="D59:W59" si="71">+D21/D$34*100</f>
        <v>1.1989385734546163</v>
      </c>
      <c r="E59" s="90">
        <f t="shared" si="71"/>
        <v>1.2517591663042913</v>
      </c>
      <c r="F59" s="90">
        <f t="shared" si="71"/>
        <v>1.3078064438993005</v>
      </c>
      <c r="G59" s="90">
        <f t="shared" si="71"/>
        <v>1.3257973476085039</v>
      </c>
      <c r="H59" s="90">
        <f t="shared" si="71"/>
        <v>1.3350156341389052</v>
      </c>
      <c r="I59" s="90">
        <f t="shared" si="71"/>
        <v>1.455044313462623</v>
      </c>
      <c r="J59" s="90">
        <f t="shared" si="71"/>
        <v>1.7313648461991065</v>
      </c>
      <c r="K59" s="90">
        <f t="shared" si="71"/>
        <v>1.8020581657669448</v>
      </c>
      <c r="L59" s="90">
        <f t="shared" si="71"/>
        <v>1.9981553453287675</v>
      </c>
      <c r="M59" s="90">
        <f t="shared" si="71"/>
        <v>1.885375823713864</v>
      </c>
      <c r="N59" s="90">
        <f t="shared" si="71"/>
        <v>1.5541895291972179</v>
      </c>
      <c r="O59" s="90">
        <f t="shared" si="71"/>
        <v>1.3877052588481138</v>
      </c>
      <c r="P59" s="90">
        <f t="shared" si="71"/>
        <v>1.5953512453692185</v>
      </c>
      <c r="Q59" s="90">
        <f t="shared" si="71"/>
        <v>1.4159561490455996</v>
      </c>
      <c r="R59" s="90">
        <f t="shared" si="71"/>
        <v>1.3845026540219907</v>
      </c>
      <c r="S59" s="24">
        <f t="shared" si="71"/>
        <v>0.92002969355149711</v>
      </c>
      <c r="T59" s="24">
        <f t="shared" si="71"/>
        <v>0.94941669069017809</v>
      </c>
      <c r="U59" s="24">
        <f t="shared" si="71"/>
        <v>0.9846782435847985</v>
      </c>
      <c r="V59" s="24">
        <f t="shared" si="71"/>
        <v>0.9586862167617709</v>
      </c>
      <c r="W59" s="24">
        <f t="shared" si="71"/>
        <v>0.90923559530401343</v>
      </c>
      <c r="X59" s="24">
        <f t="shared" ref="X59:AF59" si="72">+X21/X$34*100</f>
        <v>0.94028965527475339</v>
      </c>
      <c r="Y59" s="24">
        <f t="shared" si="72"/>
        <v>1.0316319228500406</v>
      </c>
      <c r="Z59" s="24">
        <f t="shared" si="72"/>
        <v>1.0137789909954349</v>
      </c>
      <c r="AA59" s="24">
        <f t="shared" si="72"/>
        <v>1.0236614489355709</v>
      </c>
      <c r="AB59" s="24">
        <f t="shared" si="72"/>
        <v>0.95842214819737648</v>
      </c>
      <c r="AC59" s="24">
        <f t="shared" si="72"/>
        <v>0.92282297034031713</v>
      </c>
      <c r="AD59" s="24">
        <f t="shared" si="72"/>
        <v>0.93996973862935429</v>
      </c>
      <c r="AE59" s="24">
        <f t="shared" si="72"/>
        <v>0.99463845294634201</v>
      </c>
      <c r="AF59" s="24">
        <f t="shared" si="72"/>
        <v>0.71773418837292369</v>
      </c>
    </row>
    <row r="60" spans="1:32" ht="15" customHeight="1" x14ac:dyDescent="0.15">
      <c r="A60" s="3" t="s">
        <v>128</v>
      </c>
      <c r="B60" s="24"/>
      <c r="C60" s="24"/>
      <c r="D60" s="90">
        <f t="shared" ref="D60:W60" si="73">+D22/D$34*100</f>
        <v>1.5951405626616098</v>
      </c>
      <c r="E60" s="90">
        <f t="shared" si="73"/>
        <v>1.6682671805828342</v>
      </c>
      <c r="F60" s="90">
        <f t="shared" si="73"/>
        <v>1.6875041471108325</v>
      </c>
      <c r="G60" s="90">
        <f t="shared" si="73"/>
        <v>1.7311870100401785</v>
      </c>
      <c r="H60" s="90">
        <f t="shared" si="73"/>
        <v>1.6338038132103601</v>
      </c>
      <c r="I60" s="90">
        <f t="shared" si="73"/>
        <v>1.8883063810518865</v>
      </c>
      <c r="J60" s="90">
        <f t="shared" si="73"/>
        <v>2.0322799632754034</v>
      </c>
      <c r="K60" s="90">
        <f t="shared" si="73"/>
        <v>1.8153849844654375</v>
      </c>
      <c r="L60" s="90">
        <f t="shared" si="73"/>
        <v>1.7380678151674009</v>
      </c>
      <c r="M60" s="90">
        <f t="shared" si="73"/>
        <v>1.7599406899582677</v>
      </c>
      <c r="N60" s="90">
        <f t="shared" si="73"/>
        <v>1.7740599542368143</v>
      </c>
      <c r="O60" s="90">
        <f t="shared" si="73"/>
        <v>1.8731327807721236</v>
      </c>
      <c r="P60" s="90">
        <f t="shared" si="73"/>
        <v>1.94058664987968</v>
      </c>
      <c r="Q60" s="90">
        <f t="shared" si="73"/>
        <v>2.0363007105546482</v>
      </c>
      <c r="R60" s="90">
        <f t="shared" si="73"/>
        <v>2.1399428324514984</v>
      </c>
      <c r="S60" s="24">
        <f t="shared" si="73"/>
        <v>1.9194736666014511</v>
      </c>
      <c r="T60" s="24">
        <f t="shared" si="73"/>
        <v>1.8440548906773127</v>
      </c>
      <c r="U60" s="24">
        <f t="shared" si="73"/>
        <v>1.765276119568042</v>
      </c>
      <c r="V60" s="24">
        <f t="shared" si="73"/>
        <v>1.6732696206021351</v>
      </c>
      <c r="W60" s="24">
        <f t="shared" si="73"/>
        <v>1.5368256111341856</v>
      </c>
      <c r="X60" s="24">
        <f t="shared" ref="X60:AF60" si="74">+X22/X$34*100</f>
        <v>1.3209640872472026</v>
      </c>
      <c r="Y60" s="24">
        <f t="shared" si="74"/>
        <v>1.3616946674931663</v>
      </c>
      <c r="Z60" s="24">
        <f t="shared" si="74"/>
        <v>1.3599585634792677</v>
      </c>
      <c r="AA60" s="24">
        <f t="shared" si="74"/>
        <v>1.3001329153060779</v>
      </c>
      <c r="AB60" s="24">
        <f t="shared" si="74"/>
        <v>1.2133567896832791</v>
      </c>
      <c r="AC60" s="24">
        <f t="shared" si="74"/>
        <v>1.1660926089578341</v>
      </c>
      <c r="AD60" s="24">
        <f t="shared" si="74"/>
        <v>1.188724789132884</v>
      </c>
      <c r="AE60" s="24">
        <f t="shared" si="74"/>
        <v>1.0731704591363784</v>
      </c>
      <c r="AF60" s="24">
        <f t="shared" si="74"/>
        <v>0.9631950802265169</v>
      </c>
    </row>
    <row r="61" spans="1:32" ht="15" customHeight="1" x14ac:dyDescent="0.15">
      <c r="A61" s="4" t="s">
        <v>129</v>
      </c>
      <c r="B61" s="24"/>
      <c r="C61" s="24"/>
      <c r="D61" s="90">
        <f t="shared" ref="D61:W61" si="75">+D23/D$34*100</f>
        <v>0.5622807205523308</v>
      </c>
      <c r="E61" s="90">
        <f t="shared" si="75"/>
        <v>0.60290662123256589</v>
      </c>
      <c r="F61" s="90">
        <f t="shared" si="75"/>
        <v>0.71534113936507793</v>
      </c>
      <c r="G61" s="90">
        <f t="shared" si="75"/>
        <v>0.82750759357397652</v>
      </c>
      <c r="H61" s="90">
        <f t="shared" si="75"/>
        <v>0.77529863376378561</v>
      </c>
      <c r="I61" s="90">
        <f t="shared" si="75"/>
        <v>0.97805822902014861</v>
      </c>
      <c r="J61" s="90">
        <f t="shared" si="75"/>
        <v>1.0731765842499854</v>
      </c>
      <c r="K61" s="90">
        <f t="shared" si="75"/>
        <v>0.97480726422544872</v>
      </c>
      <c r="L61" s="90">
        <f t="shared" si="75"/>
        <v>0.90511640376343105</v>
      </c>
      <c r="M61" s="90">
        <f t="shared" si="75"/>
        <v>1.0183190860764171</v>
      </c>
      <c r="N61" s="90">
        <f t="shared" si="75"/>
        <v>1.1036553050928704</v>
      </c>
      <c r="O61" s="90">
        <f t="shared" si="75"/>
        <v>1.1144590702628692</v>
      </c>
      <c r="P61" s="90">
        <f t="shared" si="75"/>
        <v>1.0577741488309034</v>
      </c>
      <c r="Q61" s="90">
        <f t="shared" si="75"/>
        <v>1.1063924446665667</v>
      </c>
      <c r="R61" s="90">
        <f t="shared" si="75"/>
        <v>1.0532672302574435</v>
      </c>
      <c r="S61" s="24">
        <f t="shared" si="75"/>
        <v>1.1765800870439589</v>
      </c>
      <c r="T61" s="24">
        <f t="shared" si="75"/>
        <v>1.290976999407351</v>
      </c>
      <c r="U61" s="24">
        <f t="shared" si="75"/>
        <v>1.1192839558977716</v>
      </c>
      <c r="V61" s="24">
        <f t="shared" si="75"/>
        <v>1.0168518297094931</v>
      </c>
      <c r="W61" s="24">
        <f t="shared" si="75"/>
        <v>0.88993196440936406</v>
      </c>
      <c r="X61" s="24">
        <f t="shared" ref="X61:AF61" si="76">+X23/X$34*100</f>
        <v>0.90232167764480387</v>
      </c>
      <c r="Y61" s="24">
        <f t="shared" si="76"/>
        <v>0.93674447976770803</v>
      </c>
      <c r="Z61" s="24">
        <f t="shared" si="76"/>
        <v>0.93250090764505533</v>
      </c>
      <c r="AA61" s="24">
        <f t="shared" si="76"/>
        <v>0.89561437266515076</v>
      </c>
      <c r="AB61" s="24">
        <f t="shared" si="76"/>
        <v>0.88050419666106872</v>
      </c>
      <c r="AC61" s="24">
        <f t="shared" si="76"/>
        <v>0.87039825913392666</v>
      </c>
      <c r="AD61" s="24">
        <f t="shared" si="76"/>
        <v>0.87737551057030327</v>
      </c>
      <c r="AE61" s="24">
        <f t="shared" si="76"/>
        <v>0.82212555961079914</v>
      </c>
      <c r="AF61" s="24">
        <f t="shared" si="76"/>
        <v>0.78999842055164382</v>
      </c>
    </row>
    <row r="62" spans="1:32" ht="15" customHeight="1" x14ac:dyDescent="0.15">
      <c r="A62" s="3" t="s">
        <v>130</v>
      </c>
      <c r="B62" s="24"/>
      <c r="C62" s="24"/>
      <c r="D62" s="90">
        <f t="shared" ref="D62:W62" si="77">+D24/D$34*100</f>
        <v>6.4553571613095482</v>
      </c>
      <c r="E62" s="90">
        <f t="shared" si="77"/>
        <v>7.0351938898222954</v>
      </c>
      <c r="F62" s="90">
        <f t="shared" si="77"/>
        <v>8.1499605255051648</v>
      </c>
      <c r="G62" s="90">
        <f t="shared" si="77"/>
        <v>7.7577065055508463</v>
      </c>
      <c r="H62" s="90">
        <f t="shared" si="77"/>
        <v>7.9745138079691262</v>
      </c>
      <c r="I62" s="90">
        <f t="shared" si="77"/>
        <v>8.8991377698074281</v>
      </c>
      <c r="J62" s="90">
        <f t="shared" si="77"/>
        <v>9.0434118079090418</v>
      </c>
      <c r="K62" s="90">
        <f t="shared" si="77"/>
        <v>10.830162922352924</v>
      </c>
      <c r="L62" s="90">
        <f t="shared" si="77"/>
        <v>11.373093825332797</v>
      </c>
      <c r="M62" s="90">
        <f t="shared" si="77"/>
        <v>9.4361371772869251</v>
      </c>
      <c r="N62" s="90">
        <f t="shared" si="77"/>
        <v>9.049122157399065</v>
      </c>
      <c r="O62" s="90">
        <f t="shared" si="77"/>
        <v>8.8152405388419677</v>
      </c>
      <c r="P62" s="90">
        <f t="shared" si="77"/>
        <v>10.802790463653848</v>
      </c>
      <c r="Q62" s="90">
        <f t="shared" si="77"/>
        <v>11.113563963325459</v>
      </c>
      <c r="R62" s="90">
        <f t="shared" si="77"/>
        <v>11.878510321308918</v>
      </c>
      <c r="S62" s="24">
        <f t="shared" si="77"/>
        <v>10.808541581942116</v>
      </c>
      <c r="T62" s="24">
        <f t="shared" si="77"/>
        <v>11.489862713991799</v>
      </c>
      <c r="U62" s="24">
        <f t="shared" si="77"/>
        <v>16.102028982448413</v>
      </c>
      <c r="V62" s="24">
        <f t="shared" si="77"/>
        <v>13.226454935018989</v>
      </c>
      <c r="W62" s="24">
        <f t="shared" si="77"/>
        <v>14.663831801869925</v>
      </c>
      <c r="X62" s="24">
        <f t="shared" ref="X62:AF62" si="78">+X24/X$34*100</f>
        <v>14.877721591488802</v>
      </c>
      <c r="Y62" s="24">
        <f t="shared" si="78"/>
        <v>15.201051636467575</v>
      </c>
      <c r="Z62" s="24">
        <f t="shared" si="78"/>
        <v>16.061383370960431</v>
      </c>
      <c r="AA62" s="24">
        <f t="shared" si="78"/>
        <v>15.699071811316772</v>
      </c>
      <c r="AB62" s="24">
        <f t="shared" si="78"/>
        <v>16.325823847507252</v>
      </c>
      <c r="AC62" s="24">
        <f t="shared" si="78"/>
        <v>18.363077641558707</v>
      </c>
      <c r="AD62" s="24">
        <f t="shared" si="78"/>
        <v>18.031089965352777</v>
      </c>
      <c r="AE62" s="24">
        <f t="shared" si="78"/>
        <v>19.129906802652886</v>
      </c>
      <c r="AF62" s="24">
        <f t="shared" si="78"/>
        <v>21.029083354485177</v>
      </c>
    </row>
    <row r="63" spans="1:32" ht="15" customHeight="1" x14ac:dyDescent="0.15">
      <c r="A63" s="3" t="s">
        <v>131</v>
      </c>
      <c r="B63" s="24"/>
      <c r="C63" s="24"/>
      <c r="D63" s="90">
        <f t="shared" ref="D63:W63" si="79">+D25/D$34*100</f>
        <v>2.7742902218682102</v>
      </c>
      <c r="E63" s="90">
        <f t="shared" si="79"/>
        <v>3.0151442837255322</v>
      </c>
      <c r="F63" s="90">
        <f t="shared" si="79"/>
        <v>3.1105984181319766</v>
      </c>
      <c r="G63" s="90">
        <f t="shared" si="79"/>
        <v>3.8454539082383721</v>
      </c>
      <c r="H63" s="90">
        <f t="shared" si="79"/>
        <v>3.9922160874120962</v>
      </c>
      <c r="I63" s="90">
        <f t="shared" si="79"/>
        <v>2.6593398001830226</v>
      </c>
      <c r="J63" s="90">
        <f t="shared" si="79"/>
        <v>2.2223172297759772</v>
      </c>
      <c r="K63" s="90">
        <f t="shared" si="79"/>
        <v>2.1433760027940494</v>
      </c>
      <c r="L63" s="90">
        <f t="shared" si="79"/>
        <v>1.8261351153594716</v>
      </c>
      <c r="M63" s="90">
        <f t="shared" si="79"/>
        <v>2.0972703206238448</v>
      </c>
      <c r="N63" s="90">
        <f t="shared" si="79"/>
        <v>2.3887323261186197</v>
      </c>
      <c r="O63" s="90">
        <f t="shared" si="79"/>
        <v>2.5117177927331364</v>
      </c>
      <c r="P63" s="90">
        <f t="shared" si="79"/>
        <v>2.6509618382287501</v>
      </c>
      <c r="Q63" s="90">
        <f t="shared" si="79"/>
        <v>2.6207199601681568</v>
      </c>
      <c r="R63" s="90">
        <f t="shared" si="79"/>
        <v>3.1428045544433147</v>
      </c>
      <c r="S63" s="24">
        <f t="shared" si="79"/>
        <v>3.2884764975687375</v>
      </c>
      <c r="T63" s="24">
        <f t="shared" si="79"/>
        <v>3.6747232182702607</v>
      </c>
      <c r="U63" s="24">
        <f t="shared" si="79"/>
        <v>3.8714456114898468</v>
      </c>
      <c r="V63" s="24">
        <f t="shared" si="79"/>
        <v>3.8059680353048382</v>
      </c>
      <c r="W63" s="24">
        <f t="shared" si="79"/>
        <v>4.5672111220142426</v>
      </c>
      <c r="X63" s="24">
        <f t="shared" ref="X63:AF63" si="80">+X25/X$34*100</f>
        <v>5.1157470615685048</v>
      </c>
      <c r="Y63" s="24">
        <f t="shared" si="80"/>
        <v>4.7398602190155898</v>
      </c>
      <c r="Z63" s="24">
        <f t="shared" si="80"/>
        <v>4.645027913987299</v>
      </c>
      <c r="AA63" s="24">
        <f t="shared" si="80"/>
        <v>4.7065751862889309</v>
      </c>
      <c r="AB63" s="24">
        <f t="shared" si="80"/>
        <v>5.6264293591975623</v>
      </c>
      <c r="AC63" s="24">
        <f t="shared" si="80"/>
        <v>5.7512889128467739</v>
      </c>
      <c r="AD63" s="24">
        <f t="shared" si="80"/>
        <v>6.06411642959986</v>
      </c>
      <c r="AE63" s="24">
        <f t="shared" si="80"/>
        <v>5.638486944438827</v>
      </c>
      <c r="AF63" s="24">
        <f t="shared" si="80"/>
        <v>6.0340483752852823</v>
      </c>
    </row>
    <row r="64" spans="1:32" ht="15" customHeight="1" x14ac:dyDescent="0.15">
      <c r="A64" s="3" t="s">
        <v>132</v>
      </c>
      <c r="B64" s="24"/>
      <c r="C64" s="24"/>
      <c r="D64" s="90">
        <f t="shared" ref="D64:W64" si="81">+D26/D$34*100</f>
        <v>2.1705538926357288</v>
      </c>
      <c r="E64" s="90">
        <f t="shared" si="81"/>
        <v>2.0605714380801983</v>
      </c>
      <c r="F64" s="90">
        <f t="shared" si="81"/>
        <v>1.4466127126845074</v>
      </c>
      <c r="G64" s="90">
        <f t="shared" si="81"/>
        <v>0.97201321454587919</v>
      </c>
      <c r="H64" s="90">
        <f t="shared" si="81"/>
        <v>0.85349971771158017</v>
      </c>
      <c r="I64" s="90">
        <f t="shared" si="81"/>
        <v>0.92100180864472159</v>
      </c>
      <c r="J64" s="90">
        <f t="shared" si="81"/>
        <v>0.60002006415112497</v>
      </c>
      <c r="K64" s="90">
        <f t="shared" si="81"/>
        <v>0.39035810752070571</v>
      </c>
      <c r="L64" s="90">
        <f t="shared" si="81"/>
        <v>0.7284385804568122</v>
      </c>
      <c r="M64" s="90">
        <f t="shared" si="81"/>
        <v>0.6369904100271736</v>
      </c>
      <c r="N64" s="90">
        <f t="shared" si="81"/>
        <v>0.83470133512805555</v>
      </c>
      <c r="O64" s="90">
        <f t="shared" si="81"/>
        <v>0.50460794180142687</v>
      </c>
      <c r="P64" s="90">
        <f t="shared" si="81"/>
        <v>1.0961906916617716</v>
      </c>
      <c r="Q64" s="90">
        <f t="shared" si="81"/>
        <v>1.0457444971716257</v>
      </c>
      <c r="R64" s="90">
        <f t="shared" si="81"/>
        <v>0.78439233625494476</v>
      </c>
      <c r="S64" s="24">
        <f t="shared" si="81"/>
        <v>0.73764002583154276</v>
      </c>
      <c r="T64" s="24">
        <f t="shared" si="81"/>
        <v>0.74156791033110159</v>
      </c>
      <c r="U64" s="24">
        <f t="shared" si="81"/>
        <v>0.43115592663134328</v>
      </c>
      <c r="V64" s="24">
        <f t="shared" si="81"/>
        <v>0.3923162387863931</v>
      </c>
      <c r="W64" s="24">
        <f t="shared" si="81"/>
        <v>0.2797181022840301</v>
      </c>
      <c r="X64" s="24">
        <f t="shared" ref="X64:AF64" si="82">+X26/X$34*100</f>
        <v>0.35893603206104358</v>
      </c>
      <c r="Y64" s="24">
        <f t="shared" si="82"/>
        <v>0.43834599315463429</v>
      </c>
      <c r="Z64" s="24">
        <f t="shared" si="82"/>
        <v>0.35059822814415653</v>
      </c>
      <c r="AA64" s="24">
        <f t="shared" si="82"/>
        <v>0.370248177654947</v>
      </c>
      <c r="AB64" s="24">
        <f t="shared" si="82"/>
        <v>0.41910315328292969</v>
      </c>
      <c r="AC64" s="24">
        <f t="shared" si="82"/>
        <v>0.49440546802853996</v>
      </c>
      <c r="AD64" s="24">
        <f t="shared" si="82"/>
        <v>2.3353248310042156</v>
      </c>
      <c r="AE64" s="24">
        <f t="shared" si="82"/>
        <v>3.6604634693253</v>
      </c>
      <c r="AF64" s="24">
        <f t="shared" si="82"/>
        <v>0.43294056480763127</v>
      </c>
    </row>
    <row r="65" spans="1:32" ht="15" customHeight="1" x14ac:dyDescent="0.15">
      <c r="A65" s="3" t="s">
        <v>133</v>
      </c>
      <c r="B65" s="24"/>
      <c r="C65" s="24"/>
      <c r="D65" s="90">
        <f t="shared" ref="D65:W65" si="83">+D27/D$34*100</f>
        <v>1.7285207335858289E-2</v>
      </c>
      <c r="E65" s="90">
        <f t="shared" si="83"/>
        <v>8.3866361869345027E-2</v>
      </c>
      <c r="F65" s="90">
        <f t="shared" si="83"/>
        <v>1.7257239744785671E-2</v>
      </c>
      <c r="G65" s="90">
        <f t="shared" si="83"/>
        <v>1.8162640249706732E-2</v>
      </c>
      <c r="H65" s="90">
        <f t="shared" si="83"/>
        <v>1.3171423347533226E-2</v>
      </c>
      <c r="I65" s="90">
        <f t="shared" si="83"/>
        <v>1.7133156864742087E-2</v>
      </c>
      <c r="J65" s="90">
        <f t="shared" si="83"/>
        <v>1.7051661238758398E-2</v>
      </c>
      <c r="K65" s="90">
        <f t="shared" si="83"/>
        <v>8.5666167122044768E-3</v>
      </c>
      <c r="L65" s="90">
        <f t="shared" si="83"/>
        <v>6.5567006743047869E-3</v>
      </c>
      <c r="M65" s="90">
        <f t="shared" si="83"/>
        <v>4.6264600548110192E-3</v>
      </c>
      <c r="N65" s="90">
        <f t="shared" si="83"/>
        <v>7.6230744729044522E-2</v>
      </c>
      <c r="O65" s="90">
        <f t="shared" si="83"/>
        <v>5.9170249885831796E-3</v>
      </c>
      <c r="P65" s="90">
        <f t="shared" si="83"/>
        <v>1.2117144004092813E-2</v>
      </c>
      <c r="Q65" s="90">
        <f t="shared" si="83"/>
        <v>3.5278421048385876E-2</v>
      </c>
      <c r="R65" s="90">
        <f t="shared" si="83"/>
        <v>1.7776733182158916E-2</v>
      </c>
      <c r="S65" s="24">
        <f t="shared" si="83"/>
        <v>4.7606197498588604E-2</v>
      </c>
      <c r="T65" s="24">
        <f t="shared" si="83"/>
        <v>2.2028514170235283E-2</v>
      </c>
      <c r="U65" s="24">
        <f t="shared" si="83"/>
        <v>5.2032629315854097E-3</v>
      </c>
      <c r="V65" s="24">
        <f t="shared" si="83"/>
        <v>1.6502184753971826E-2</v>
      </c>
      <c r="W65" s="24">
        <f t="shared" si="83"/>
        <v>3.0974310354154818E-2</v>
      </c>
      <c r="X65" s="24">
        <f t="shared" ref="X65:AF65" si="84">+X27/X$34*100</f>
        <v>0.20806501655976908</v>
      </c>
      <c r="Y65" s="24">
        <f t="shared" si="84"/>
        <v>6.6720852473392137E-3</v>
      </c>
      <c r="Z65" s="24">
        <f t="shared" si="84"/>
        <v>1.3169244725164501E-2</v>
      </c>
      <c r="AA65" s="24">
        <f t="shared" si="84"/>
        <v>8.4686966784017187E-2</v>
      </c>
      <c r="AB65" s="24">
        <f t="shared" si="84"/>
        <v>3.5268806260812136E-2</v>
      </c>
      <c r="AC65" s="24">
        <f t="shared" si="84"/>
        <v>2.6530322009299275E-2</v>
      </c>
      <c r="AD65" s="24">
        <f t="shared" si="84"/>
        <v>2.6121909806422372E-2</v>
      </c>
      <c r="AE65" s="24">
        <f t="shared" si="84"/>
        <v>0.12440350731598911</v>
      </c>
      <c r="AF65" s="24">
        <f t="shared" si="84"/>
        <v>6.3289065178394069E-2</v>
      </c>
    </row>
    <row r="66" spans="1:32" ht="15" customHeight="1" x14ac:dyDescent="0.15">
      <c r="A66" s="3" t="s">
        <v>134</v>
      </c>
      <c r="B66" s="24"/>
      <c r="C66" s="24"/>
      <c r="D66" s="90">
        <f t="shared" ref="D66:W66" si="85">+D28/D$34*100</f>
        <v>1.8350475367646213</v>
      </c>
      <c r="E66" s="90">
        <f t="shared" si="85"/>
        <v>1.4831732161821054</v>
      </c>
      <c r="F66" s="90">
        <f t="shared" si="85"/>
        <v>0.44379563701220215</v>
      </c>
      <c r="G66" s="90">
        <f t="shared" si="85"/>
        <v>2.8469051451790994</v>
      </c>
      <c r="H66" s="90">
        <f t="shared" si="85"/>
        <v>2.9717534920422999</v>
      </c>
      <c r="I66" s="90">
        <f t="shared" si="85"/>
        <v>1.237022072343934</v>
      </c>
      <c r="J66" s="90">
        <f t="shared" si="85"/>
        <v>2.2166445991800332</v>
      </c>
      <c r="K66" s="90">
        <f t="shared" si="85"/>
        <v>1.1188396217202863</v>
      </c>
      <c r="L66" s="90">
        <f t="shared" si="85"/>
        <v>0.89797899778499768</v>
      </c>
      <c r="M66" s="90">
        <f t="shared" si="85"/>
        <v>0.98999222408711185</v>
      </c>
      <c r="N66" s="90">
        <f t="shared" si="85"/>
        <v>0.49322629832468845</v>
      </c>
      <c r="O66" s="90">
        <f t="shared" si="85"/>
        <v>3.8419813252788799</v>
      </c>
      <c r="P66" s="90">
        <f t="shared" si="85"/>
        <v>2.3981955182486212</v>
      </c>
      <c r="Q66" s="90">
        <f t="shared" si="85"/>
        <v>0.92352370865647226</v>
      </c>
      <c r="R66" s="90">
        <f t="shared" si="85"/>
        <v>1.0161172746583718</v>
      </c>
      <c r="S66" s="24">
        <f t="shared" si="85"/>
        <v>2.0446419103866633</v>
      </c>
      <c r="T66" s="24">
        <f t="shared" si="85"/>
        <v>0.88651787127687964</v>
      </c>
      <c r="U66" s="24">
        <f t="shared" si="85"/>
        <v>1.887141690942179</v>
      </c>
      <c r="V66" s="24">
        <f t="shared" si="85"/>
        <v>3.9164445776039019</v>
      </c>
      <c r="W66" s="24">
        <f t="shared" si="85"/>
        <v>3.7823466632278895</v>
      </c>
      <c r="X66" s="24">
        <f t="shared" ref="X66:AF66" si="86">+X28/X$34*100</f>
        <v>1.3753405038353699</v>
      </c>
      <c r="Y66" s="24">
        <f t="shared" si="86"/>
        <v>1.4527169429529578</v>
      </c>
      <c r="Z66" s="24">
        <f t="shared" si="86"/>
        <v>1.4869382307933647</v>
      </c>
      <c r="AA66" s="24">
        <f t="shared" si="86"/>
        <v>2.4713667008873745</v>
      </c>
      <c r="AB66" s="24">
        <f t="shared" si="86"/>
        <v>2.6682572390147765</v>
      </c>
      <c r="AC66" s="24">
        <f t="shared" si="86"/>
        <v>1.9844025057243266</v>
      </c>
      <c r="AD66" s="24">
        <f t="shared" si="86"/>
        <v>0.94297158791303537</v>
      </c>
      <c r="AE66" s="24">
        <f t="shared" si="86"/>
        <v>1.6057800558231277</v>
      </c>
      <c r="AF66" s="24">
        <f t="shared" si="86"/>
        <v>2.8093585669196832</v>
      </c>
    </row>
    <row r="67" spans="1:32" ht="15" customHeight="1" x14ac:dyDescent="0.15">
      <c r="A67" s="3" t="s">
        <v>135</v>
      </c>
      <c r="B67" s="24"/>
      <c r="C67" s="24"/>
      <c r="D67" s="90">
        <f t="shared" ref="D67:W67" si="87">+D29/D$34*100</f>
        <v>1.5186049090270315</v>
      </c>
      <c r="E67" s="90">
        <f t="shared" si="87"/>
        <v>1.3094053777534842</v>
      </c>
      <c r="F67" s="90">
        <f t="shared" si="87"/>
        <v>1.4373324882407454</v>
      </c>
      <c r="G67" s="90">
        <f t="shared" si="87"/>
        <v>1.788832237965033</v>
      </c>
      <c r="H67" s="90">
        <f t="shared" si="87"/>
        <v>2.12120509625854</v>
      </c>
      <c r="I67" s="90">
        <f t="shared" si="87"/>
        <v>1.8235130932787966</v>
      </c>
      <c r="J67" s="90">
        <f t="shared" si="87"/>
        <v>1.6595155606603356</v>
      </c>
      <c r="K67" s="90">
        <f t="shared" si="87"/>
        <v>1.9343224887488915</v>
      </c>
      <c r="L67" s="90">
        <f t="shared" si="87"/>
        <v>4.0603077831546219</v>
      </c>
      <c r="M67" s="90">
        <f t="shared" si="87"/>
        <v>2.1421463551034248</v>
      </c>
      <c r="N67" s="90">
        <f t="shared" si="87"/>
        <v>3.6834778548461236</v>
      </c>
      <c r="O67" s="90">
        <f t="shared" si="87"/>
        <v>3.3869820681910254</v>
      </c>
      <c r="P67" s="90">
        <f t="shared" si="87"/>
        <v>2.9350208518020544</v>
      </c>
      <c r="Q67" s="90">
        <f t="shared" si="87"/>
        <v>3.5336849132615602</v>
      </c>
      <c r="R67" s="90">
        <f t="shared" si="87"/>
        <v>3.3436722553655152</v>
      </c>
      <c r="S67" s="24">
        <f t="shared" si="87"/>
        <v>2.8635244547541885</v>
      </c>
      <c r="T67" s="24">
        <f t="shared" si="87"/>
        <v>4.0285902096353219</v>
      </c>
      <c r="U67" s="24">
        <f t="shared" si="87"/>
        <v>2.5566684325192499</v>
      </c>
      <c r="V67" s="24">
        <f t="shared" si="87"/>
        <v>5.9383219334716859</v>
      </c>
      <c r="W67" s="24">
        <f t="shared" si="87"/>
        <v>1.6489448378761065</v>
      </c>
      <c r="X67" s="24">
        <f t="shared" ref="X67:AF67" si="88">+X29/X$34*100</f>
        <v>1.2132989799819072</v>
      </c>
      <c r="Y67" s="24">
        <f t="shared" si="88"/>
        <v>1.1431612520890322</v>
      </c>
      <c r="Z67" s="24">
        <f t="shared" si="88"/>
        <v>1.1243895713143885</v>
      </c>
      <c r="AA67" s="24">
        <f t="shared" si="88"/>
        <v>1.5193361226265265</v>
      </c>
      <c r="AB67" s="24">
        <f t="shared" si="88"/>
        <v>1.6217511377247331</v>
      </c>
      <c r="AC67" s="24">
        <f t="shared" si="88"/>
        <v>1.2213844828667653</v>
      </c>
      <c r="AD67" s="24">
        <f t="shared" si="88"/>
        <v>1.5430714689029088</v>
      </c>
      <c r="AE67" s="24">
        <f t="shared" si="88"/>
        <v>1.2075724997734434</v>
      </c>
      <c r="AF67" s="24">
        <f t="shared" si="88"/>
        <v>2.4705293206123011</v>
      </c>
    </row>
    <row r="68" spans="1:32" ht="15" customHeight="1" x14ac:dyDescent="0.15">
      <c r="A68" s="3" t="s">
        <v>136</v>
      </c>
      <c r="B68" s="24"/>
      <c r="C68" s="24"/>
      <c r="D68" s="90">
        <f t="shared" ref="D68:W68" si="89">+D30/D$34*100</f>
        <v>9.2818659686134257</v>
      </c>
      <c r="E68" s="90">
        <f t="shared" si="89"/>
        <v>8.75054073213966</v>
      </c>
      <c r="F68" s="90">
        <f t="shared" si="89"/>
        <v>9.409712059277151</v>
      </c>
      <c r="G68" s="90">
        <f t="shared" si="89"/>
        <v>10.650708465479495</v>
      </c>
      <c r="H68" s="90">
        <f t="shared" si="89"/>
        <v>8.3036457476766863</v>
      </c>
      <c r="I68" s="90">
        <f t="shared" si="89"/>
        <v>8.3882895737634033</v>
      </c>
      <c r="J68" s="90">
        <f t="shared" si="89"/>
        <v>7.951525036368265</v>
      </c>
      <c r="K68" s="90">
        <f t="shared" si="89"/>
        <v>9.1348701186894488</v>
      </c>
      <c r="L68" s="90">
        <f t="shared" si="89"/>
        <v>8.8354149056284879</v>
      </c>
      <c r="M68" s="90">
        <f t="shared" si="89"/>
        <v>9.5223047816991144</v>
      </c>
      <c r="N68" s="90">
        <f t="shared" si="89"/>
        <v>9.6594379225910671</v>
      </c>
      <c r="O68" s="90">
        <f t="shared" si="89"/>
        <v>9.0881030611614477</v>
      </c>
      <c r="P68" s="90">
        <f t="shared" si="89"/>
        <v>9.263111070877871</v>
      </c>
      <c r="Q68" s="90">
        <f t="shared" si="89"/>
        <v>9.1390647925753701</v>
      </c>
      <c r="R68" s="90">
        <f t="shared" si="89"/>
        <v>7.2209496827497981</v>
      </c>
      <c r="S68" s="24">
        <f t="shared" si="89"/>
        <v>7.4564764258905303</v>
      </c>
      <c r="T68" s="24">
        <f t="shared" si="89"/>
        <v>7.0871174846296725</v>
      </c>
      <c r="U68" s="24">
        <f t="shared" si="89"/>
        <v>7.0858978109455313</v>
      </c>
      <c r="V68" s="24">
        <f t="shared" si="89"/>
        <v>8.3318403409482453</v>
      </c>
      <c r="W68" s="24">
        <f t="shared" si="89"/>
        <v>11.082605004408212</v>
      </c>
      <c r="X68" s="24">
        <f t="shared" ref="X68:AF68" si="90">+X30/X$34*100</f>
        <v>11.712113704502608</v>
      </c>
      <c r="Y68" s="24">
        <f t="shared" si="90"/>
        <v>11.361801024811854</v>
      </c>
      <c r="Z68" s="24">
        <f t="shared" si="90"/>
        <v>11.607541983824367</v>
      </c>
      <c r="AA68" s="24">
        <f t="shared" si="90"/>
        <v>11.53227424984645</v>
      </c>
      <c r="AB68" s="24">
        <f t="shared" si="90"/>
        <v>10.296212249713953</v>
      </c>
      <c r="AC68" s="24">
        <f t="shared" si="90"/>
        <v>9.2211743269452313</v>
      </c>
      <c r="AD68" s="24">
        <f t="shared" si="90"/>
        <v>7.8640055889997633</v>
      </c>
      <c r="AE68" s="24">
        <f t="shared" si="90"/>
        <v>6.7896759576779626</v>
      </c>
      <c r="AF68" s="24">
        <f t="shared" si="90"/>
        <v>6.5148110890906068</v>
      </c>
    </row>
    <row r="69" spans="1:32" ht="15" customHeight="1" x14ac:dyDescent="0.15">
      <c r="A69" s="3" t="s">
        <v>137</v>
      </c>
      <c r="B69" s="24"/>
      <c r="C69" s="24"/>
      <c r="D69" s="90">
        <f t="shared" ref="D69:W69" si="91">+D31/D$34*100</f>
        <v>6.9057214421467368</v>
      </c>
      <c r="E69" s="90">
        <f t="shared" si="91"/>
        <v>7.2327533445812984</v>
      </c>
      <c r="F69" s="90">
        <f t="shared" si="91"/>
        <v>9.6057907629695567</v>
      </c>
      <c r="G69" s="90">
        <f t="shared" si="91"/>
        <v>9.750671845785627</v>
      </c>
      <c r="H69" s="90">
        <f t="shared" si="91"/>
        <v>12.315027841862779</v>
      </c>
      <c r="I69" s="90">
        <f t="shared" si="91"/>
        <v>11.339154362022777</v>
      </c>
      <c r="J69" s="90">
        <f t="shared" si="91"/>
        <v>8.0584104458214227</v>
      </c>
      <c r="K69" s="90">
        <f t="shared" si="91"/>
        <v>10.147527830586419</v>
      </c>
      <c r="L69" s="90">
        <f t="shared" si="91"/>
        <v>9.2832451668044218</v>
      </c>
      <c r="M69" s="90">
        <f t="shared" si="91"/>
        <v>7.739485867083773</v>
      </c>
      <c r="N69" s="90">
        <f t="shared" si="91"/>
        <v>7.0221972479056536</v>
      </c>
      <c r="O69" s="90">
        <f t="shared" si="91"/>
        <v>8.6896589893214387</v>
      </c>
      <c r="P69" s="90">
        <f t="shared" si="91"/>
        <v>11.076925534609758</v>
      </c>
      <c r="Q69" s="90">
        <f t="shared" si="91"/>
        <v>7.7248509124505285</v>
      </c>
      <c r="R69" s="90">
        <f t="shared" si="91"/>
        <v>5.4211456791734696</v>
      </c>
      <c r="S69" s="24">
        <f t="shared" si="91"/>
        <v>4.6772838859204358</v>
      </c>
      <c r="T69" s="24">
        <f t="shared" si="91"/>
        <v>3.9760185828291146</v>
      </c>
      <c r="U69" s="24">
        <f t="shared" si="91"/>
        <v>4.2255480835964532</v>
      </c>
      <c r="V69" s="24">
        <f t="shared" si="91"/>
        <v>7.8342116372525927</v>
      </c>
      <c r="W69" s="24">
        <f t="shared" si="91"/>
        <v>8.5483891832126826</v>
      </c>
      <c r="X69" s="24">
        <f t="shared" ref="X69:AF69" si="92">+X31/X$34*100</f>
        <v>7.0036186072529709</v>
      </c>
      <c r="Y69" s="24">
        <f t="shared" si="92"/>
        <v>7.1718262422492245</v>
      </c>
      <c r="Z69" s="24">
        <f t="shared" si="92"/>
        <v>6.8672533287959139</v>
      </c>
      <c r="AA69" s="24">
        <f t="shared" si="92"/>
        <v>6.052800519530158</v>
      </c>
      <c r="AB69" s="24">
        <f t="shared" si="92"/>
        <v>5.4688839479104097</v>
      </c>
      <c r="AC69" s="24">
        <f t="shared" si="92"/>
        <v>6.0138377489468917</v>
      </c>
      <c r="AD69" s="24">
        <f t="shared" si="92"/>
        <v>4.8849050237367893</v>
      </c>
      <c r="AE69" s="24">
        <f t="shared" si="92"/>
        <v>5.0172071156348714</v>
      </c>
      <c r="AF69" s="24">
        <f t="shared" si="92"/>
        <v>6.9973949162160833</v>
      </c>
    </row>
    <row r="70" spans="1:32" ht="15" customHeight="1" x14ac:dyDescent="0.15">
      <c r="A70" s="3" t="s">
        <v>186</v>
      </c>
      <c r="B70" s="24"/>
      <c r="C70" s="24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>
        <f t="shared" ref="N70:W70" si="93">+N32/N$34*100</f>
        <v>0.63246872112321662</v>
      </c>
      <c r="O70" s="90">
        <f t="shared" si="93"/>
        <v>0.65773013222725107</v>
      </c>
      <c r="P70" s="90">
        <f t="shared" si="93"/>
        <v>0.98920598122319792</v>
      </c>
      <c r="Q70" s="90">
        <f t="shared" si="93"/>
        <v>1.1337519475483555</v>
      </c>
      <c r="R70" s="90">
        <f t="shared" si="93"/>
        <v>0.67432721633730863</v>
      </c>
      <c r="S70" s="24">
        <f t="shared" si="93"/>
        <v>0.5691886324895481</v>
      </c>
      <c r="T70" s="24">
        <f t="shared" si="93"/>
        <v>0</v>
      </c>
      <c r="U70" s="24">
        <f t="shared" si="93"/>
        <v>0</v>
      </c>
      <c r="V70" s="24">
        <f t="shared" si="93"/>
        <v>1.5731348669181915</v>
      </c>
      <c r="W70" s="24">
        <f t="shared" si="93"/>
        <v>0</v>
      </c>
      <c r="X70" s="24">
        <f t="shared" ref="X70:AF70" si="94">+X32/X$34*100</f>
        <v>0</v>
      </c>
      <c r="Y70" s="24">
        <f t="shared" si="94"/>
        <v>0</v>
      </c>
      <c r="Z70" s="24">
        <f t="shared" si="94"/>
        <v>0</v>
      </c>
      <c r="AA70" s="24">
        <f t="shared" si="94"/>
        <v>0</v>
      </c>
      <c r="AB70" s="24">
        <f t="shared" si="94"/>
        <v>0</v>
      </c>
      <c r="AC70" s="24">
        <f t="shared" si="94"/>
        <v>0</v>
      </c>
      <c r="AD70" s="24">
        <f t="shared" si="94"/>
        <v>0</v>
      </c>
      <c r="AE70" s="24">
        <f t="shared" si="94"/>
        <v>0</v>
      </c>
      <c r="AF70" s="24">
        <f t="shared" si="94"/>
        <v>0</v>
      </c>
    </row>
    <row r="71" spans="1:32" ht="15" customHeight="1" x14ac:dyDescent="0.15">
      <c r="A71" s="3" t="s">
        <v>187</v>
      </c>
      <c r="B71" s="24"/>
      <c r="C71" s="24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>
        <f t="shared" ref="N71:W71" si="95">+N33/N$34*100</f>
        <v>1.3051236836399935</v>
      </c>
      <c r="O71" s="90">
        <f t="shared" si="95"/>
        <v>2.8119901737919064</v>
      </c>
      <c r="P71" s="90">
        <f t="shared" si="95"/>
        <v>4.554151076347841</v>
      </c>
      <c r="Q71" s="90">
        <f t="shared" si="95"/>
        <v>2.880891855401873</v>
      </c>
      <c r="R71" s="90">
        <f t="shared" si="95"/>
        <v>1.1784785455186633</v>
      </c>
      <c r="S71" s="24">
        <f t="shared" si="95"/>
        <v>0.30291182004584633</v>
      </c>
      <c r="T71" s="24">
        <f t="shared" si="95"/>
        <v>0</v>
      </c>
      <c r="U71" s="24">
        <f t="shared" si="95"/>
        <v>1.5399064750797942</v>
      </c>
      <c r="V71" s="24">
        <f t="shared" si="95"/>
        <v>2.8691358081142946</v>
      </c>
      <c r="W71" s="24">
        <f t="shared" si="95"/>
        <v>3.5440872941103625</v>
      </c>
      <c r="X71" s="24">
        <f t="shared" ref="X71:AF71" si="96">+X33/X$34*100</f>
        <v>3.5273100289166108</v>
      </c>
      <c r="Y71" s="24">
        <f t="shared" si="96"/>
        <v>3.2742403979462882</v>
      </c>
      <c r="Z71" s="24">
        <f t="shared" si="96"/>
        <v>3.1988496658463492</v>
      </c>
      <c r="AA71" s="24">
        <f t="shared" si="96"/>
        <v>2.464814998661224</v>
      </c>
      <c r="AB71" s="24">
        <f t="shared" si="96"/>
        <v>0.85002758572110282</v>
      </c>
      <c r="AC71" s="24">
        <f t="shared" si="96"/>
        <v>0.38682600592585048</v>
      </c>
      <c r="AD71" s="24">
        <f t="shared" si="96"/>
        <v>0.42041948008492297</v>
      </c>
      <c r="AE71" s="24">
        <f t="shared" si="96"/>
        <v>0.41692870126293746</v>
      </c>
      <c r="AF71" s="24">
        <f t="shared" si="96"/>
        <v>0.39205020762820364</v>
      </c>
    </row>
    <row r="72" spans="1:32" ht="15" customHeight="1" x14ac:dyDescent="0.15">
      <c r="A72" s="3" t="s">
        <v>0</v>
      </c>
      <c r="B72" s="25"/>
      <c r="C72" s="25"/>
      <c r="D72" s="91">
        <f t="shared" ref="D72:W72" si="97">SUM(D42:D69)-D55-D56</f>
        <v>100.00000000000001</v>
      </c>
      <c r="E72" s="91">
        <f t="shared" si="97"/>
        <v>99.999999999999986</v>
      </c>
      <c r="F72" s="91">
        <f t="shared" si="97"/>
        <v>100</v>
      </c>
      <c r="G72" s="91">
        <f t="shared" si="97"/>
        <v>100.00000000000001</v>
      </c>
      <c r="H72" s="91">
        <f t="shared" si="97"/>
        <v>99.999999999999986</v>
      </c>
      <c r="I72" s="91">
        <f t="shared" si="97"/>
        <v>99.999999999999986</v>
      </c>
      <c r="J72" s="91">
        <f t="shared" si="97"/>
        <v>100</v>
      </c>
      <c r="K72" s="91">
        <f t="shared" si="97"/>
        <v>100</v>
      </c>
      <c r="L72" s="91">
        <f t="shared" si="97"/>
        <v>100.00000000000001</v>
      </c>
      <c r="M72" s="91">
        <f t="shared" si="97"/>
        <v>100</v>
      </c>
      <c r="N72" s="91">
        <f t="shared" si="97"/>
        <v>99.999999999999986</v>
      </c>
      <c r="O72" s="91">
        <f t="shared" si="97"/>
        <v>100</v>
      </c>
      <c r="P72" s="91">
        <f t="shared" si="97"/>
        <v>100</v>
      </c>
      <c r="Q72" s="91">
        <f t="shared" si="97"/>
        <v>100</v>
      </c>
      <c r="R72" s="91">
        <f t="shared" si="97"/>
        <v>100</v>
      </c>
      <c r="S72" s="25">
        <f t="shared" si="97"/>
        <v>99.999999999999972</v>
      </c>
      <c r="T72" s="25">
        <f t="shared" si="97"/>
        <v>99.999999999999986</v>
      </c>
      <c r="U72" s="25">
        <f t="shared" si="97"/>
        <v>99.999999999999972</v>
      </c>
      <c r="V72" s="25">
        <f t="shared" si="97"/>
        <v>100</v>
      </c>
      <c r="W72" s="25">
        <f t="shared" si="97"/>
        <v>99.999999999999986</v>
      </c>
      <c r="X72" s="25">
        <f t="shared" ref="X72:AF72" si="98">SUM(X42:X69)-X55-X56-X57</f>
        <v>99.999999999999986</v>
      </c>
      <c r="Y72" s="25">
        <f t="shared" si="98"/>
        <v>100</v>
      </c>
      <c r="Z72" s="25">
        <f t="shared" si="98"/>
        <v>99.999999999999986</v>
      </c>
      <c r="AA72" s="25">
        <f t="shared" si="98"/>
        <v>99.999999999999986</v>
      </c>
      <c r="AB72" s="25">
        <f t="shared" si="98"/>
        <v>100.00000000000004</v>
      </c>
      <c r="AC72" s="25">
        <f t="shared" si="98"/>
        <v>100</v>
      </c>
      <c r="AD72" s="25">
        <f t="shared" si="98"/>
        <v>99.999999999999986</v>
      </c>
      <c r="AE72" s="25">
        <f t="shared" si="98"/>
        <v>99.999999999999986</v>
      </c>
      <c r="AF72" s="25">
        <f t="shared" si="98"/>
        <v>100</v>
      </c>
    </row>
    <row r="73" spans="1:32" ht="15" customHeight="1" x14ac:dyDescent="0.15">
      <c r="A73" s="3" t="s">
        <v>1</v>
      </c>
      <c r="B73" s="24"/>
      <c r="C73" s="24"/>
      <c r="D73" s="90">
        <f>+D35/D$34*100</f>
        <v>65.68491380363028</v>
      </c>
      <c r="E73" s="90">
        <f t="shared" ref="E73:L73" si="99">+E35/E$34*100</f>
        <v>65.506418387726399</v>
      </c>
      <c r="F73" s="90">
        <f t="shared" si="99"/>
        <v>62.668288426058695</v>
      </c>
      <c r="G73" s="90">
        <f t="shared" si="99"/>
        <v>58.485054085783283</v>
      </c>
      <c r="H73" s="90">
        <f t="shared" si="99"/>
        <v>57.710848704606313</v>
      </c>
      <c r="I73" s="90">
        <f t="shared" si="99"/>
        <v>60.393999439556509</v>
      </c>
      <c r="J73" s="90">
        <f t="shared" si="99"/>
        <v>63.394282201170547</v>
      </c>
      <c r="K73" s="90">
        <f t="shared" si="99"/>
        <v>59.69972587641724</v>
      </c>
      <c r="L73" s="90">
        <f t="shared" si="99"/>
        <v>58.347489360544479</v>
      </c>
      <c r="M73" s="90">
        <f t="shared" ref="M73:N76" si="100">+M35/M$34*100</f>
        <v>62.767410804285277</v>
      </c>
      <c r="N73" s="90">
        <f t="shared" si="100"/>
        <v>62.360969324430783</v>
      </c>
      <c r="O73" s="90">
        <f t="shared" ref="O73:P76" si="101">+O35/O$34*100</f>
        <v>58.78049414779899</v>
      </c>
      <c r="P73" s="90">
        <f t="shared" si="101"/>
        <v>55.170974842833431</v>
      </c>
      <c r="Q73" s="90">
        <f t="shared" ref="Q73:R76" si="102">+Q35/Q$34*100</f>
        <v>59.304919527075626</v>
      </c>
      <c r="R73" s="90">
        <f t="shared" si="102"/>
        <v>62.596918446132577</v>
      </c>
      <c r="S73" s="24">
        <f t="shared" ref="S73:T76" si="103">+S35/S$34*100</f>
        <v>64.059725573010297</v>
      </c>
      <c r="T73" s="24">
        <f t="shared" si="103"/>
        <v>64.009124914090776</v>
      </c>
      <c r="U73" s="24">
        <f t="shared" ref="U73:V76" si="104">+U35/U$34*100</f>
        <v>59.965671879444784</v>
      </c>
      <c r="V73" s="24">
        <f t="shared" si="104"/>
        <v>52.889132449785983</v>
      </c>
      <c r="W73" s="24">
        <f t="shared" ref="W73:X76" si="105">+W35/W$34*100</f>
        <v>52.059985803905192</v>
      </c>
      <c r="X73" s="24">
        <f t="shared" si="105"/>
        <v>54.971583082582264</v>
      </c>
      <c r="Y73" s="24">
        <f>+Y35/Y$34*100</f>
        <v>55.154493533900883</v>
      </c>
      <c r="Z73" s="24">
        <f t="shared" ref="Z73:AB73" si="106">+Z35/Z$34*100</f>
        <v>54.537459665335156</v>
      </c>
      <c r="AA73" s="24">
        <f t="shared" si="106"/>
        <v>54.344231528158026</v>
      </c>
      <c r="AB73" s="24">
        <f t="shared" si="106"/>
        <v>54.485987124845849</v>
      </c>
      <c r="AC73" s="24">
        <f t="shared" ref="AC73" si="107">+AC35/AC$34*100</f>
        <v>53.964584752641386</v>
      </c>
      <c r="AD73" s="24">
        <f t="shared" ref="AD73" si="108">+AD35/AD$34*100</f>
        <v>55.302323156351683</v>
      </c>
      <c r="AE73" s="24">
        <f t="shared" ref="AE73:AF73" si="109">+AE35/AE$34*100</f>
        <v>53.936569175664076</v>
      </c>
      <c r="AF73" s="24">
        <f t="shared" si="109"/>
        <v>51.177617058253752</v>
      </c>
    </row>
    <row r="74" spans="1:32" ht="15" customHeight="1" x14ac:dyDescent="0.15">
      <c r="A74" s="3" t="s">
        <v>173</v>
      </c>
      <c r="B74" s="24"/>
      <c r="C74" s="24"/>
      <c r="D74" s="90">
        <f>+D36/D$34*100</f>
        <v>34.31508619636972</v>
      </c>
      <c r="E74" s="90">
        <f t="shared" ref="E74:L74" si="110">+E36/E$34*100</f>
        <v>34.493581612273609</v>
      </c>
      <c r="F74" s="90">
        <f t="shared" si="110"/>
        <v>37.331711573941298</v>
      </c>
      <c r="G74" s="90">
        <f t="shared" si="110"/>
        <v>41.514945914216717</v>
      </c>
      <c r="H74" s="90">
        <f t="shared" si="110"/>
        <v>42.289151295393687</v>
      </c>
      <c r="I74" s="90">
        <f t="shared" si="110"/>
        <v>39.606000560443483</v>
      </c>
      <c r="J74" s="90">
        <f t="shared" si="110"/>
        <v>36.60571779882946</v>
      </c>
      <c r="K74" s="90">
        <f t="shared" si="110"/>
        <v>40.30027412358276</v>
      </c>
      <c r="L74" s="90">
        <f t="shared" si="110"/>
        <v>41.652510639455514</v>
      </c>
      <c r="M74" s="90">
        <f t="shared" si="100"/>
        <v>37.232589195714723</v>
      </c>
      <c r="N74" s="90">
        <f t="shared" si="100"/>
        <v>37.639030675569217</v>
      </c>
      <c r="O74" s="90">
        <f t="shared" si="101"/>
        <v>41.219505852201017</v>
      </c>
      <c r="P74" s="90">
        <f t="shared" si="101"/>
        <v>44.829025157166569</v>
      </c>
      <c r="Q74" s="90">
        <f t="shared" si="102"/>
        <v>40.695080472924374</v>
      </c>
      <c r="R74" s="90">
        <f t="shared" si="102"/>
        <v>37.403081553867423</v>
      </c>
      <c r="S74" s="24">
        <f t="shared" si="103"/>
        <v>35.94027442698971</v>
      </c>
      <c r="T74" s="24">
        <f t="shared" si="103"/>
        <v>35.990875085909231</v>
      </c>
      <c r="U74" s="24">
        <f t="shared" si="104"/>
        <v>40.034328120555216</v>
      </c>
      <c r="V74" s="24">
        <f t="shared" si="104"/>
        <v>47.110867550214017</v>
      </c>
      <c r="W74" s="24">
        <f t="shared" si="105"/>
        <v>47.940014196094808</v>
      </c>
      <c r="X74" s="24">
        <f t="shared" si="105"/>
        <v>45.028416917417736</v>
      </c>
      <c r="Y74" s="24">
        <f>+Y36/Y$34*100</f>
        <v>44.845506466099124</v>
      </c>
      <c r="Z74" s="24">
        <f t="shared" ref="Z74:AB74" si="111">+Z36/Z$34*100</f>
        <v>45.462540334664844</v>
      </c>
      <c r="AA74" s="24">
        <f t="shared" si="111"/>
        <v>45.655768471841981</v>
      </c>
      <c r="AB74" s="24">
        <f t="shared" si="111"/>
        <v>45.514012875154151</v>
      </c>
      <c r="AC74" s="24">
        <f t="shared" ref="AC74" si="112">+AC36/AC$34*100</f>
        <v>46.035415247358614</v>
      </c>
      <c r="AD74" s="24">
        <f t="shared" ref="AD74" si="113">+AD36/AD$34*100</f>
        <v>44.697676843648317</v>
      </c>
      <c r="AE74" s="24">
        <f t="shared" ref="AE74:AF74" si="114">+AE36/AE$34*100</f>
        <v>46.063430824335924</v>
      </c>
      <c r="AF74" s="24">
        <f t="shared" si="114"/>
        <v>48.822382941746248</v>
      </c>
    </row>
    <row r="75" spans="1:32" ht="15" customHeight="1" x14ac:dyDescent="0.15">
      <c r="A75" s="3" t="s">
        <v>12</v>
      </c>
      <c r="B75" s="24"/>
      <c r="C75" s="24"/>
      <c r="D75" s="90">
        <f>+D37/D$34*100</f>
        <v>75.896818741849202</v>
      </c>
      <c r="E75" s="90">
        <f t="shared" ref="E75:L75" si="115">+E37/E$34*100</f>
        <v>75.476538275374651</v>
      </c>
      <c r="F75" s="90">
        <f t="shared" si="115"/>
        <v>72.016108500999763</v>
      </c>
      <c r="G75" s="90">
        <f t="shared" si="115"/>
        <v>71.409613844369517</v>
      </c>
      <c r="H75" s="90">
        <f t="shared" si="115"/>
        <v>69.178617612779675</v>
      </c>
      <c r="I75" s="90">
        <f t="shared" si="115"/>
        <v>70.775298785586301</v>
      </c>
      <c r="J75" s="90">
        <f t="shared" si="115"/>
        <v>74.648745622595101</v>
      </c>
      <c r="K75" s="90">
        <f t="shared" si="115"/>
        <v>68.558970110065758</v>
      </c>
      <c r="L75" s="90">
        <f t="shared" si="115"/>
        <v>66.719433530613074</v>
      </c>
      <c r="M75" s="90">
        <f t="shared" si="100"/>
        <v>66.964273525385238</v>
      </c>
      <c r="N75" s="90">
        <f t="shared" si="100"/>
        <v>69.539099061285995</v>
      </c>
      <c r="O75" s="90">
        <f t="shared" si="101"/>
        <v>70.988003594958698</v>
      </c>
      <c r="P75" s="90">
        <f t="shared" si="101"/>
        <v>66.998547464144593</v>
      </c>
      <c r="Q75" s="90">
        <f t="shared" si="102"/>
        <v>69.122643507031825</v>
      </c>
      <c r="R75" s="90">
        <f t="shared" si="102"/>
        <v>69.663727514345425</v>
      </c>
      <c r="S75" s="24">
        <f t="shared" si="103"/>
        <v>70.783614795044315</v>
      </c>
      <c r="T75" s="24">
        <f t="shared" si="103"/>
        <v>73.754085184202083</v>
      </c>
      <c r="U75" s="24">
        <f t="shared" si="104"/>
        <v>69.141588889139356</v>
      </c>
      <c r="V75" s="24">
        <f t="shared" si="104"/>
        <v>68.779270730543175</v>
      </c>
      <c r="W75" s="24">
        <f t="shared" si="105"/>
        <v>64.853304531042184</v>
      </c>
      <c r="X75" s="24">
        <f t="shared" si="105"/>
        <v>64.134888245495659</v>
      </c>
      <c r="Y75" s="24">
        <f>+Y37/Y$34*100</f>
        <v>64.510101155924133</v>
      </c>
      <c r="Z75" s="24">
        <f t="shared" ref="Z75:AB75" si="116">+Z37/Z$34*100</f>
        <v>64.516783982462044</v>
      </c>
      <c r="AA75" s="24">
        <f t="shared" si="116"/>
        <v>66.04321534595681</v>
      </c>
      <c r="AB75" s="24">
        <f t="shared" si="116"/>
        <v>63.828698281586526</v>
      </c>
      <c r="AC75" s="24">
        <f t="shared" ref="AC75" si="117">+AC37/AC$34*100</f>
        <v>62.05686655285291</v>
      </c>
      <c r="AD75" s="24">
        <f t="shared" ref="AD75" si="118">+AD37/AD$34*100</f>
        <v>62.558891345099454</v>
      </c>
      <c r="AE75" s="24">
        <f t="shared" ref="AE75:AF75" si="119">+AE37/AE$34*100</f>
        <v>59.779472188353779</v>
      </c>
      <c r="AF75" s="24">
        <f t="shared" si="119"/>
        <v>56.469728900082103</v>
      </c>
    </row>
    <row r="76" spans="1:32" ht="15" customHeight="1" x14ac:dyDescent="0.15">
      <c r="A76" s="3" t="s">
        <v>11</v>
      </c>
      <c r="B76" s="24"/>
      <c r="C76" s="24"/>
      <c r="D76" s="90">
        <f>+D38/D$34*100</f>
        <v>24.103181258150798</v>
      </c>
      <c r="E76" s="90">
        <f t="shared" ref="E76:L76" si="120">+E38/E$34*100</f>
        <v>24.523461724625349</v>
      </c>
      <c r="F76" s="90">
        <f t="shared" si="120"/>
        <v>27.983891499000237</v>
      </c>
      <c r="G76" s="90">
        <f t="shared" si="120"/>
        <v>28.590386155630483</v>
      </c>
      <c r="H76" s="90">
        <f t="shared" si="120"/>
        <v>30.821382387220336</v>
      </c>
      <c r="I76" s="90">
        <f t="shared" si="120"/>
        <v>29.224701214413702</v>
      </c>
      <c r="J76" s="90">
        <f t="shared" si="120"/>
        <v>25.351254377404896</v>
      </c>
      <c r="K76" s="90">
        <f t="shared" si="120"/>
        <v>31.441029889934232</v>
      </c>
      <c r="L76" s="90">
        <f t="shared" si="120"/>
        <v>33.280566469386933</v>
      </c>
      <c r="M76" s="90">
        <f t="shared" si="100"/>
        <v>33.035726474614776</v>
      </c>
      <c r="N76" s="90">
        <f t="shared" si="100"/>
        <v>30.460900938714015</v>
      </c>
      <c r="O76" s="90">
        <f t="shared" si="101"/>
        <v>29.011996405041302</v>
      </c>
      <c r="P76" s="90">
        <f t="shared" si="101"/>
        <v>33.0014525358554</v>
      </c>
      <c r="Q76" s="90">
        <f t="shared" si="102"/>
        <v>30.877356492968179</v>
      </c>
      <c r="R76" s="90">
        <f t="shared" si="102"/>
        <v>30.336272485654575</v>
      </c>
      <c r="S76" s="24">
        <f t="shared" si="103"/>
        <v>29.216385204955692</v>
      </c>
      <c r="T76" s="24">
        <f t="shared" si="103"/>
        <v>26.245914815797928</v>
      </c>
      <c r="U76" s="24">
        <f t="shared" si="104"/>
        <v>30.85841111086064</v>
      </c>
      <c r="V76" s="24">
        <f t="shared" si="104"/>
        <v>31.220729269456825</v>
      </c>
      <c r="W76" s="24">
        <f t="shared" si="105"/>
        <v>35.146695468957809</v>
      </c>
      <c r="X76" s="24">
        <f t="shared" si="105"/>
        <v>36.332792820559753</v>
      </c>
      <c r="Y76" s="24">
        <f>+Y38/Y$34*100</f>
        <v>36.209536523124527</v>
      </c>
      <c r="Z76" s="24">
        <f t="shared" ref="Z76:AB76" si="121">+Z38/Z$34*100</f>
        <v>35.790307884121411</v>
      </c>
      <c r="AA76" s="24">
        <f t="shared" si="121"/>
        <v>34.186061518742555</v>
      </c>
      <c r="AB76" s="24">
        <f t="shared" si="121"/>
        <v>36.395540338853884</v>
      </c>
      <c r="AC76" s="24">
        <f t="shared" ref="AC76" si="122">+AC38/AC$34*100</f>
        <v>38.110016624923226</v>
      </c>
      <c r="AD76" s="24">
        <f t="shared" ref="AD76" si="123">+AD38/AD$34*100</f>
        <v>37.765217549266559</v>
      </c>
      <c r="AE76" s="24">
        <f t="shared" ref="AE76:AF76" si="124">+AE38/AE$34*100</f>
        <v>42.81776422563275</v>
      </c>
      <c r="AF76" s="24">
        <f t="shared" si="124"/>
        <v>45.472312797291764</v>
      </c>
    </row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</sheetData>
  <phoneticPr fontId="2"/>
  <pageMargins left="0.78740157480314965" right="0.78740157480314965" top="0.43307086614173229" bottom="0.31496062992125984" header="0.51181102362204722" footer="0.43307086614173229"/>
  <pageSetup paperSize="9" firstPageNumber="2" orientation="landscape" useFirstPageNumber="1" r:id="rId1"/>
  <headerFooter alignWithMargins="0"/>
  <rowBreaks count="1" manualBreakCount="1">
    <brk id="38" max="31" man="1"/>
  </rowBreaks>
  <colBreaks count="2" manualBreakCount="2">
    <brk id="12" max="75" man="1"/>
    <brk id="22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9"/>
  <sheetViews>
    <sheetView workbookViewId="0">
      <selection activeCell="E26" sqref="E2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" customWidth="1"/>
    <col min="12" max="12" width="8.6640625" style="1" customWidth="1"/>
    <col min="13" max="13" width="8.6640625" style="62" customWidth="1"/>
    <col min="14" max="14" width="8.6640625" style="1" customWidth="1"/>
    <col min="15" max="15" width="9.109375" style="1" customWidth="1"/>
    <col min="16" max="16" width="8.6640625" style="1" customWidth="1"/>
    <col min="17" max="18" width="8.77734375" style="1" customWidth="1"/>
    <col min="19" max="35" width="8.6640625" style="1" customWidth="1"/>
    <col min="36" max="16384" width="9" style="1"/>
  </cols>
  <sheetData>
    <row r="1" spans="1:28" ht="15" customHeight="1" x14ac:dyDescent="0.2">
      <c r="A1" s="26" t="s">
        <v>95</v>
      </c>
      <c r="L1" s="27" t="str">
        <f>[1]財政指標!$M$1</f>
        <v>宇都宮市</v>
      </c>
      <c r="Q1" s="27" t="str">
        <f>[1]財政指標!$M$1</f>
        <v>宇都宮市</v>
      </c>
      <c r="R1" s="62"/>
      <c r="AA1" s="27" t="str">
        <f>[1]財政指標!$M$1</f>
        <v>宇都宮市</v>
      </c>
      <c r="AB1" s="62"/>
    </row>
    <row r="2" spans="1:28" ht="15" customHeight="1" x14ac:dyDescent="0.15">
      <c r="M2" s="21" t="s">
        <v>170</v>
      </c>
      <c r="R2" s="21" t="s">
        <v>170</v>
      </c>
      <c r="AB2" s="21" t="s">
        <v>170</v>
      </c>
    </row>
    <row r="3" spans="1:28" ht="15" customHeight="1" x14ac:dyDescent="0.15">
      <c r="A3" s="2"/>
      <c r="B3" s="2" t="s">
        <v>10</v>
      </c>
      <c r="C3" s="2" t="s">
        <v>277</v>
      </c>
      <c r="D3" s="2" t="s">
        <v>278</v>
      </c>
      <c r="E3" s="2" t="s">
        <v>279</v>
      </c>
      <c r="F3" s="2" t="s">
        <v>280</v>
      </c>
      <c r="G3" s="2" t="s">
        <v>281</v>
      </c>
      <c r="H3" s="2" t="s">
        <v>282</v>
      </c>
      <c r="I3" s="2" t="s">
        <v>283</v>
      </c>
      <c r="J3" s="5" t="s">
        <v>284</v>
      </c>
      <c r="K3" s="5" t="s">
        <v>285</v>
      </c>
      <c r="L3" s="2" t="s">
        <v>286</v>
      </c>
      <c r="M3" s="2" t="s">
        <v>287</v>
      </c>
      <c r="N3" s="2" t="s">
        <v>288</v>
      </c>
      <c r="O3" s="2" t="s">
        <v>289</v>
      </c>
      <c r="P3" s="2" t="s">
        <v>290</v>
      </c>
      <c r="Q3" s="2" t="s">
        <v>291</v>
      </c>
      <c r="R3" s="2" t="s">
        <v>292</v>
      </c>
    </row>
    <row r="4" spans="1:28" ht="15" customHeight="1" x14ac:dyDescent="0.15">
      <c r="A4" s="3" t="s">
        <v>293</v>
      </c>
      <c r="B4" s="15">
        <v>67133889</v>
      </c>
      <c r="C4" s="15">
        <v>70126788</v>
      </c>
      <c r="D4" s="15">
        <v>73651339</v>
      </c>
      <c r="E4" s="15">
        <v>78032437</v>
      </c>
      <c r="F4" s="15">
        <v>77465313</v>
      </c>
      <c r="G4" s="15">
        <v>74064265</v>
      </c>
      <c r="H4" s="15">
        <v>77975921</v>
      </c>
      <c r="I4" s="15">
        <v>81148285</v>
      </c>
      <c r="J4" s="8">
        <v>84605719</v>
      </c>
      <c r="K4" s="9">
        <v>82962166</v>
      </c>
      <c r="L4" s="9">
        <v>82222588</v>
      </c>
      <c r="M4" s="9">
        <v>80611233</v>
      </c>
      <c r="N4" s="9">
        <v>81375294</v>
      </c>
      <c r="O4" s="9">
        <v>80722215</v>
      </c>
      <c r="P4" s="9">
        <v>78409734</v>
      </c>
      <c r="Q4" s="9">
        <v>78867598</v>
      </c>
      <c r="R4" s="9">
        <v>82347913</v>
      </c>
    </row>
    <row r="5" spans="1:28" ht="15" customHeight="1" x14ac:dyDescent="0.15">
      <c r="A5" s="3" t="s">
        <v>294</v>
      </c>
      <c r="B5" s="15">
        <v>2342951</v>
      </c>
      <c r="C5" s="15">
        <v>2666122</v>
      </c>
      <c r="D5" s="15">
        <v>2797157</v>
      </c>
      <c r="E5" s="15">
        <v>3138805</v>
      </c>
      <c r="F5" s="15">
        <v>3422642</v>
      </c>
      <c r="G5" s="15">
        <v>3459551</v>
      </c>
      <c r="H5" s="15">
        <v>3497854</v>
      </c>
      <c r="I5" s="15">
        <v>3613843</v>
      </c>
      <c r="J5" s="8">
        <v>2049859</v>
      </c>
      <c r="K5" s="9">
        <v>1226318</v>
      </c>
      <c r="L5" s="9">
        <v>1195539</v>
      </c>
      <c r="M5" s="9">
        <v>1239663</v>
      </c>
      <c r="N5" s="9">
        <v>1264901</v>
      </c>
      <c r="O5" s="9">
        <v>1305246</v>
      </c>
      <c r="P5" s="9">
        <v>1397743</v>
      </c>
      <c r="Q5" s="9">
        <v>2248173</v>
      </c>
      <c r="R5" s="9">
        <v>3072020</v>
      </c>
    </row>
    <row r="6" spans="1:28" ht="15" customHeight="1" x14ac:dyDescent="0.15">
      <c r="A6" s="3" t="s">
        <v>295</v>
      </c>
      <c r="B6" s="15">
        <v>1076580</v>
      </c>
      <c r="C6" s="15">
        <v>2424632</v>
      </c>
      <c r="D6" s="15">
        <v>2693149</v>
      </c>
      <c r="E6" s="15">
        <v>1896282</v>
      </c>
      <c r="F6" s="15">
        <v>1968076</v>
      </c>
      <c r="G6" s="15">
        <v>2538791</v>
      </c>
      <c r="H6" s="15">
        <v>1792786</v>
      </c>
      <c r="I6" s="15">
        <v>1003174</v>
      </c>
      <c r="J6" s="8">
        <v>801402</v>
      </c>
      <c r="K6" s="9">
        <v>644355</v>
      </c>
      <c r="L6" s="9">
        <v>608614</v>
      </c>
      <c r="M6" s="9">
        <v>2578603</v>
      </c>
      <c r="N6" s="9">
        <v>2602731</v>
      </c>
      <c r="O6" s="9">
        <v>821748</v>
      </c>
      <c r="P6" s="9">
        <v>566197</v>
      </c>
      <c r="Q6" s="9">
        <v>567114</v>
      </c>
      <c r="R6" s="9">
        <v>331782</v>
      </c>
    </row>
    <row r="7" spans="1:28" ht="15" customHeight="1" x14ac:dyDescent="0.15">
      <c r="A7" s="3" t="s">
        <v>296</v>
      </c>
      <c r="B7" s="15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88430</v>
      </c>
      <c r="R7" s="9">
        <v>157052</v>
      </c>
    </row>
    <row r="8" spans="1:28" ht="15" customHeight="1" x14ac:dyDescent="0.15">
      <c r="A8" s="3" t="s">
        <v>297</v>
      </c>
      <c r="B8" s="15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103489</v>
      </c>
      <c r="R8" s="9">
        <v>233407</v>
      </c>
    </row>
    <row r="9" spans="1:28" ht="15" customHeight="1" x14ac:dyDescent="0.15">
      <c r="A9" s="3" t="s">
        <v>298</v>
      </c>
      <c r="B9" s="15"/>
      <c r="C9" s="15"/>
      <c r="D9" s="15"/>
      <c r="E9" s="15"/>
      <c r="F9" s="15"/>
      <c r="G9" s="15"/>
      <c r="H9" s="15"/>
      <c r="I9" s="15"/>
      <c r="J9" s="8">
        <v>1121386</v>
      </c>
      <c r="K9" s="9">
        <v>5022075</v>
      </c>
      <c r="L9" s="9">
        <v>4764758</v>
      </c>
      <c r="M9" s="9">
        <v>4913746</v>
      </c>
      <c r="N9" s="9">
        <v>4788462</v>
      </c>
      <c r="O9" s="9">
        <v>4197747</v>
      </c>
      <c r="P9" s="9">
        <v>4641981</v>
      </c>
      <c r="Q9" s="9">
        <v>5122825</v>
      </c>
      <c r="R9" s="9">
        <v>4731433</v>
      </c>
    </row>
    <row r="10" spans="1:28" ht="15" customHeight="1" x14ac:dyDescent="0.15">
      <c r="A10" s="3" t="s">
        <v>299</v>
      </c>
      <c r="B10" s="15">
        <v>148004</v>
      </c>
      <c r="C10" s="15">
        <v>167778</v>
      </c>
      <c r="D10" s="15">
        <v>190055</v>
      </c>
      <c r="E10" s="15">
        <v>150703</v>
      </c>
      <c r="F10" s="15">
        <v>136743</v>
      </c>
      <c r="G10" s="15">
        <v>134067</v>
      </c>
      <c r="H10" s="15">
        <v>137214</v>
      </c>
      <c r="I10" s="15">
        <v>134366</v>
      </c>
      <c r="J10" s="8">
        <v>127558</v>
      </c>
      <c r="K10" s="9">
        <v>127944</v>
      </c>
      <c r="L10" s="9">
        <v>120814</v>
      </c>
      <c r="M10" s="9">
        <v>121340</v>
      </c>
      <c r="N10" s="9">
        <v>111134</v>
      </c>
      <c r="O10" s="9">
        <v>100357</v>
      </c>
      <c r="P10" s="9">
        <v>96869</v>
      </c>
      <c r="Q10" s="9">
        <v>91209</v>
      </c>
      <c r="R10" s="9">
        <v>96316</v>
      </c>
    </row>
    <row r="11" spans="1:28" ht="15" customHeight="1" x14ac:dyDescent="0.15">
      <c r="A11" s="3" t="s">
        <v>300</v>
      </c>
      <c r="B11" s="15"/>
      <c r="C11" s="15"/>
      <c r="D11" s="15">
        <v>45991</v>
      </c>
      <c r="E11" s="15">
        <v>89850</v>
      </c>
      <c r="F11" s="15">
        <v>95004</v>
      </c>
      <c r="G11" s="15">
        <v>90399</v>
      </c>
      <c r="H11" s="15">
        <v>88521</v>
      </c>
      <c r="I11" s="15">
        <v>88017</v>
      </c>
      <c r="J11" s="8">
        <v>179044</v>
      </c>
      <c r="K11" s="9">
        <v>199923</v>
      </c>
      <c r="L11" s="9">
        <v>190884</v>
      </c>
      <c r="M11" s="9">
        <v>36101</v>
      </c>
      <c r="N11" s="9">
        <v>3457</v>
      </c>
      <c r="O11" s="9">
        <v>1799</v>
      </c>
      <c r="P11" s="9">
        <v>1922</v>
      </c>
      <c r="Q11" s="9">
        <v>936</v>
      </c>
      <c r="R11" s="9">
        <v>629</v>
      </c>
    </row>
    <row r="12" spans="1:28" ht="15" customHeight="1" x14ac:dyDescent="0.15">
      <c r="A12" s="3" t="s">
        <v>301</v>
      </c>
      <c r="B12" s="15">
        <v>1193718</v>
      </c>
      <c r="C12" s="15">
        <v>1242411</v>
      </c>
      <c r="D12" s="15">
        <v>1315565</v>
      </c>
      <c r="E12" s="15">
        <v>1233612</v>
      </c>
      <c r="F12" s="15">
        <v>1066140</v>
      </c>
      <c r="G12" s="15">
        <v>1184264</v>
      </c>
      <c r="H12" s="15">
        <v>1219138</v>
      </c>
      <c r="I12" s="15">
        <v>1223646</v>
      </c>
      <c r="J12" s="8">
        <v>1024862</v>
      </c>
      <c r="K12" s="9">
        <v>906145</v>
      </c>
      <c r="L12" s="9">
        <v>856395</v>
      </c>
      <c r="M12" s="9">
        <v>833203</v>
      </c>
      <c r="N12" s="9">
        <v>856307</v>
      </c>
      <c r="O12" s="9">
        <v>774647</v>
      </c>
      <c r="P12" s="9">
        <v>889867</v>
      </c>
      <c r="Q12" s="9">
        <v>852780</v>
      </c>
      <c r="R12" s="9">
        <v>914706</v>
      </c>
    </row>
    <row r="13" spans="1:28" ht="15" customHeight="1" x14ac:dyDescent="0.15">
      <c r="A13" s="3" t="s">
        <v>302</v>
      </c>
      <c r="B13" s="15">
        <v>34757</v>
      </c>
      <c r="C13" s="15">
        <v>30586</v>
      </c>
      <c r="D13" s="15">
        <v>31586</v>
      </c>
      <c r="E13" s="15">
        <v>32586</v>
      </c>
      <c r="F13" s="15">
        <v>33086</v>
      </c>
      <c r="G13" s="15">
        <v>33186</v>
      </c>
      <c r="H13" s="15">
        <v>33517</v>
      </c>
      <c r="I13" s="15">
        <v>29491</v>
      </c>
      <c r="J13" s="8">
        <v>26622</v>
      </c>
      <c r="K13" s="9">
        <v>50244</v>
      </c>
      <c r="L13" s="9">
        <v>50578</v>
      </c>
      <c r="M13" s="9">
        <v>50604</v>
      </c>
      <c r="N13" s="9">
        <v>67125</v>
      </c>
      <c r="O13" s="9">
        <v>71859</v>
      </c>
      <c r="P13" s="9">
        <v>76202</v>
      </c>
      <c r="Q13" s="9">
        <v>86255</v>
      </c>
      <c r="R13" s="9">
        <v>88092</v>
      </c>
    </row>
    <row r="14" spans="1:28" ht="15" customHeight="1" x14ac:dyDescent="0.15">
      <c r="A14" s="3" t="s">
        <v>122</v>
      </c>
      <c r="B14" s="15">
        <v>0</v>
      </c>
      <c r="C14" s="15"/>
      <c r="D14" s="15"/>
      <c r="E14" s="15"/>
      <c r="F14" s="15"/>
      <c r="G14" s="15"/>
      <c r="H14" s="15"/>
      <c r="I14" s="15"/>
      <c r="J14" s="8"/>
      <c r="K14" s="9"/>
      <c r="L14" s="9">
        <v>1913271</v>
      </c>
      <c r="M14" s="9">
        <v>2755289</v>
      </c>
      <c r="N14" s="9">
        <v>2857228</v>
      </c>
      <c r="O14" s="9">
        <v>2888072</v>
      </c>
      <c r="P14" s="9">
        <v>2900835</v>
      </c>
      <c r="Q14" s="9">
        <v>2859191</v>
      </c>
      <c r="R14" s="9">
        <v>2949120</v>
      </c>
    </row>
    <row r="15" spans="1:28" ht="15" customHeight="1" x14ac:dyDescent="0.15">
      <c r="A15" s="3" t="s">
        <v>303</v>
      </c>
      <c r="B15" s="15">
        <v>395148</v>
      </c>
      <c r="C15" s="15">
        <v>423314</v>
      </c>
      <c r="D15" s="15">
        <v>453228</v>
      </c>
      <c r="E15" s="15">
        <v>477515</v>
      </c>
      <c r="F15" s="15">
        <v>454992</v>
      </c>
      <c r="G15" s="15">
        <v>443112</v>
      </c>
      <c r="H15" s="15">
        <v>453547</v>
      </c>
      <c r="I15" s="15">
        <v>500466</v>
      </c>
      <c r="J15" s="8">
        <v>518232</v>
      </c>
      <c r="K15" s="9">
        <v>2241842</v>
      </c>
      <c r="L15" s="9">
        <v>5981079</v>
      </c>
      <c r="M15" s="9">
        <v>6960438</v>
      </c>
      <c r="N15" s="9">
        <v>3824141</v>
      </c>
      <c r="O15" s="9">
        <v>1723338</v>
      </c>
      <c r="P15" s="9">
        <v>1320090</v>
      </c>
      <c r="Q15" s="9">
        <v>512101</v>
      </c>
      <c r="R15" s="9">
        <v>452118</v>
      </c>
    </row>
    <row r="16" spans="1:28" ht="15" customHeight="1" x14ac:dyDescent="0.15">
      <c r="A16" s="3" t="s">
        <v>304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/>
      <c r="K16" s="8">
        <v>1437766</v>
      </c>
      <c r="L16" s="8">
        <v>5341008</v>
      </c>
      <c r="M16" s="8">
        <v>6290410</v>
      </c>
      <c r="N16" s="8">
        <v>3189122</v>
      </c>
      <c r="O16" s="8">
        <v>1116268</v>
      </c>
      <c r="P16" s="8">
        <v>750968</v>
      </c>
      <c r="Q16" s="8">
        <v>0</v>
      </c>
      <c r="R16" s="8">
        <v>1</v>
      </c>
    </row>
    <row r="17" spans="1:18" ht="15" customHeight="1" x14ac:dyDescent="0.15">
      <c r="A17" s="3" t="s">
        <v>305</v>
      </c>
      <c r="B17" s="15">
        <v>395148</v>
      </c>
      <c r="C17" s="15">
        <v>423314</v>
      </c>
      <c r="D17" s="15">
        <v>453228</v>
      </c>
      <c r="E17" s="15">
        <v>477515</v>
      </c>
      <c r="F17" s="15">
        <v>454992</v>
      </c>
      <c r="G17" s="15">
        <v>443112</v>
      </c>
      <c r="H17" s="15">
        <v>453547</v>
      </c>
      <c r="I17" s="15">
        <v>500466</v>
      </c>
      <c r="J17" s="8">
        <v>518232</v>
      </c>
      <c r="K17" s="8">
        <v>804076</v>
      </c>
      <c r="L17" s="8">
        <v>640071</v>
      </c>
      <c r="M17" s="8">
        <v>670028</v>
      </c>
      <c r="N17" s="8">
        <v>635019</v>
      </c>
      <c r="O17" s="8">
        <v>607070</v>
      </c>
      <c r="P17" s="8">
        <v>569122</v>
      </c>
      <c r="Q17" s="8">
        <v>512101</v>
      </c>
      <c r="R17" s="8">
        <v>452118</v>
      </c>
    </row>
    <row r="18" spans="1:18" ht="15" customHeight="1" x14ac:dyDescent="0.15">
      <c r="A18" s="3" t="s">
        <v>306</v>
      </c>
      <c r="B18" s="15">
        <v>113517</v>
      </c>
      <c r="C18" s="15">
        <v>124831</v>
      </c>
      <c r="D18" s="15">
        <v>146781</v>
      </c>
      <c r="E18" s="15">
        <v>141534</v>
      </c>
      <c r="F18" s="15">
        <v>141855</v>
      </c>
      <c r="G18" s="15">
        <v>141873</v>
      </c>
      <c r="H18" s="15">
        <v>140537</v>
      </c>
      <c r="I18" s="15">
        <v>141619</v>
      </c>
      <c r="J18" s="8">
        <v>140429</v>
      </c>
      <c r="K18" s="9">
        <v>139787</v>
      </c>
      <c r="L18" s="9">
        <v>140685</v>
      </c>
      <c r="M18" s="9">
        <v>119255</v>
      </c>
      <c r="N18" s="9">
        <v>121317</v>
      </c>
      <c r="O18" s="9">
        <v>121073</v>
      </c>
      <c r="P18" s="9">
        <v>130186</v>
      </c>
      <c r="Q18" s="9">
        <v>126972</v>
      </c>
      <c r="R18" s="9">
        <v>127904</v>
      </c>
    </row>
    <row r="19" spans="1:18" ht="15" customHeight="1" x14ac:dyDescent="0.15">
      <c r="A19" s="3" t="s">
        <v>307</v>
      </c>
      <c r="B19" s="15">
        <v>1296058</v>
      </c>
      <c r="C19" s="15">
        <v>1353524</v>
      </c>
      <c r="D19" s="15">
        <v>1539672</v>
      </c>
      <c r="E19" s="15">
        <v>1690776</v>
      </c>
      <c r="F19" s="15">
        <v>1826125</v>
      </c>
      <c r="G19" s="15">
        <v>1917829</v>
      </c>
      <c r="H19" s="15">
        <v>2035262</v>
      </c>
      <c r="I19" s="15">
        <v>2181082</v>
      </c>
      <c r="J19" s="8">
        <v>2577115</v>
      </c>
      <c r="K19" s="9">
        <v>2944646</v>
      </c>
      <c r="L19" s="9">
        <v>3534484</v>
      </c>
      <c r="M19" s="9">
        <v>3185975</v>
      </c>
      <c r="N19" s="9">
        <v>2557473</v>
      </c>
      <c r="O19" s="9">
        <v>2267450</v>
      </c>
      <c r="P19" s="9">
        <v>2723423</v>
      </c>
      <c r="Q19" s="9">
        <v>2202710</v>
      </c>
      <c r="R19" s="9">
        <v>2164343</v>
      </c>
    </row>
    <row r="20" spans="1:18" ht="15" customHeight="1" x14ac:dyDescent="0.15">
      <c r="A20" s="3" t="s">
        <v>308</v>
      </c>
      <c r="B20" s="15">
        <v>1882411</v>
      </c>
      <c r="C20" s="15">
        <v>1975148</v>
      </c>
      <c r="D20" s="15">
        <v>2086632</v>
      </c>
      <c r="E20" s="15">
        <v>2303199</v>
      </c>
      <c r="F20" s="15">
        <v>2432305</v>
      </c>
      <c r="G20" s="15">
        <v>2595108</v>
      </c>
      <c r="H20" s="15">
        <v>2577452</v>
      </c>
      <c r="I20" s="15">
        <v>2942184</v>
      </c>
      <c r="J20" s="8">
        <v>3115200</v>
      </c>
      <c r="K20" s="9">
        <v>3033464</v>
      </c>
      <c r="L20" s="9">
        <v>3110592</v>
      </c>
      <c r="M20" s="9">
        <v>2994324</v>
      </c>
      <c r="N20" s="9">
        <v>2927764</v>
      </c>
      <c r="O20" s="9">
        <v>3009767</v>
      </c>
      <c r="P20" s="9">
        <v>3197847</v>
      </c>
      <c r="Q20" s="9">
        <v>3149345</v>
      </c>
      <c r="R20" s="9">
        <v>3236597</v>
      </c>
    </row>
    <row r="21" spans="1:18" ht="15" customHeight="1" x14ac:dyDescent="0.15">
      <c r="A21" s="4" t="s">
        <v>309</v>
      </c>
      <c r="B21" s="15">
        <v>588720</v>
      </c>
      <c r="C21" s="15">
        <v>704086</v>
      </c>
      <c r="D21" s="15">
        <v>738294</v>
      </c>
      <c r="E21" s="15">
        <v>835500</v>
      </c>
      <c r="F21" s="15">
        <v>1043266</v>
      </c>
      <c r="G21" s="15">
        <v>1254722</v>
      </c>
      <c r="H21" s="15">
        <v>1236352</v>
      </c>
      <c r="I21" s="15">
        <v>1540034</v>
      </c>
      <c r="J21" s="8">
        <v>1664507</v>
      </c>
      <c r="K21" s="11">
        <v>1654518</v>
      </c>
      <c r="L21" s="11">
        <v>1645173</v>
      </c>
      <c r="M21" s="11">
        <v>1760342</v>
      </c>
      <c r="N21" s="11">
        <v>1877247</v>
      </c>
      <c r="O21" s="11">
        <v>1903164</v>
      </c>
      <c r="P21" s="11">
        <v>1867402</v>
      </c>
      <c r="Q21" s="11">
        <v>1839772</v>
      </c>
      <c r="R21" s="11">
        <v>1727260</v>
      </c>
    </row>
    <row r="22" spans="1:18" ht="15" customHeight="1" x14ac:dyDescent="0.15">
      <c r="A22" s="3" t="s">
        <v>310</v>
      </c>
      <c r="B22" s="15">
        <v>7681735</v>
      </c>
      <c r="C22" s="15">
        <v>7915769</v>
      </c>
      <c r="D22" s="15">
        <v>8104517</v>
      </c>
      <c r="E22" s="15">
        <v>9471835</v>
      </c>
      <c r="F22" s="15">
        <v>10863217</v>
      </c>
      <c r="G22" s="15">
        <v>10364934</v>
      </c>
      <c r="H22" s="15">
        <v>12030735</v>
      </c>
      <c r="I22" s="15">
        <v>13260174</v>
      </c>
      <c r="J22" s="8">
        <v>13298663</v>
      </c>
      <c r="K22" s="9">
        <v>17603186</v>
      </c>
      <c r="L22" s="9">
        <v>19763120</v>
      </c>
      <c r="M22" s="9">
        <v>15074339</v>
      </c>
      <c r="N22" s="9">
        <v>14546070</v>
      </c>
      <c r="O22" s="9">
        <v>14508249</v>
      </c>
      <c r="P22" s="9">
        <v>18434232</v>
      </c>
      <c r="Q22" s="9">
        <v>17937401</v>
      </c>
      <c r="R22" s="9">
        <v>18983988</v>
      </c>
    </row>
    <row r="23" spans="1:18" ht="15" customHeight="1" x14ac:dyDescent="0.15">
      <c r="A23" s="3" t="s">
        <v>311</v>
      </c>
      <c r="B23" s="15">
        <v>3207050</v>
      </c>
      <c r="C23" s="15">
        <v>3258045</v>
      </c>
      <c r="D23" s="15">
        <v>3166201</v>
      </c>
      <c r="E23" s="15">
        <v>3729040</v>
      </c>
      <c r="F23" s="15">
        <v>4029912</v>
      </c>
      <c r="G23" s="15">
        <v>5465804</v>
      </c>
      <c r="H23" s="15">
        <v>5859638</v>
      </c>
      <c r="I23" s="15">
        <v>3258035</v>
      </c>
      <c r="J23" s="8">
        <v>2832067</v>
      </c>
      <c r="K23" s="9">
        <v>2980185</v>
      </c>
      <c r="L23" s="9">
        <v>2765987</v>
      </c>
      <c r="M23" s="9">
        <v>3037731</v>
      </c>
      <c r="N23" s="9">
        <v>3396921</v>
      </c>
      <c r="O23" s="9">
        <v>3469358</v>
      </c>
      <c r="P23" s="9">
        <v>4070034</v>
      </c>
      <c r="Q23" s="9">
        <v>3770075</v>
      </c>
      <c r="R23" s="9">
        <v>4636914</v>
      </c>
    </row>
    <row r="24" spans="1:18" ht="15" customHeight="1" x14ac:dyDescent="0.15">
      <c r="A24" s="3" t="s">
        <v>312</v>
      </c>
      <c r="B24" s="15">
        <v>1432232</v>
      </c>
      <c r="C24" s="15">
        <v>2640576</v>
      </c>
      <c r="D24" s="15">
        <v>2495181</v>
      </c>
      <c r="E24" s="15">
        <v>2516263</v>
      </c>
      <c r="F24" s="15">
        <v>1930774</v>
      </c>
      <c r="G24" s="15">
        <v>1334109</v>
      </c>
      <c r="H24" s="15">
        <v>1274874</v>
      </c>
      <c r="I24" s="15">
        <v>1414486</v>
      </c>
      <c r="J24" s="8">
        <v>887797</v>
      </c>
      <c r="K24" s="9">
        <v>645718</v>
      </c>
      <c r="L24" s="9">
        <v>1318052</v>
      </c>
      <c r="M24" s="9">
        <v>1098767</v>
      </c>
      <c r="N24" s="9">
        <v>1414152</v>
      </c>
      <c r="O24" s="9">
        <v>847466</v>
      </c>
      <c r="P24" s="9">
        <v>1915456</v>
      </c>
      <c r="Q24" s="9">
        <v>1705055</v>
      </c>
      <c r="R24" s="9">
        <v>1280439</v>
      </c>
    </row>
    <row r="25" spans="1:18" ht="15" customHeight="1" x14ac:dyDescent="0.15">
      <c r="A25" s="3" t="s">
        <v>133</v>
      </c>
      <c r="B25" s="15">
        <v>136710</v>
      </c>
      <c r="C25" s="15">
        <v>22542</v>
      </c>
      <c r="D25" s="15">
        <v>22035</v>
      </c>
      <c r="E25" s="15">
        <v>116455</v>
      </c>
      <c r="F25" s="15">
        <v>22502</v>
      </c>
      <c r="G25" s="15">
        <v>14793</v>
      </c>
      <c r="H25" s="15">
        <v>12743</v>
      </c>
      <c r="I25" s="15">
        <v>22971</v>
      </c>
      <c r="J25" s="8">
        <v>21958</v>
      </c>
      <c r="K25" s="9">
        <v>12868</v>
      </c>
      <c r="L25" s="9">
        <v>10802</v>
      </c>
      <c r="M25" s="9">
        <v>7508</v>
      </c>
      <c r="N25" s="9">
        <v>129508</v>
      </c>
      <c r="O25" s="9">
        <v>9831</v>
      </c>
      <c r="P25" s="9">
        <v>21453</v>
      </c>
      <c r="Q25" s="9">
        <v>51780</v>
      </c>
      <c r="R25" s="9">
        <v>29408</v>
      </c>
    </row>
    <row r="26" spans="1:18" ht="15" customHeight="1" x14ac:dyDescent="0.15">
      <c r="A26" s="3" t="s">
        <v>313</v>
      </c>
      <c r="B26" s="15">
        <v>0</v>
      </c>
      <c r="C26" s="15">
        <v>201843</v>
      </c>
      <c r="D26" s="15">
        <v>2202270</v>
      </c>
      <c r="E26" s="15">
        <v>1401412</v>
      </c>
      <c r="F26" s="15">
        <v>348772</v>
      </c>
      <c r="G26" s="15">
        <v>3768000</v>
      </c>
      <c r="H26" s="15">
        <v>4633509</v>
      </c>
      <c r="I26" s="15">
        <v>1494786</v>
      </c>
      <c r="J26" s="8">
        <v>3005490</v>
      </c>
      <c r="K26" s="9">
        <v>1451190</v>
      </c>
      <c r="L26" s="9">
        <v>1522980</v>
      </c>
      <c r="M26" s="9">
        <v>1694821</v>
      </c>
      <c r="N26" s="9">
        <v>471952</v>
      </c>
      <c r="O26" s="9">
        <v>6292026</v>
      </c>
      <c r="P26" s="9">
        <v>3944236</v>
      </c>
      <c r="Q26" s="9">
        <v>906230</v>
      </c>
      <c r="R26" s="9">
        <v>1559471</v>
      </c>
    </row>
    <row r="27" spans="1:18" ht="15" customHeight="1" x14ac:dyDescent="0.15">
      <c r="A27" s="3" t="s">
        <v>314</v>
      </c>
      <c r="B27" s="15">
        <v>999257</v>
      </c>
      <c r="C27" s="15">
        <v>2104537</v>
      </c>
      <c r="D27" s="15">
        <v>1591687</v>
      </c>
      <c r="E27" s="15">
        <v>1457972</v>
      </c>
      <c r="F27" s="15">
        <v>1642730</v>
      </c>
      <c r="G27" s="15">
        <v>2359178</v>
      </c>
      <c r="H27" s="15">
        <v>2801634</v>
      </c>
      <c r="I27" s="15">
        <v>2348022</v>
      </c>
      <c r="J27" s="8">
        <v>1907652</v>
      </c>
      <c r="K27" s="9">
        <v>2599706</v>
      </c>
      <c r="L27" s="9">
        <v>6801143</v>
      </c>
      <c r="M27" s="9">
        <v>3159720</v>
      </c>
      <c r="N27" s="9">
        <v>5339181</v>
      </c>
      <c r="O27" s="9">
        <v>4476832</v>
      </c>
      <c r="P27" s="9">
        <v>4246907</v>
      </c>
      <c r="Q27" s="9">
        <v>5049307</v>
      </c>
      <c r="R27" s="9">
        <v>4583351</v>
      </c>
    </row>
    <row r="28" spans="1:18" ht="15" customHeight="1" x14ac:dyDescent="0.15">
      <c r="A28" s="3" t="s">
        <v>315</v>
      </c>
      <c r="B28" s="15">
        <v>9704193</v>
      </c>
      <c r="C28" s="15">
        <v>11348311</v>
      </c>
      <c r="D28" s="15">
        <v>12348717</v>
      </c>
      <c r="E28" s="15">
        <v>12264977</v>
      </c>
      <c r="F28" s="15">
        <v>13790251</v>
      </c>
      <c r="G28" s="15">
        <v>16204018</v>
      </c>
      <c r="H28" s="15">
        <v>13266928</v>
      </c>
      <c r="I28" s="15">
        <v>13197812</v>
      </c>
      <c r="J28" s="8">
        <v>12296872</v>
      </c>
      <c r="K28" s="9">
        <v>15469711</v>
      </c>
      <c r="L28" s="9">
        <v>16051559</v>
      </c>
      <c r="M28" s="9">
        <v>16462969</v>
      </c>
      <c r="N28" s="9">
        <v>16417954</v>
      </c>
      <c r="O28" s="9">
        <v>15483464</v>
      </c>
      <c r="P28" s="9">
        <v>16351820</v>
      </c>
      <c r="Q28" s="9">
        <v>15111425</v>
      </c>
      <c r="R28" s="9">
        <v>11767881</v>
      </c>
    </row>
    <row r="29" spans="1:18" ht="15" customHeight="1" x14ac:dyDescent="0.15">
      <c r="A29" s="3" t="s">
        <v>316</v>
      </c>
      <c r="B29" s="15">
        <v>5282379</v>
      </c>
      <c r="C29" s="15">
        <v>7801110</v>
      </c>
      <c r="D29" s="15">
        <v>8858012</v>
      </c>
      <c r="E29" s="15">
        <v>9109357</v>
      </c>
      <c r="F29" s="15">
        <v>12903500</v>
      </c>
      <c r="G29" s="15">
        <v>13790500</v>
      </c>
      <c r="H29" s="15">
        <v>19269600</v>
      </c>
      <c r="I29" s="15">
        <v>16047400</v>
      </c>
      <c r="J29" s="8">
        <v>11052800</v>
      </c>
      <c r="K29" s="9">
        <v>15609200</v>
      </c>
      <c r="L29" s="9">
        <v>16303200</v>
      </c>
      <c r="M29" s="9">
        <v>11297000</v>
      </c>
      <c r="N29" s="9">
        <v>10151700</v>
      </c>
      <c r="O29" s="9">
        <v>13809150</v>
      </c>
      <c r="P29" s="9">
        <v>18169200</v>
      </c>
      <c r="Q29" s="9">
        <v>11461200</v>
      </c>
      <c r="R29" s="9">
        <v>8054600</v>
      </c>
    </row>
    <row r="30" spans="1:18" ht="15" customHeight="1" x14ac:dyDescent="0.15">
      <c r="A30" s="3" t="s">
        <v>317</v>
      </c>
      <c r="B30" s="15"/>
      <c r="C30" s="68"/>
      <c r="D30" s="15"/>
      <c r="E30" s="15"/>
      <c r="F30" s="15"/>
      <c r="G30" s="15"/>
      <c r="H30" s="15"/>
      <c r="I30" s="15"/>
      <c r="J30" s="8"/>
      <c r="K30" s="9"/>
      <c r="L30" s="9"/>
      <c r="M30" s="9"/>
      <c r="N30" s="9">
        <v>1076500</v>
      </c>
      <c r="O30" s="9">
        <v>1068100</v>
      </c>
      <c r="P30" s="9">
        <v>1704600</v>
      </c>
      <c r="Q30" s="9">
        <v>1825700</v>
      </c>
      <c r="R30" s="9">
        <v>1109200</v>
      </c>
    </row>
    <row r="31" spans="1:18" ht="15" customHeight="1" x14ac:dyDescent="0.15">
      <c r="A31" s="3" t="s">
        <v>318</v>
      </c>
      <c r="B31" s="15"/>
      <c r="C31" s="68"/>
      <c r="D31" s="15"/>
      <c r="E31" s="15"/>
      <c r="F31" s="15"/>
      <c r="G31" s="15"/>
      <c r="H31" s="15"/>
      <c r="I31" s="15"/>
      <c r="J31" s="8"/>
      <c r="K31" s="9"/>
      <c r="L31" s="9"/>
      <c r="M31" s="9"/>
      <c r="N31" s="9">
        <v>2000500</v>
      </c>
      <c r="O31" s="9">
        <v>4365600</v>
      </c>
      <c r="P31" s="9">
        <v>7310200</v>
      </c>
      <c r="Q31" s="9">
        <v>4100000</v>
      </c>
      <c r="R31" s="9">
        <v>1388100</v>
      </c>
    </row>
    <row r="32" spans="1:18" ht="15" customHeight="1" x14ac:dyDescent="0.15">
      <c r="A32" s="3" t="s">
        <v>0</v>
      </c>
      <c r="B32" s="8">
        <f t="shared" ref="B32:Q32" si="0">SUM(B4:B29)-B16-B17</f>
        <v>104649309</v>
      </c>
      <c r="C32" s="69">
        <f t="shared" si="0"/>
        <v>116531953</v>
      </c>
      <c r="D32" s="10">
        <f t="shared" si="0"/>
        <v>124478069</v>
      </c>
      <c r="E32" s="8">
        <f t="shared" si="0"/>
        <v>130090110</v>
      </c>
      <c r="F32" s="8">
        <f t="shared" si="0"/>
        <v>135617205</v>
      </c>
      <c r="G32" s="8">
        <f t="shared" si="0"/>
        <v>141158503</v>
      </c>
      <c r="H32" s="8">
        <f t="shared" si="0"/>
        <v>150337762</v>
      </c>
      <c r="I32" s="8">
        <f t="shared" si="0"/>
        <v>145589893</v>
      </c>
      <c r="J32" s="8">
        <f t="shared" si="0"/>
        <v>143255234</v>
      </c>
      <c r="K32" s="8">
        <f t="shared" si="0"/>
        <v>157525191</v>
      </c>
      <c r="L32" s="8">
        <f t="shared" si="0"/>
        <v>170872297</v>
      </c>
      <c r="M32" s="8">
        <f t="shared" si="0"/>
        <v>159992971</v>
      </c>
      <c r="N32" s="8">
        <f t="shared" si="0"/>
        <v>157102019</v>
      </c>
      <c r="O32" s="8">
        <f t="shared" si="0"/>
        <v>158804858</v>
      </c>
      <c r="P32" s="8">
        <f t="shared" si="0"/>
        <v>165373636</v>
      </c>
      <c r="Q32" s="8">
        <f t="shared" si="0"/>
        <v>154711373</v>
      </c>
      <c r="R32" s="8">
        <f>SUM(R4:R29)-R16-R17</f>
        <v>153526744</v>
      </c>
    </row>
    <row r="33" spans="1:18" ht="15" customHeight="1" x14ac:dyDescent="0.15">
      <c r="A33" s="3" t="s">
        <v>319</v>
      </c>
      <c r="B33" s="15">
        <f t="shared" ref="B33:L33" si="1">+B4+B5+B6+B9+B10+B11+B12+B13+B14+B15+B18</f>
        <v>72438564</v>
      </c>
      <c r="C33" s="15">
        <f t="shared" si="1"/>
        <v>77206462</v>
      </c>
      <c r="D33" s="15">
        <f t="shared" si="1"/>
        <v>81324851</v>
      </c>
      <c r="E33" s="15">
        <f t="shared" si="1"/>
        <v>85193324</v>
      </c>
      <c r="F33" s="15">
        <f t="shared" si="1"/>
        <v>84783851</v>
      </c>
      <c r="G33" s="15">
        <f t="shared" si="1"/>
        <v>82089508</v>
      </c>
      <c r="H33" s="15">
        <f t="shared" si="1"/>
        <v>85339035</v>
      </c>
      <c r="I33" s="15">
        <f t="shared" si="1"/>
        <v>87882907</v>
      </c>
      <c r="J33" s="12">
        <f t="shared" si="1"/>
        <v>90595113</v>
      </c>
      <c r="K33" s="12">
        <f t="shared" si="1"/>
        <v>93520799</v>
      </c>
      <c r="L33" s="12">
        <f t="shared" si="1"/>
        <v>98045205</v>
      </c>
      <c r="M33" s="12">
        <f>+M4+M5+M6+M9+M10+M11+M12+M13+M14+M15+M18</f>
        <v>100219475</v>
      </c>
      <c r="N33" s="12">
        <f>+N4+N5+N6+N9+N10+N11+N12+N13+N14+N15+N18</f>
        <v>97872097</v>
      </c>
      <c r="O33" s="12">
        <f>+O4+O5+O6+O9+O10+O11+O12+O13+O14+O15+O18</f>
        <v>92728101</v>
      </c>
      <c r="P33" s="12">
        <f>+P4+P5+P6+P9+P10+P11+P12+P13+P14+P15+P18</f>
        <v>90431626</v>
      </c>
      <c r="Q33" s="12">
        <f>SUM(Q4:Q15)+Q18</f>
        <v>91527073</v>
      </c>
      <c r="R33" s="12">
        <f>SUM(R4:R15)+R18</f>
        <v>95502492</v>
      </c>
    </row>
    <row r="34" spans="1:18" ht="15" customHeight="1" x14ac:dyDescent="0.15">
      <c r="A34" s="3" t="s">
        <v>173</v>
      </c>
      <c r="B34" s="15">
        <f t="shared" ref="B34:O34" si="2">SUM(B19:B29)</f>
        <v>32210745</v>
      </c>
      <c r="C34" s="15">
        <f t="shared" si="2"/>
        <v>39325491</v>
      </c>
      <c r="D34" s="15">
        <f t="shared" si="2"/>
        <v>43153218</v>
      </c>
      <c r="E34" s="15">
        <f t="shared" si="2"/>
        <v>44896786</v>
      </c>
      <c r="F34" s="15">
        <f t="shared" si="2"/>
        <v>50833354</v>
      </c>
      <c r="G34" s="15">
        <f t="shared" si="2"/>
        <v>59068995</v>
      </c>
      <c r="H34" s="15">
        <f t="shared" si="2"/>
        <v>64998727</v>
      </c>
      <c r="I34" s="15">
        <f t="shared" si="2"/>
        <v>57706986</v>
      </c>
      <c r="J34" s="12">
        <f t="shared" si="2"/>
        <v>52660121</v>
      </c>
      <c r="K34" s="12">
        <f t="shared" si="2"/>
        <v>64004392</v>
      </c>
      <c r="L34" s="12">
        <f t="shared" si="2"/>
        <v>72827092</v>
      </c>
      <c r="M34" s="12">
        <f t="shared" si="2"/>
        <v>59773496</v>
      </c>
      <c r="N34" s="12">
        <f t="shared" si="2"/>
        <v>59229922</v>
      </c>
      <c r="O34" s="12">
        <f t="shared" si="2"/>
        <v>66076757</v>
      </c>
      <c r="P34" s="12">
        <f>SUM(P19:P29)</f>
        <v>74942010</v>
      </c>
      <c r="Q34" s="12">
        <f>SUM(Q19:Q29)</f>
        <v>63184300</v>
      </c>
      <c r="R34" s="12">
        <f>SUM(R19:R29)</f>
        <v>58024252</v>
      </c>
    </row>
    <row r="35" spans="1:18" ht="15" customHeight="1" x14ac:dyDescent="0.15">
      <c r="A35" s="3" t="s">
        <v>320</v>
      </c>
      <c r="B35" s="15">
        <f t="shared" ref="B35:R35" si="3">+B4+B19+B20+B21+B24+B25+B26+B27+B28</f>
        <v>83173470</v>
      </c>
      <c r="C35" s="15">
        <f t="shared" si="3"/>
        <v>90477355</v>
      </c>
      <c r="D35" s="15">
        <f t="shared" si="3"/>
        <v>96675827</v>
      </c>
      <c r="E35" s="15">
        <f t="shared" si="3"/>
        <v>100618991</v>
      </c>
      <c r="F35" s="15">
        <f t="shared" si="3"/>
        <v>100502038</v>
      </c>
      <c r="G35" s="15">
        <f t="shared" si="3"/>
        <v>103512022</v>
      </c>
      <c r="H35" s="15">
        <f t="shared" si="3"/>
        <v>105814675</v>
      </c>
      <c r="I35" s="15">
        <f t="shared" si="3"/>
        <v>106289662</v>
      </c>
      <c r="J35" s="12">
        <f t="shared" si="3"/>
        <v>110082310</v>
      </c>
      <c r="K35" s="12">
        <f t="shared" si="3"/>
        <v>110773987</v>
      </c>
      <c r="L35" s="12">
        <f t="shared" si="3"/>
        <v>116217373</v>
      </c>
      <c r="M35" s="12">
        <f t="shared" si="3"/>
        <v>110975659</v>
      </c>
      <c r="N35" s="12">
        <f t="shared" si="3"/>
        <v>112510525</v>
      </c>
      <c r="O35" s="12">
        <f t="shared" si="3"/>
        <v>115012215</v>
      </c>
      <c r="P35" s="12">
        <f t="shared" si="3"/>
        <v>112678278</v>
      </c>
      <c r="Q35" s="12">
        <f t="shared" si="3"/>
        <v>108883222</v>
      </c>
      <c r="R35" s="12">
        <f t="shared" si="3"/>
        <v>108696663</v>
      </c>
    </row>
    <row r="36" spans="1:18" ht="15" customHeight="1" x14ac:dyDescent="0.15">
      <c r="A36" s="3" t="s">
        <v>321</v>
      </c>
      <c r="B36" s="12">
        <f t="shared" ref="B36:Q36" si="4">SUM(B5:B18)-B16-B17+B22+B23+B29</f>
        <v>21475839</v>
      </c>
      <c r="C36" s="12">
        <f t="shared" si="4"/>
        <v>26054598</v>
      </c>
      <c r="D36" s="12">
        <f t="shared" si="4"/>
        <v>27802242</v>
      </c>
      <c r="E36" s="12">
        <f t="shared" si="4"/>
        <v>29471119</v>
      </c>
      <c r="F36" s="12">
        <f t="shared" si="4"/>
        <v>35115167</v>
      </c>
      <c r="G36" s="12">
        <f t="shared" si="4"/>
        <v>37646481</v>
      </c>
      <c r="H36" s="12">
        <f t="shared" si="4"/>
        <v>44523087</v>
      </c>
      <c r="I36" s="12">
        <f t="shared" si="4"/>
        <v>39300231</v>
      </c>
      <c r="J36" s="12">
        <f t="shared" si="4"/>
        <v>33172924</v>
      </c>
      <c r="K36" s="12">
        <f t="shared" si="4"/>
        <v>46751204</v>
      </c>
      <c r="L36" s="12">
        <f t="shared" si="4"/>
        <v>54654924</v>
      </c>
      <c r="M36" s="12">
        <f t="shared" si="4"/>
        <v>49017312</v>
      </c>
      <c r="N36" s="12">
        <f t="shared" si="4"/>
        <v>44591494</v>
      </c>
      <c r="O36" s="12">
        <f t="shared" si="4"/>
        <v>43792643</v>
      </c>
      <c r="P36" s="12">
        <f t="shared" si="4"/>
        <v>52695358</v>
      </c>
      <c r="Q36" s="12">
        <f t="shared" si="4"/>
        <v>45828151</v>
      </c>
      <c r="R36" s="12">
        <f>SUM(R5:R18)-R16-R17+R22+R23+R29</f>
        <v>44830081</v>
      </c>
    </row>
    <row r="37" spans="1:18" ht="15" customHeight="1" x14ac:dyDescent="0.2">
      <c r="A37" s="26" t="s">
        <v>96</v>
      </c>
      <c r="L37" s="27"/>
      <c r="M37" s="64" t="str">
        <f>[1]財政指標!$M$1</f>
        <v>宇都宮市</v>
      </c>
      <c r="N37" s="64"/>
      <c r="O37" s="64"/>
      <c r="P37" s="64"/>
      <c r="Q37" s="64"/>
      <c r="R37" s="64" t="str">
        <f>[1]財政指標!$M$1</f>
        <v>宇都宮市</v>
      </c>
    </row>
    <row r="38" spans="1:18" ht="15" customHeight="1" x14ac:dyDescent="0.15">
      <c r="N38" s="62"/>
      <c r="O38" s="62"/>
      <c r="P38" s="62"/>
      <c r="Q38" s="62"/>
      <c r="R38" s="62"/>
    </row>
    <row r="39" spans="1:18" ht="15" customHeight="1" x14ac:dyDescent="0.15">
      <c r="A39" s="2"/>
      <c r="B39" s="2" t="s">
        <v>10</v>
      </c>
      <c r="C39" s="2" t="s">
        <v>277</v>
      </c>
      <c r="D39" s="2" t="s">
        <v>278</v>
      </c>
      <c r="E39" s="2" t="s">
        <v>279</v>
      </c>
      <c r="F39" s="2" t="s">
        <v>280</v>
      </c>
      <c r="G39" s="2" t="s">
        <v>281</v>
      </c>
      <c r="H39" s="2" t="s">
        <v>282</v>
      </c>
      <c r="I39" s="2" t="s">
        <v>283</v>
      </c>
      <c r="J39" s="5" t="s">
        <v>284</v>
      </c>
      <c r="K39" s="5" t="s">
        <v>285</v>
      </c>
      <c r="L39" s="2" t="s">
        <v>322</v>
      </c>
      <c r="M39" s="2" t="s">
        <v>323</v>
      </c>
      <c r="N39" s="2" t="s">
        <v>324</v>
      </c>
      <c r="O39" s="2" t="s">
        <v>289</v>
      </c>
      <c r="P39" s="2" t="s">
        <v>290</v>
      </c>
      <c r="Q39" s="2" t="s">
        <v>291</v>
      </c>
      <c r="R39" s="2" t="s">
        <v>292</v>
      </c>
    </row>
    <row r="40" spans="1:18" ht="15" customHeight="1" x14ac:dyDescent="0.15">
      <c r="A40" s="3" t="s">
        <v>293</v>
      </c>
      <c r="B40" s="24">
        <f>+B4/$B$32*100</f>
        <v>64.151296976074633</v>
      </c>
      <c r="C40" s="24">
        <f t="shared" ref="C40:R40" si="5">+C4/C$32*100</f>
        <v>60.178162465019355</v>
      </c>
      <c r="D40" s="24">
        <f t="shared" si="5"/>
        <v>59.168124627640225</v>
      </c>
      <c r="E40" s="24">
        <f t="shared" si="5"/>
        <v>59.983373832184469</v>
      </c>
      <c r="F40" s="24">
        <f t="shared" si="5"/>
        <v>57.120564459354547</v>
      </c>
      <c r="G40" s="24">
        <f t="shared" si="5"/>
        <v>52.468865442700249</v>
      </c>
      <c r="H40" s="24">
        <f t="shared" si="5"/>
        <v>51.867155638514831</v>
      </c>
      <c r="I40" s="24">
        <f t="shared" si="5"/>
        <v>55.737581316856932</v>
      </c>
      <c r="J40" s="24">
        <f t="shared" si="5"/>
        <v>59.05942605908556</v>
      </c>
      <c r="K40" s="24">
        <f t="shared" si="5"/>
        <v>52.665967565784442</v>
      </c>
      <c r="L40" s="24">
        <f t="shared" si="5"/>
        <v>48.119320360046423</v>
      </c>
      <c r="M40" s="24">
        <f t="shared" si="5"/>
        <v>50.38423406738287</v>
      </c>
      <c r="N40" s="24">
        <f t="shared" si="5"/>
        <v>51.797739149361277</v>
      </c>
      <c r="O40" s="24">
        <f t="shared" si="5"/>
        <v>50.831074072053894</v>
      </c>
      <c r="P40" s="24">
        <f t="shared" si="5"/>
        <v>47.413684488378784</v>
      </c>
      <c r="Q40" s="24">
        <f t="shared" si="5"/>
        <v>50.977246514385207</v>
      </c>
      <c r="R40" s="24">
        <f t="shared" si="5"/>
        <v>53.637503704240608</v>
      </c>
    </row>
    <row r="41" spans="1:18" ht="15" customHeight="1" x14ac:dyDescent="0.15">
      <c r="A41" s="3" t="s">
        <v>294</v>
      </c>
      <c r="B41" s="24">
        <f>+B5/$B$32*100</f>
        <v>2.2388595036016912</v>
      </c>
      <c r="C41" s="24">
        <f t="shared" ref="C41:R41" si="6">+C5/C$32*100</f>
        <v>2.2878892281158287</v>
      </c>
      <c r="D41" s="24">
        <f t="shared" si="6"/>
        <v>2.2471082837893319</v>
      </c>
      <c r="E41" s="24">
        <f t="shared" si="6"/>
        <v>2.4127929479035726</v>
      </c>
      <c r="F41" s="24">
        <f t="shared" si="6"/>
        <v>2.5237520563854714</v>
      </c>
      <c r="G41" s="24">
        <f t="shared" si="6"/>
        <v>2.4508272094667936</v>
      </c>
      <c r="H41" s="24">
        <f t="shared" si="6"/>
        <v>2.3266636096392066</v>
      </c>
      <c r="I41" s="24">
        <f t="shared" si="6"/>
        <v>2.4822073328950105</v>
      </c>
      <c r="J41" s="24">
        <f t="shared" si="6"/>
        <v>1.4309138610600434</v>
      </c>
      <c r="K41" s="24">
        <f t="shared" si="6"/>
        <v>0.77849008924547181</v>
      </c>
      <c r="L41" s="24">
        <f t="shared" si="6"/>
        <v>0.69966812701066461</v>
      </c>
      <c r="M41" s="24">
        <f t="shared" si="6"/>
        <v>0.77482341396110455</v>
      </c>
      <c r="N41" s="24">
        <f t="shared" si="6"/>
        <v>0.80514624067307505</v>
      </c>
      <c r="O41" s="24">
        <f t="shared" si="6"/>
        <v>0.82191818086572632</v>
      </c>
      <c r="P41" s="24">
        <f t="shared" si="6"/>
        <v>0.84520304070716568</v>
      </c>
      <c r="Q41" s="24">
        <f t="shared" si="6"/>
        <v>1.4531400997908537</v>
      </c>
      <c r="R41" s="24">
        <f t="shared" si="6"/>
        <v>2.0009673363489036</v>
      </c>
    </row>
    <row r="42" spans="1:18" ht="15" customHeight="1" x14ac:dyDescent="0.15">
      <c r="A42" s="3" t="s">
        <v>295</v>
      </c>
      <c r="B42" s="24">
        <f>+B6/$B$32*100</f>
        <v>1.0287502232814554</v>
      </c>
      <c r="C42" s="24">
        <f t="shared" ref="C42:R42" si="7">+C6/C$32*100</f>
        <v>2.080658512605551</v>
      </c>
      <c r="D42" s="24">
        <f t="shared" si="7"/>
        <v>2.1635530030595191</v>
      </c>
      <c r="E42" s="24">
        <f t="shared" si="7"/>
        <v>1.4576680733070331</v>
      </c>
      <c r="F42" s="24">
        <f t="shared" si="7"/>
        <v>1.4511993518816437</v>
      </c>
      <c r="G42" s="24">
        <f t="shared" si="7"/>
        <v>1.7985391924990872</v>
      </c>
      <c r="H42" s="24">
        <f t="shared" si="7"/>
        <v>1.1925054465025227</v>
      </c>
      <c r="I42" s="24">
        <f t="shared" si="7"/>
        <v>0.68904096247944902</v>
      </c>
      <c r="J42" s="24">
        <f t="shared" si="7"/>
        <v>0.55942249202566663</v>
      </c>
      <c r="K42" s="24">
        <f t="shared" si="7"/>
        <v>0.40904886127070306</v>
      </c>
      <c r="L42" s="24">
        <f t="shared" si="7"/>
        <v>0.35618061598364303</v>
      </c>
      <c r="M42" s="24">
        <f t="shared" si="7"/>
        <v>1.6116976788936559</v>
      </c>
      <c r="N42" s="24">
        <f t="shared" si="7"/>
        <v>1.6567139089409155</v>
      </c>
      <c r="O42" s="24">
        <f t="shared" si="7"/>
        <v>0.51745772160194248</v>
      </c>
      <c r="P42" s="24">
        <f t="shared" si="7"/>
        <v>0.34237440362017557</v>
      </c>
      <c r="Q42" s="24">
        <f t="shared" si="7"/>
        <v>0.36656257972708961</v>
      </c>
      <c r="R42" s="24">
        <f t="shared" si="7"/>
        <v>0.21610697351856822</v>
      </c>
    </row>
    <row r="43" spans="1:18" ht="15" customHeight="1" x14ac:dyDescent="0.15">
      <c r="A43" s="3" t="s">
        <v>296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>
        <f>+Q7/Q$32*100</f>
        <v>5.715804745653702E-2</v>
      </c>
      <c r="R43" s="24">
        <f>+R7/R$32*100</f>
        <v>0.1022961836538395</v>
      </c>
    </row>
    <row r="44" spans="1:18" ht="15" customHeight="1" x14ac:dyDescent="0.15">
      <c r="A44" s="3" t="s">
        <v>297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>+Q8/Q$32*100</f>
        <v>6.6891656374867797E-2</v>
      </c>
      <c r="R44" s="24">
        <f>+R8/R$32*100</f>
        <v>0.15203018960657436</v>
      </c>
    </row>
    <row r="45" spans="1:18" ht="15" customHeight="1" x14ac:dyDescent="0.15">
      <c r="A45" s="3" t="s">
        <v>298</v>
      </c>
      <c r="B45" s="24">
        <f t="shared" ref="B45:B65" si="8">+B9/$B$32*100</f>
        <v>0</v>
      </c>
      <c r="C45" s="24">
        <f t="shared" ref="C45:R60" si="9">+C9/C$32*100</f>
        <v>0</v>
      </c>
      <c r="D45" s="24">
        <f t="shared" si="9"/>
        <v>0</v>
      </c>
      <c r="E45" s="24">
        <f t="shared" si="9"/>
        <v>0</v>
      </c>
      <c r="F45" s="24">
        <f t="shared" si="9"/>
        <v>0</v>
      </c>
      <c r="G45" s="24">
        <f t="shared" si="9"/>
        <v>0</v>
      </c>
      <c r="H45" s="24">
        <f t="shared" si="9"/>
        <v>0</v>
      </c>
      <c r="I45" s="24">
        <f t="shared" si="9"/>
        <v>0</v>
      </c>
      <c r="J45" s="24">
        <f t="shared" si="9"/>
        <v>0.78278885084226668</v>
      </c>
      <c r="K45" s="24">
        <f t="shared" si="9"/>
        <v>3.1881091323355384</v>
      </c>
      <c r="L45" s="24">
        <f t="shared" si="9"/>
        <v>2.7884906352022645</v>
      </c>
      <c r="M45" s="24">
        <f t="shared" si="9"/>
        <v>3.071226172804804</v>
      </c>
      <c r="N45" s="24">
        <f t="shared" si="9"/>
        <v>3.047995201131056</v>
      </c>
      <c r="O45" s="24">
        <f t="shared" si="9"/>
        <v>2.6433366415024908</v>
      </c>
      <c r="P45" s="24">
        <f t="shared" si="9"/>
        <v>2.8069655552593642</v>
      </c>
      <c r="Q45" s="24">
        <f t="shared" si="9"/>
        <v>3.3112142311606272</v>
      </c>
      <c r="R45" s="24">
        <f t="shared" ref="R45:R55" si="10">+R9/R$32*100</f>
        <v>3.0818298341558004</v>
      </c>
    </row>
    <row r="46" spans="1:18" ht="15" customHeight="1" x14ac:dyDescent="0.15">
      <c r="A46" s="3" t="s">
        <v>299</v>
      </c>
      <c r="B46" s="24">
        <f t="shared" si="8"/>
        <v>0.141428549709774</v>
      </c>
      <c r="C46" s="24">
        <f t="shared" si="9"/>
        <v>0.14397596168323035</v>
      </c>
      <c r="D46" s="24">
        <f t="shared" si="9"/>
        <v>0.15268151372110375</v>
      </c>
      <c r="E46" s="24">
        <f t="shared" si="9"/>
        <v>0.11584508614836285</v>
      </c>
      <c r="F46" s="24">
        <f t="shared" si="9"/>
        <v>0.10083012697393373</v>
      </c>
      <c r="G46" s="24">
        <f t="shared" si="9"/>
        <v>9.4976212662158929E-2</v>
      </c>
      <c r="H46" s="24">
        <f t="shared" si="9"/>
        <v>9.1270481996399547E-2</v>
      </c>
      <c r="I46" s="24">
        <f t="shared" si="9"/>
        <v>9.2290747133113152E-2</v>
      </c>
      <c r="J46" s="24">
        <f t="shared" si="9"/>
        <v>8.904247086706793E-2</v>
      </c>
      <c r="K46" s="24">
        <f t="shared" si="9"/>
        <v>8.1221294948310846E-2</v>
      </c>
      <c r="L46" s="24">
        <f t="shared" si="9"/>
        <v>7.0704264015365809E-2</v>
      </c>
      <c r="M46" s="24">
        <f t="shared" si="9"/>
        <v>7.5840831782541251E-2</v>
      </c>
      <c r="N46" s="24">
        <f t="shared" si="9"/>
        <v>7.0740020215780935E-2</v>
      </c>
      <c r="O46" s="24">
        <f t="shared" si="9"/>
        <v>6.3195170011738563E-2</v>
      </c>
      <c r="P46" s="24">
        <f t="shared" si="9"/>
        <v>5.8575842161443438E-2</v>
      </c>
      <c r="Q46" s="24">
        <f t="shared" si="9"/>
        <v>5.8954295493195571E-2</v>
      </c>
      <c r="R46" s="24">
        <f t="shared" si="10"/>
        <v>6.2735649497002291E-2</v>
      </c>
    </row>
    <row r="47" spans="1:18" ht="15" customHeight="1" x14ac:dyDescent="0.15">
      <c r="A47" s="3" t="s">
        <v>300</v>
      </c>
      <c r="B47" s="24">
        <f t="shared" si="8"/>
        <v>0</v>
      </c>
      <c r="C47" s="24">
        <f t="shared" si="9"/>
        <v>0</v>
      </c>
      <c r="D47" s="24">
        <f t="shared" si="9"/>
        <v>3.6947070571925401E-2</v>
      </c>
      <c r="E47" s="24">
        <f t="shared" si="9"/>
        <v>6.9067510205041718E-2</v>
      </c>
      <c r="F47" s="24">
        <f t="shared" si="9"/>
        <v>7.0053058533391832E-2</v>
      </c>
      <c r="G47" s="24">
        <f t="shared" si="9"/>
        <v>6.4040775496181063E-2</v>
      </c>
      <c r="H47" s="24">
        <f t="shared" si="9"/>
        <v>5.8881413972359117E-2</v>
      </c>
      <c r="I47" s="24">
        <f t="shared" si="9"/>
        <v>6.0455432850685595E-2</v>
      </c>
      <c r="J47" s="24">
        <f t="shared" si="9"/>
        <v>0.12498251896332108</v>
      </c>
      <c r="K47" s="24">
        <f t="shared" si="9"/>
        <v>0.12691493895728717</v>
      </c>
      <c r="L47" s="24">
        <f t="shared" si="9"/>
        <v>0.11171149645164541</v>
      </c>
      <c r="M47" s="24">
        <f t="shared" si="9"/>
        <v>2.256411626983288E-2</v>
      </c>
      <c r="N47" s="24">
        <f t="shared" si="9"/>
        <v>2.2004809498979132E-3</v>
      </c>
      <c r="O47" s="24">
        <f t="shared" si="9"/>
        <v>1.1328368808465545E-3</v>
      </c>
      <c r="P47" s="24">
        <f t="shared" si="9"/>
        <v>1.1622166909361538E-3</v>
      </c>
      <c r="Q47" s="24">
        <f t="shared" si="9"/>
        <v>6.049975395150815E-4</v>
      </c>
      <c r="R47" s="24">
        <f t="shared" si="10"/>
        <v>4.0970060564822502E-4</v>
      </c>
    </row>
    <row r="48" spans="1:18" ht="15" customHeight="1" x14ac:dyDescent="0.15">
      <c r="A48" s="3" t="s">
        <v>301</v>
      </c>
      <c r="B48" s="24">
        <f t="shared" si="8"/>
        <v>1.1406840727443313</v>
      </c>
      <c r="C48" s="24">
        <f t="shared" si="9"/>
        <v>1.0661547910383</v>
      </c>
      <c r="D48" s="24">
        <f t="shared" si="9"/>
        <v>1.0568648843677035</v>
      </c>
      <c r="E48" s="24">
        <f t="shared" si="9"/>
        <v>0.94827500722383884</v>
      </c>
      <c r="F48" s="24">
        <f t="shared" si="9"/>
        <v>0.78613919229495988</v>
      </c>
      <c r="G48" s="24">
        <f t="shared" si="9"/>
        <v>0.83896044151162474</v>
      </c>
      <c r="H48" s="24">
        <f t="shared" si="9"/>
        <v>0.81093265177114993</v>
      </c>
      <c r="I48" s="24">
        <f t="shared" si="9"/>
        <v>0.84047455134814886</v>
      </c>
      <c r="J48" s="24">
        <f t="shared" si="9"/>
        <v>0.71540981183277397</v>
      </c>
      <c r="K48" s="24">
        <f t="shared" si="9"/>
        <v>0.57523815349635088</v>
      </c>
      <c r="L48" s="24">
        <f t="shared" si="9"/>
        <v>0.5011900788107273</v>
      </c>
      <c r="M48" s="24">
        <f t="shared" si="9"/>
        <v>0.5207747532858803</v>
      </c>
      <c r="N48" s="24">
        <f t="shared" si="9"/>
        <v>0.54506428717507438</v>
      </c>
      <c r="O48" s="24">
        <f t="shared" si="9"/>
        <v>0.48779804960374701</v>
      </c>
      <c r="P48" s="24">
        <f t="shared" si="9"/>
        <v>0.5380948387686173</v>
      </c>
      <c r="Q48" s="24">
        <f t="shared" si="9"/>
        <v>0.55120705314922136</v>
      </c>
      <c r="R48" s="24">
        <f t="shared" si="10"/>
        <v>0.5957958699365109</v>
      </c>
    </row>
    <row r="49" spans="1:18" ht="15" customHeight="1" x14ac:dyDescent="0.15">
      <c r="A49" s="3" t="s">
        <v>302</v>
      </c>
      <c r="B49" s="24">
        <f t="shared" si="8"/>
        <v>3.3212832776564248E-2</v>
      </c>
      <c r="C49" s="24">
        <f t="shared" si="9"/>
        <v>2.6246878399094536E-2</v>
      </c>
      <c r="D49" s="24">
        <f t="shared" si="9"/>
        <v>2.5374750953117694E-2</v>
      </c>
      <c r="E49" s="24">
        <f t="shared" si="9"/>
        <v>2.5048791180205782E-2</v>
      </c>
      <c r="F49" s="24">
        <f t="shared" si="9"/>
        <v>2.4396609559974341E-2</v>
      </c>
      <c r="G49" s="24">
        <f t="shared" si="9"/>
        <v>2.3509742094672114E-2</v>
      </c>
      <c r="H49" s="24">
        <f t="shared" si="9"/>
        <v>2.2294465179014705E-2</v>
      </c>
      <c r="I49" s="24">
        <f t="shared" si="9"/>
        <v>2.0256213801874284E-2</v>
      </c>
      <c r="J49" s="24">
        <f t="shared" si="9"/>
        <v>1.8583614194508245E-2</v>
      </c>
      <c r="K49" s="24">
        <f t="shared" si="9"/>
        <v>3.1895850867433642E-2</v>
      </c>
      <c r="L49" s="24">
        <f t="shared" si="9"/>
        <v>2.9599883005025678E-2</v>
      </c>
      <c r="M49" s="24">
        <f t="shared" si="9"/>
        <v>3.1628889496651699E-2</v>
      </c>
      <c r="N49" s="24">
        <f t="shared" si="9"/>
        <v>4.2727012948191333E-2</v>
      </c>
      <c r="O49" s="24">
        <f t="shared" si="9"/>
        <v>4.5249875164398309E-2</v>
      </c>
      <c r="P49" s="24">
        <f t="shared" si="9"/>
        <v>4.6078686931694479E-2</v>
      </c>
      <c r="Q49" s="24">
        <f t="shared" si="9"/>
        <v>5.5752203815035629E-2</v>
      </c>
      <c r="R49" s="24">
        <f t="shared" si="10"/>
        <v>5.7378928064806739E-2</v>
      </c>
    </row>
    <row r="50" spans="1:18" ht="15" customHeight="1" x14ac:dyDescent="0.15">
      <c r="A50" s="3" t="s">
        <v>122</v>
      </c>
      <c r="B50" s="24">
        <f t="shared" si="8"/>
        <v>0</v>
      </c>
      <c r="C50" s="24">
        <f t="shared" si="9"/>
        <v>0</v>
      </c>
      <c r="D50" s="24">
        <f t="shared" si="9"/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  <c r="H50" s="24">
        <f t="shared" si="9"/>
        <v>0</v>
      </c>
      <c r="I50" s="24">
        <f t="shared" si="9"/>
        <v>0</v>
      </c>
      <c r="J50" s="24">
        <f t="shared" si="9"/>
        <v>0</v>
      </c>
      <c r="K50" s="24">
        <f t="shared" si="9"/>
        <v>0</v>
      </c>
      <c r="L50" s="24">
        <f t="shared" si="9"/>
        <v>1.1197081291650222</v>
      </c>
      <c r="M50" s="24">
        <f t="shared" si="9"/>
        <v>1.722131280379811</v>
      </c>
      <c r="N50" s="24">
        <f t="shared" si="9"/>
        <v>1.818708644349122</v>
      </c>
      <c r="O50" s="24">
        <f t="shared" si="9"/>
        <v>1.8186295031352253</v>
      </c>
      <c r="P50" s="24">
        <f t="shared" si="9"/>
        <v>1.7541097058542028</v>
      </c>
      <c r="Q50" s="24">
        <f t="shared" si="9"/>
        <v>1.8480806837645996</v>
      </c>
      <c r="R50" s="24">
        <f t="shared" si="10"/>
        <v>1.9209161369305141</v>
      </c>
    </row>
    <row r="51" spans="1:18" ht="15" customHeight="1" x14ac:dyDescent="0.15">
      <c r="A51" s="3" t="s">
        <v>303</v>
      </c>
      <c r="B51" s="24">
        <f t="shared" si="8"/>
        <v>0.37759255534119196</v>
      </c>
      <c r="C51" s="24">
        <f t="shared" si="9"/>
        <v>0.3632600236263096</v>
      </c>
      <c r="D51" s="24">
        <f t="shared" si="9"/>
        <v>0.36410269185650684</v>
      </c>
      <c r="E51" s="24">
        <f t="shared" si="9"/>
        <v>0.36706479839243739</v>
      </c>
      <c r="F51" s="24">
        <f t="shared" si="9"/>
        <v>0.33549725493900279</v>
      </c>
      <c r="G51" s="24">
        <f t="shared" si="9"/>
        <v>0.31391095157760351</v>
      </c>
      <c r="H51" s="24">
        <f t="shared" si="9"/>
        <v>0.30168534769062216</v>
      </c>
      <c r="I51" s="24">
        <f t="shared" si="9"/>
        <v>0.34375051020883707</v>
      </c>
      <c r="J51" s="24">
        <f t="shared" si="9"/>
        <v>0.36175432166059635</v>
      </c>
      <c r="K51" s="24">
        <f t="shared" si="9"/>
        <v>1.4231641210960349</v>
      </c>
      <c r="L51" s="24">
        <f t="shared" si="9"/>
        <v>3.5003210614064604</v>
      </c>
      <c r="M51" s="24">
        <f t="shared" si="9"/>
        <v>4.3504648713598799</v>
      </c>
      <c r="N51" s="24">
        <f t="shared" si="9"/>
        <v>2.4341768643979043</v>
      </c>
      <c r="O51" s="24">
        <f t="shared" si="9"/>
        <v>1.0851922426705611</v>
      </c>
      <c r="P51" s="24">
        <f t="shared" si="9"/>
        <v>0.79824694668985807</v>
      </c>
      <c r="Q51" s="24">
        <f t="shared" si="9"/>
        <v>0.33100410788804779</v>
      </c>
      <c r="R51" s="24">
        <f t="shared" si="10"/>
        <v>0.2944881056032817</v>
      </c>
    </row>
    <row r="52" spans="1:18" ht="15" customHeight="1" x14ac:dyDescent="0.15">
      <c r="A52" s="3" t="s">
        <v>304</v>
      </c>
      <c r="B52" s="24">
        <f t="shared" si="8"/>
        <v>0</v>
      </c>
      <c r="C52" s="24">
        <f t="shared" si="9"/>
        <v>0</v>
      </c>
      <c r="D52" s="24">
        <f t="shared" si="9"/>
        <v>0</v>
      </c>
      <c r="E52" s="24">
        <f t="shared" si="9"/>
        <v>0</v>
      </c>
      <c r="F52" s="24">
        <f t="shared" si="9"/>
        <v>0</v>
      </c>
      <c r="G52" s="24">
        <f t="shared" si="9"/>
        <v>0</v>
      </c>
      <c r="H52" s="24">
        <f t="shared" si="9"/>
        <v>0</v>
      </c>
      <c r="I52" s="24">
        <f t="shared" si="9"/>
        <v>0</v>
      </c>
      <c r="J52" s="24">
        <f t="shared" si="9"/>
        <v>0</v>
      </c>
      <c r="K52" s="24">
        <f t="shared" si="9"/>
        <v>0.91272131833187231</v>
      </c>
      <c r="L52" s="24">
        <f t="shared" si="9"/>
        <v>3.1257307906383445</v>
      </c>
      <c r="M52" s="24">
        <f t="shared" si="9"/>
        <v>3.9316789735719082</v>
      </c>
      <c r="N52" s="24">
        <f t="shared" si="9"/>
        <v>2.0299688191785745</v>
      </c>
      <c r="O52" s="24">
        <f t="shared" si="9"/>
        <v>0.70291804297321936</v>
      </c>
      <c r="P52" s="24">
        <f t="shared" si="9"/>
        <v>0.45410382099840874</v>
      </c>
      <c r="Q52" s="24">
        <f t="shared" si="9"/>
        <v>0</v>
      </c>
      <c r="R52" s="24">
        <f t="shared" si="10"/>
        <v>6.5135231422611295E-7</v>
      </c>
    </row>
    <row r="53" spans="1:18" ht="15" customHeight="1" x14ac:dyDescent="0.15">
      <c r="A53" s="3" t="s">
        <v>305</v>
      </c>
      <c r="B53" s="24">
        <f t="shared" si="8"/>
        <v>0.37759255534119196</v>
      </c>
      <c r="C53" s="24">
        <f t="shared" si="9"/>
        <v>0.3632600236263096</v>
      </c>
      <c r="D53" s="24">
        <f t="shared" si="9"/>
        <v>0.36410269185650684</v>
      </c>
      <c r="E53" s="24">
        <f t="shared" si="9"/>
        <v>0.36706479839243739</v>
      </c>
      <c r="F53" s="24">
        <f t="shared" si="9"/>
        <v>0.33549725493900279</v>
      </c>
      <c r="G53" s="24">
        <f t="shared" si="9"/>
        <v>0.31391095157760351</v>
      </c>
      <c r="H53" s="24">
        <f t="shared" si="9"/>
        <v>0.30168534769062216</v>
      </c>
      <c r="I53" s="24">
        <f t="shared" si="9"/>
        <v>0.34375051020883707</v>
      </c>
      <c r="J53" s="24">
        <f t="shared" si="9"/>
        <v>0.36175432166059635</v>
      </c>
      <c r="K53" s="24">
        <f t="shared" si="9"/>
        <v>0.51044280276416232</v>
      </c>
      <c r="L53" s="24">
        <f t="shared" si="9"/>
        <v>0.37459027076811641</v>
      </c>
      <c r="M53" s="24">
        <f t="shared" si="9"/>
        <v>0.41878589778797215</v>
      </c>
      <c r="N53" s="24">
        <f t="shared" si="9"/>
        <v>0.40420804521932974</v>
      </c>
      <c r="O53" s="24">
        <f t="shared" si="9"/>
        <v>0.38227419969734178</v>
      </c>
      <c r="P53" s="24">
        <f t="shared" si="9"/>
        <v>0.34414312569144939</v>
      </c>
      <c r="Q53" s="24">
        <f t="shared" si="9"/>
        <v>0.33100410788804779</v>
      </c>
      <c r="R53" s="24">
        <f t="shared" si="10"/>
        <v>0.2944881056032817</v>
      </c>
    </row>
    <row r="54" spans="1:18" ht="15" customHeight="1" x14ac:dyDescent="0.15">
      <c r="A54" s="3" t="s">
        <v>306</v>
      </c>
      <c r="B54" s="24">
        <f t="shared" si="8"/>
        <v>0.10847372150350272</v>
      </c>
      <c r="C54" s="24">
        <f t="shared" si="9"/>
        <v>0.10712169219372818</v>
      </c>
      <c r="D54" s="24">
        <f t="shared" si="9"/>
        <v>0.11791715695718256</v>
      </c>
      <c r="E54" s="24">
        <f t="shared" si="9"/>
        <v>0.10879689470629243</v>
      </c>
      <c r="F54" s="24">
        <f t="shared" si="9"/>
        <v>0.10459956021066796</v>
      </c>
      <c r="G54" s="24">
        <f t="shared" si="9"/>
        <v>0.10050616646168314</v>
      </c>
      <c r="H54" s="24">
        <f t="shared" si="9"/>
        <v>9.3480838167592256E-2</v>
      </c>
      <c r="I54" s="24">
        <f t="shared" si="9"/>
        <v>9.7272548994867383E-2</v>
      </c>
      <c r="J54" s="24">
        <f t="shared" si="9"/>
        <v>9.8027133863744204E-2</v>
      </c>
      <c r="K54" s="24">
        <f t="shared" si="9"/>
        <v>8.8739457551268733E-2</v>
      </c>
      <c r="L54" s="24">
        <f t="shared" si="9"/>
        <v>8.233341651631218E-2</v>
      </c>
      <c r="M54" s="24">
        <f t="shared" si="9"/>
        <v>7.4537649532116002E-2</v>
      </c>
      <c r="N54" s="24">
        <f t="shared" si="9"/>
        <v>7.7221795602766888E-2</v>
      </c>
      <c r="O54" s="24">
        <f t="shared" si="9"/>
        <v>7.6240110992070537E-2</v>
      </c>
      <c r="P54" s="24">
        <f t="shared" si="9"/>
        <v>7.8722342417385072E-2</v>
      </c>
      <c r="Q54" s="24">
        <f t="shared" si="9"/>
        <v>8.2070243148834321E-2</v>
      </c>
      <c r="R54" s="24">
        <f t="shared" si="10"/>
        <v>8.331056639877675E-2</v>
      </c>
    </row>
    <row r="55" spans="1:18" ht="15" customHeight="1" x14ac:dyDescent="0.15">
      <c r="A55" s="3" t="s">
        <v>307</v>
      </c>
      <c r="B55" s="24">
        <f t="shared" si="8"/>
        <v>1.238477360610188</v>
      </c>
      <c r="C55" s="24">
        <f t="shared" si="9"/>
        <v>1.161504604664096</v>
      </c>
      <c r="D55" s="24">
        <f t="shared" si="9"/>
        <v>1.2369022209044711</v>
      </c>
      <c r="E55" s="24">
        <f t="shared" si="9"/>
        <v>1.2996960337722829</v>
      </c>
      <c r="F55" s="24">
        <f t="shared" si="9"/>
        <v>1.3465290041923517</v>
      </c>
      <c r="G55" s="24">
        <f t="shared" si="9"/>
        <v>1.3586351223914581</v>
      </c>
      <c r="H55" s="24">
        <f t="shared" si="9"/>
        <v>1.3537929346054787</v>
      </c>
      <c r="I55" s="24">
        <f t="shared" si="9"/>
        <v>1.4980998715343516</v>
      </c>
      <c r="J55" s="24">
        <f t="shared" si="9"/>
        <v>1.7989674290015818</v>
      </c>
      <c r="K55" s="24">
        <f t="shared" si="9"/>
        <v>1.8693175239508202</v>
      </c>
      <c r="L55" s="24">
        <f t="shared" si="9"/>
        <v>2.0684944616856176</v>
      </c>
      <c r="M55" s="24">
        <f t="shared" si="9"/>
        <v>1.9913218562582977</v>
      </c>
      <c r="N55" s="24">
        <f t="shared" si="9"/>
        <v>1.6279058768811878</v>
      </c>
      <c r="O55" s="24">
        <f t="shared" si="9"/>
        <v>1.4278215594638799</v>
      </c>
      <c r="P55" s="24">
        <f t="shared" si="9"/>
        <v>1.6468302117999027</v>
      </c>
      <c r="Q55" s="24">
        <f t="shared" si="9"/>
        <v>1.4237544126765651</v>
      </c>
      <c r="R55" s="24">
        <f t="shared" si="10"/>
        <v>1.409749821829088</v>
      </c>
    </row>
    <row r="56" spans="1:18" ht="15" customHeight="1" x14ac:dyDescent="0.15">
      <c r="A56" s="3" t="s">
        <v>308</v>
      </c>
      <c r="B56" s="24">
        <f t="shared" si="8"/>
        <v>1.79878015248051</v>
      </c>
      <c r="C56" s="24">
        <f t="shared" si="9"/>
        <v>1.694941129151075</v>
      </c>
      <c r="D56" s="24">
        <f t="shared" si="9"/>
        <v>1.6763049240424834</v>
      </c>
      <c r="E56" s="24">
        <f t="shared" si="9"/>
        <v>1.7704643342987412</v>
      </c>
      <c r="F56" s="24">
        <f t="shared" si="9"/>
        <v>1.7935076895295106</v>
      </c>
      <c r="G56" s="24">
        <f t="shared" si="9"/>
        <v>1.8384354784493568</v>
      </c>
      <c r="H56" s="24">
        <f t="shared" si="9"/>
        <v>1.714440846871194</v>
      </c>
      <c r="I56" s="24">
        <f t="shared" si="9"/>
        <v>2.0208710504375467</v>
      </c>
      <c r="J56" s="24">
        <f t="shared" si="9"/>
        <v>2.174580232091206</v>
      </c>
      <c r="K56" s="24">
        <f t="shared" si="9"/>
        <v>1.9257008867870535</v>
      </c>
      <c r="L56" s="24">
        <f t="shared" si="9"/>
        <v>1.8204191402659029</v>
      </c>
      <c r="M56" s="24">
        <f t="shared" si="9"/>
        <v>1.8715347188596181</v>
      </c>
      <c r="N56" s="24">
        <f t="shared" si="9"/>
        <v>1.8636068579105911</v>
      </c>
      <c r="O56" s="24">
        <f t="shared" si="9"/>
        <v>1.8952612898026078</v>
      </c>
      <c r="P56" s="24">
        <f t="shared" si="9"/>
        <v>1.933710280156143</v>
      </c>
      <c r="Q56" s="24">
        <f t="shared" si="9"/>
        <v>2.0356260428249189</v>
      </c>
      <c r="R56" s="24">
        <f t="shared" si="9"/>
        <v>2.1081649461672942</v>
      </c>
    </row>
    <row r="57" spans="1:18" ht="15" customHeight="1" x14ac:dyDescent="0.15">
      <c r="A57" s="4" t="s">
        <v>309</v>
      </c>
      <c r="B57" s="24">
        <f t="shared" si="8"/>
        <v>0.56256463193655681</v>
      </c>
      <c r="C57" s="24">
        <f t="shared" si="9"/>
        <v>0.60419994848966452</v>
      </c>
      <c r="D57" s="24">
        <f t="shared" si="9"/>
        <v>0.59311170709115024</v>
      </c>
      <c r="E57" s="24">
        <f t="shared" si="9"/>
        <v>0.64224713162284197</v>
      </c>
      <c r="F57" s="24">
        <f t="shared" si="9"/>
        <v>0.76927260077362603</v>
      </c>
      <c r="G57" s="24">
        <f t="shared" si="9"/>
        <v>0.88887454410025868</v>
      </c>
      <c r="H57" s="24">
        <f t="shared" si="9"/>
        <v>0.82238286878316047</v>
      </c>
      <c r="I57" s="24">
        <f t="shared" si="9"/>
        <v>1.0577890870487832</v>
      </c>
      <c r="J57" s="24">
        <f t="shared" si="9"/>
        <v>1.1619170577739588</v>
      </c>
      <c r="K57" s="24">
        <f t="shared" si="9"/>
        <v>1.0503196279254154</v>
      </c>
      <c r="L57" s="24">
        <f t="shared" si="9"/>
        <v>0.96280850019825037</v>
      </c>
      <c r="M57" s="24">
        <f t="shared" si="9"/>
        <v>1.1002620858887606</v>
      </c>
      <c r="N57" s="24">
        <f t="shared" si="9"/>
        <v>1.1949222625840348</v>
      </c>
      <c r="O57" s="24">
        <f t="shared" si="9"/>
        <v>1.1984293326845201</v>
      </c>
      <c r="P57" s="24">
        <f t="shared" si="9"/>
        <v>1.1292017549883224</v>
      </c>
      <c r="Q57" s="24">
        <f t="shared" si="9"/>
        <v>1.1891640312700218</v>
      </c>
      <c r="R57" s="24">
        <f t="shared" si="9"/>
        <v>1.1250547982701957</v>
      </c>
    </row>
    <row r="58" spans="1:18" ht="15" customHeight="1" x14ac:dyDescent="0.15">
      <c r="A58" s="3" t="s">
        <v>310</v>
      </c>
      <c r="B58" s="24">
        <f t="shared" si="8"/>
        <v>7.3404545843680626</v>
      </c>
      <c r="C58" s="24">
        <f t="shared" si="9"/>
        <v>6.792788412290661</v>
      </c>
      <c r="D58" s="24">
        <f t="shared" si="9"/>
        <v>6.5107991030934134</v>
      </c>
      <c r="E58" s="24">
        <f t="shared" si="9"/>
        <v>7.2809800837281173</v>
      </c>
      <c r="F58" s="24">
        <f t="shared" si="9"/>
        <v>8.0102056372567176</v>
      </c>
      <c r="G58" s="24">
        <f t="shared" si="9"/>
        <v>7.3427627664767741</v>
      </c>
      <c r="H58" s="24">
        <f t="shared" si="9"/>
        <v>8.002470463808022</v>
      </c>
      <c r="I58" s="24">
        <f t="shared" si="9"/>
        <v>9.1078945981504358</v>
      </c>
      <c r="J58" s="24">
        <f t="shared" si="9"/>
        <v>9.2831951955067833</v>
      </c>
      <c r="K58" s="24">
        <f t="shared" si="9"/>
        <v>11.174838696116863</v>
      </c>
      <c r="L58" s="24">
        <f t="shared" si="9"/>
        <v>11.566017632454487</v>
      </c>
      <c r="M58" s="24">
        <f t="shared" si="9"/>
        <v>9.4218757897807901</v>
      </c>
      <c r="N58" s="24">
        <f t="shared" si="9"/>
        <v>9.2589962195202595</v>
      </c>
      <c r="O58" s="24">
        <f t="shared" si="9"/>
        <v>9.1358974673180349</v>
      </c>
      <c r="P58" s="24">
        <f t="shared" si="9"/>
        <v>11.147019830899769</v>
      </c>
      <c r="Q58" s="24">
        <f t="shared" si="9"/>
        <v>11.594106271683078</v>
      </c>
      <c r="R58" s="24">
        <f t="shared" si="9"/>
        <v>12.365264517040757</v>
      </c>
    </row>
    <row r="59" spans="1:18" ht="15" customHeight="1" x14ac:dyDescent="0.15">
      <c r="A59" s="3" t="s">
        <v>311</v>
      </c>
      <c r="B59" s="24">
        <f t="shared" si="8"/>
        <v>3.0645687302149316</v>
      </c>
      <c r="C59" s="24">
        <f t="shared" si="9"/>
        <v>2.7958383225586205</v>
      </c>
      <c r="D59" s="24">
        <f t="shared" si="9"/>
        <v>2.5435813918353762</v>
      </c>
      <c r="E59" s="24">
        <f t="shared" si="9"/>
        <v>2.8665053784642045</v>
      </c>
      <c r="F59" s="24">
        <f t="shared" si="9"/>
        <v>2.9715344745528416</v>
      </c>
      <c r="G59" s="24">
        <f t="shared" si="9"/>
        <v>3.8721039709524265</v>
      </c>
      <c r="H59" s="24">
        <f t="shared" si="9"/>
        <v>3.8976488156049571</v>
      </c>
      <c r="I59" s="24">
        <f t="shared" si="9"/>
        <v>2.2378167418530901</v>
      </c>
      <c r="J59" s="24">
        <f t="shared" si="9"/>
        <v>1.976937889752775</v>
      </c>
      <c r="K59" s="24">
        <f t="shared" si="9"/>
        <v>1.8918783599506952</v>
      </c>
      <c r="L59" s="24">
        <f t="shared" si="9"/>
        <v>1.618745138072323</v>
      </c>
      <c r="M59" s="24">
        <f t="shared" si="9"/>
        <v>1.898665285739334</v>
      </c>
      <c r="N59" s="24">
        <f t="shared" si="9"/>
        <v>2.1622389206850356</v>
      </c>
      <c r="O59" s="24">
        <f t="shared" si="9"/>
        <v>2.1846674237131962</v>
      </c>
      <c r="P59" s="24">
        <f t="shared" si="9"/>
        <v>2.4611141766272828</v>
      </c>
      <c r="Q59" s="24">
        <f t="shared" si="9"/>
        <v>2.436844122636026</v>
      </c>
      <c r="R59" s="24">
        <f t="shared" si="9"/>
        <v>3.020264664767462</v>
      </c>
    </row>
    <row r="60" spans="1:18" ht="15" customHeight="1" x14ac:dyDescent="0.15">
      <c r="A60" s="3" t="s">
        <v>312</v>
      </c>
      <c r="B60" s="24">
        <f t="shared" si="8"/>
        <v>1.3686014878512003</v>
      </c>
      <c r="C60" s="24">
        <f t="shared" si="9"/>
        <v>2.2659673437379015</v>
      </c>
      <c r="D60" s="24">
        <f t="shared" si="9"/>
        <v>2.0045145462531235</v>
      </c>
      <c r="E60" s="24">
        <f t="shared" si="9"/>
        <v>1.9342461928889136</v>
      </c>
      <c r="F60" s="24">
        <f t="shared" si="9"/>
        <v>1.4236939922187601</v>
      </c>
      <c r="G60" s="24">
        <f t="shared" si="9"/>
        <v>0.94511416007295002</v>
      </c>
      <c r="H60" s="24">
        <f t="shared" si="9"/>
        <v>0.84800650418089907</v>
      </c>
      <c r="I60" s="24">
        <f t="shared" si="9"/>
        <v>0.97155507903285554</v>
      </c>
      <c r="J60" s="24">
        <f t="shared" si="9"/>
        <v>0.61973093422890224</v>
      </c>
      <c r="K60" s="24">
        <f t="shared" si="9"/>
        <v>0.40991411970419389</v>
      </c>
      <c r="L60" s="24">
        <f t="shared" si="9"/>
        <v>0.77136670082921632</v>
      </c>
      <c r="M60" s="24">
        <f t="shared" si="9"/>
        <v>0.68675954520527027</v>
      </c>
      <c r="N60" s="24">
        <f t="shared" si="9"/>
        <v>0.90014883895285902</v>
      </c>
      <c r="O60" s="24">
        <f t="shared" si="9"/>
        <v>0.53365244027988112</v>
      </c>
      <c r="P60" s="24">
        <f t="shared" si="9"/>
        <v>1.158259591026952</v>
      </c>
      <c r="Q60" s="24">
        <f t="shared" si="9"/>
        <v>1.1020876920276572</v>
      </c>
      <c r="R60" s="24">
        <f t="shared" si="9"/>
        <v>0.83401690587536981</v>
      </c>
    </row>
    <row r="61" spans="1:18" ht="15" customHeight="1" x14ac:dyDescent="0.15">
      <c r="A61" s="3" t="s">
        <v>133</v>
      </c>
      <c r="B61" s="24">
        <f t="shared" si="8"/>
        <v>0.13063631409166782</v>
      </c>
      <c r="C61" s="24">
        <f t="shared" ref="C61:R67" si="11">+C25/C$32*100</f>
        <v>1.9344050639913329E-2</v>
      </c>
      <c r="D61" s="24">
        <f t="shared" si="11"/>
        <v>1.7701913418981457E-2</v>
      </c>
      <c r="E61" s="24">
        <f t="shared" si="11"/>
        <v>8.9518718986401041E-2</v>
      </c>
      <c r="F61" s="24">
        <f t="shared" si="11"/>
        <v>1.6592290041665438E-2</v>
      </c>
      <c r="G61" s="24">
        <f t="shared" si="11"/>
        <v>1.0479708756900036E-2</v>
      </c>
      <c r="H61" s="24">
        <f t="shared" si="11"/>
        <v>8.4762469724672367E-3</v>
      </c>
      <c r="I61" s="24">
        <f t="shared" si="11"/>
        <v>1.5777880954964369E-2</v>
      </c>
      <c r="J61" s="24">
        <f t="shared" si="11"/>
        <v>1.5327886728382992E-2</v>
      </c>
      <c r="K61" s="24">
        <f t="shared" si="11"/>
        <v>8.168852180601387E-3</v>
      </c>
      <c r="L61" s="24">
        <f t="shared" si="11"/>
        <v>6.3216801024217522E-3</v>
      </c>
      <c r="M61" s="24">
        <f t="shared" si="11"/>
        <v>4.6927061564473356E-3</v>
      </c>
      <c r="N61" s="24">
        <f t="shared" si="11"/>
        <v>8.2435605108295895E-2</v>
      </c>
      <c r="O61" s="24">
        <f t="shared" si="11"/>
        <v>6.1906166623693585E-3</v>
      </c>
      <c r="P61" s="24">
        <f t="shared" si="11"/>
        <v>1.2972442596593812E-2</v>
      </c>
      <c r="Q61" s="24">
        <f t="shared" si="11"/>
        <v>3.3468774141122773E-2</v>
      </c>
      <c r="R61" s="24">
        <f t="shared" si="11"/>
        <v>1.9154968856761528E-2</v>
      </c>
    </row>
    <row r="62" spans="1:18" ht="15" customHeight="1" x14ac:dyDescent="0.15">
      <c r="A62" s="3" t="s">
        <v>313</v>
      </c>
      <c r="B62" s="24">
        <f t="shared" si="8"/>
        <v>0</v>
      </c>
      <c r="C62" s="24">
        <f t="shared" si="11"/>
        <v>0.17320828734415872</v>
      </c>
      <c r="D62" s="24">
        <f t="shared" si="11"/>
        <v>1.769203216029966</v>
      </c>
      <c r="E62" s="24">
        <f t="shared" si="11"/>
        <v>1.0772625221087138</v>
      </c>
      <c r="F62" s="24">
        <f t="shared" si="11"/>
        <v>0.25717385931969328</v>
      </c>
      <c r="G62" s="24">
        <f t="shared" si="11"/>
        <v>2.6693397279794051</v>
      </c>
      <c r="H62" s="24">
        <f t="shared" si="11"/>
        <v>3.0820659682295921</v>
      </c>
      <c r="I62" s="24">
        <f t="shared" si="11"/>
        <v>1.0267100065799211</v>
      </c>
      <c r="J62" s="24">
        <f t="shared" si="11"/>
        <v>2.0979966428312142</v>
      </c>
      <c r="K62" s="24">
        <f t="shared" si="11"/>
        <v>0.92124312993215152</v>
      </c>
      <c r="L62" s="24">
        <f t="shared" si="11"/>
        <v>0.89129720073933338</v>
      </c>
      <c r="M62" s="24">
        <f t="shared" si="11"/>
        <v>1.0593096617975799</v>
      </c>
      <c r="N62" s="24">
        <f t="shared" si="11"/>
        <v>0.3004111614886375</v>
      </c>
      <c r="O62" s="24">
        <f t="shared" si="11"/>
        <v>3.9621117887967885</v>
      </c>
      <c r="P62" s="24">
        <f t="shared" si="11"/>
        <v>2.3850452196624619</v>
      </c>
      <c r="Q62" s="24">
        <f t="shared" si="11"/>
        <v>0.5857552566610601</v>
      </c>
      <c r="R62" s="24">
        <f t="shared" si="11"/>
        <v>1.0157650448185107</v>
      </c>
    </row>
    <row r="63" spans="1:18" ht="15" customHeight="1" x14ac:dyDescent="0.15">
      <c r="A63" s="3" t="s">
        <v>314</v>
      </c>
      <c r="B63" s="24">
        <f t="shared" si="8"/>
        <v>0.95486249221196484</v>
      </c>
      <c r="C63" s="24">
        <f t="shared" si="11"/>
        <v>1.80597419490601</v>
      </c>
      <c r="D63" s="24">
        <f t="shared" si="11"/>
        <v>1.2786886981673855</v>
      </c>
      <c r="E63" s="24">
        <f t="shared" si="11"/>
        <v>1.12074007778147</v>
      </c>
      <c r="F63" s="24">
        <f t="shared" si="11"/>
        <v>1.2112991120853729</v>
      </c>
      <c r="G63" s="24">
        <f t="shared" si="11"/>
        <v>1.6712971233479288</v>
      </c>
      <c r="H63" s="24">
        <f t="shared" si="11"/>
        <v>1.8635597355772797</v>
      </c>
      <c r="I63" s="24">
        <f t="shared" si="11"/>
        <v>1.6127644245194961</v>
      </c>
      <c r="J63" s="24">
        <f t="shared" si="11"/>
        <v>1.3316455858080551</v>
      </c>
      <c r="K63" s="24">
        <f t="shared" si="11"/>
        <v>1.6503430235485319</v>
      </c>
      <c r="L63" s="24">
        <f t="shared" si="11"/>
        <v>3.9802490628425273</v>
      </c>
      <c r="M63" s="24">
        <f t="shared" si="11"/>
        <v>1.9749117603422714</v>
      </c>
      <c r="N63" s="24">
        <f t="shared" si="11"/>
        <v>3.3985438468489697</v>
      </c>
      <c r="O63" s="24">
        <f t="shared" si="11"/>
        <v>2.8190774869116408</v>
      </c>
      <c r="P63" s="24">
        <f t="shared" si="11"/>
        <v>2.5680677420674236</v>
      </c>
      <c r="Q63" s="24">
        <f t="shared" si="11"/>
        <v>3.2636947769832023</v>
      </c>
      <c r="R63" s="24">
        <f t="shared" si="11"/>
        <v>2.985376280760569</v>
      </c>
    </row>
    <row r="64" spans="1:18" ht="15" customHeight="1" x14ac:dyDescent="0.15">
      <c r="A64" s="3" t="s">
        <v>315</v>
      </c>
      <c r="B64" s="24">
        <f t="shared" si="8"/>
        <v>9.2730597963145662</v>
      </c>
      <c r="C64" s="24">
        <f t="shared" si="11"/>
        <v>9.7383684970936688</v>
      </c>
      <c r="D64" s="24">
        <f t="shared" si="11"/>
        <v>9.9203956963696154</v>
      </c>
      <c r="E64" s="24">
        <f t="shared" si="11"/>
        <v>9.428062594458563</v>
      </c>
      <c r="F64" s="24">
        <f t="shared" si="11"/>
        <v>10.168511436288632</v>
      </c>
      <c r="G64" s="24">
        <f t="shared" si="11"/>
        <v>11.479307059525844</v>
      </c>
      <c r="H64" s="24">
        <f t="shared" si="11"/>
        <v>8.8247475707400778</v>
      </c>
      <c r="I64" s="24">
        <f t="shared" si="11"/>
        <v>9.0650605808193028</v>
      </c>
      <c r="J64" s="24">
        <f t="shared" si="11"/>
        <v>8.5838902053659005</v>
      </c>
      <c r="K64" s="24">
        <f t="shared" si="11"/>
        <v>9.8204680164456999</v>
      </c>
      <c r="L64" s="24">
        <f t="shared" si="11"/>
        <v>9.39389197770309</v>
      </c>
      <c r="M64" s="24">
        <f t="shared" si="11"/>
        <v>10.289807669113165</v>
      </c>
      <c r="N64" s="24">
        <f t="shared" si="11"/>
        <v>10.450504776771838</v>
      </c>
      <c r="O64" s="24">
        <f t="shared" si="11"/>
        <v>9.7499939202111818</v>
      </c>
      <c r="P64" s="24">
        <f t="shared" si="11"/>
        <v>9.887803398118427</v>
      </c>
      <c r="Q64" s="24">
        <f t="shared" si="11"/>
        <v>9.7674945978276604</v>
      </c>
      <c r="R64" s="24">
        <f t="shared" si="11"/>
        <v>7.6650365228875046</v>
      </c>
    </row>
    <row r="65" spans="1:18" ht="15" customHeight="1" x14ac:dyDescent="0.15">
      <c r="A65" s="3" t="s">
        <v>316</v>
      </c>
      <c r="B65" s="24">
        <f t="shared" si="8"/>
        <v>5.0476960148872072</v>
      </c>
      <c r="C65" s="24">
        <f t="shared" si="11"/>
        <v>6.6943956564428291</v>
      </c>
      <c r="D65" s="24">
        <f t="shared" si="11"/>
        <v>7.1161225998774125</v>
      </c>
      <c r="E65" s="24">
        <f t="shared" si="11"/>
        <v>7.0023439906384892</v>
      </c>
      <c r="F65" s="24">
        <f t="shared" si="11"/>
        <v>9.5146482336072324</v>
      </c>
      <c r="G65" s="24">
        <f t="shared" si="11"/>
        <v>9.7695142034766409</v>
      </c>
      <c r="H65" s="24">
        <f t="shared" si="11"/>
        <v>12.817538151193178</v>
      </c>
      <c r="I65" s="24">
        <f t="shared" si="11"/>
        <v>11.022331062500335</v>
      </c>
      <c r="J65" s="24">
        <f t="shared" si="11"/>
        <v>7.7154598065156916</v>
      </c>
      <c r="K65" s="24">
        <f t="shared" si="11"/>
        <v>9.9090182979051278</v>
      </c>
      <c r="L65" s="24">
        <f t="shared" si="11"/>
        <v>9.5411604374932715</v>
      </c>
      <c r="M65" s="24">
        <f>+M29/M$32*100</f>
        <v>7.0609351957093169</v>
      </c>
      <c r="N65" s="24">
        <f>+N29/N$32*100</f>
        <v>6.4618520275032232</v>
      </c>
      <c r="O65" s="24">
        <f>+O29/O$32*100</f>
        <v>8.6956722696732616</v>
      </c>
      <c r="P65" s="24">
        <f>+P29/P$32*100</f>
        <v>10.98675728457709</v>
      </c>
      <c r="Q65" s="24">
        <f>+Q29/Q$32*100</f>
        <v>7.4081173075750542</v>
      </c>
      <c r="R65" s="24">
        <f t="shared" si="11"/>
        <v>5.246382350165649</v>
      </c>
    </row>
    <row r="66" spans="1:18" ht="15" customHeight="1" x14ac:dyDescent="0.15">
      <c r="A66" s="3" t="s">
        <v>317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>
        <f t="shared" ref="N66:Q67" si="12">+N30/N$32*100</f>
        <v>0.68522352981345191</v>
      </c>
      <c r="O66" s="24">
        <f t="shared" si="12"/>
        <v>0.67258647717187592</v>
      </c>
      <c r="P66" s="24">
        <f t="shared" si="12"/>
        <v>1.0307568009207948</v>
      </c>
      <c r="Q66" s="24">
        <f t="shared" si="12"/>
        <v>1.1800683845007309</v>
      </c>
      <c r="R66" s="24">
        <f t="shared" si="11"/>
        <v>0.72247998693960447</v>
      </c>
    </row>
    <row r="67" spans="1:18" ht="15" customHeight="1" x14ac:dyDescent="0.15">
      <c r="A67" s="3" t="s">
        <v>318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>
        <f t="shared" si="12"/>
        <v>1.273376378441069</v>
      </c>
      <c r="O67" s="24">
        <f t="shared" si="12"/>
        <v>2.7490342896185203</v>
      </c>
      <c r="P67" s="24">
        <f t="shared" si="12"/>
        <v>4.4204143881797453</v>
      </c>
      <c r="Q67" s="24">
        <f t="shared" si="12"/>
        <v>2.6500960598417027</v>
      </c>
      <c r="R67" s="24">
        <f t="shared" si="11"/>
        <v>0.90414214737726728</v>
      </c>
    </row>
    <row r="68" spans="1:18" ht="15" customHeight="1" x14ac:dyDescent="0.15">
      <c r="A68" s="3" t="s">
        <v>0</v>
      </c>
      <c r="B68" s="25">
        <f t="shared" ref="B68:N68" si="13">SUM(B40:B65)-B52-B53</f>
        <v>99.999999999999986</v>
      </c>
      <c r="C68" s="25">
        <f t="shared" si="13"/>
        <v>100</v>
      </c>
      <c r="D68" s="25">
        <f t="shared" si="13"/>
        <v>99.999999999999972</v>
      </c>
      <c r="E68" s="25">
        <f t="shared" si="13"/>
        <v>99.999999999999986</v>
      </c>
      <c r="F68" s="25">
        <f t="shared" si="13"/>
        <v>99.999999999999986</v>
      </c>
      <c r="G68" s="25">
        <f t="shared" si="13"/>
        <v>100</v>
      </c>
      <c r="H68" s="25">
        <f t="shared" si="13"/>
        <v>99.999999999999972</v>
      </c>
      <c r="I68" s="25">
        <f t="shared" si="13"/>
        <v>100.00000000000001</v>
      </c>
      <c r="J68" s="25">
        <f t="shared" si="13"/>
        <v>100.00000000000001</v>
      </c>
      <c r="K68" s="25">
        <f t="shared" si="13"/>
        <v>100.00000000000001</v>
      </c>
      <c r="L68" s="25">
        <f t="shared" si="13"/>
        <v>100.00000000000003</v>
      </c>
      <c r="M68" s="25">
        <f t="shared" si="13"/>
        <v>100.00000000000001</v>
      </c>
      <c r="N68" s="25">
        <f t="shared" si="13"/>
        <v>100</v>
      </c>
      <c r="O68" s="25">
        <f>SUM(O40:O65)-O52-O53</f>
        <v>100</v>
      </c>
      <c r="P68" s="25">
        <f>SUM(P40:P65)-P52-P53</f>
        <v>100</v>
      </c>
      <c r="Q68" s="25">
        <f>SUM(Q40:Q65)-Q52-Q53</f>
        <v>100</v>
      </c>
      <c r="R68" s="25">
        <f>SUM(R40:R65)-R52-R53</f>
        <v>100.00000000000003</v>
      </c>
    </row>
    <row r="69" spans="1:18" ht="15" customHeight="1" x14ac:dyDescent="0.15">
      <c r="A69" s="3" t="s">
        <v>319</v>
      </c>
      <c r="B69" s="24">
        <f>+B33/$B$32*100</f>
        <v>69.220298435033143</v>
      </c>
      <c r="C69" s="24">
        <f t="shared" ref="C69:R72" si="14">+C33/C$32*100</f>
        <v>66.253469552681395</v>
      </c>
      <c r="D69" s="24">
        <f t="shared" si="14"/>
        <v>65.332673982916617</v>
      </c>
      <c r="E69" s="24">
        <f t="shared" si="14"/>
        <v>65.487932941251259</v>
      </c>
      <c r="F69" s="24">
        <f t="shared" si="14"/>
        <v>62.517031670133591</v>
      </c>
      <c r="G69" s="24">
        <f t="shared" si="14"/>
        <v>58.154136134470058</v>
      </c>
      <c r="H69" s="24">
        <f t="shared" si="14"/>
        <v>56.764869893433691</v>
      </c>
      <c r="I69" s="24">
        <f t="shared" si="14"/>
        <v>60.363329616568919</v>
      </c>
      <c r="J69" s="24">
        <f t="shared" si="14"/>
        <v>63.240351134395546</v>
      </c>
      <c r="K69" s="24">
        <f t="shared" si="14"/>
        <v>59.368789465552851</v>
      </c>
      <c r="L69" s="24">
        <f t="shared" si="14"/>
        <v>57.37922806761356</v>
      </c>
      <c r="M69" s="24">
        <f t="shared" si="14"/>
        <v>62.639923725149146</v>
      </c>
      <c r="N69" s="24">
        <f t="shared" si="14"/>
        <v>62.298433605745061</v>
      </c>
      <c r="O69" s="24">
        <f t="shared" si="14"/>
        <v>58.391224404482635</v>
      </c>
      <c r="P69" s="24">
        <f t="shared" si="14"/>
        <v>54.683218067479636</v>
      </c>
      <c r="Q69" s="24">
        <f t="shared" si="14"/>
        <v>59.159886713693631</v>
      </c>
      <c r="R69" s="24">
        <f t="shared" si="14"/>
        <v>62.205769178560836</v>
      </c>
    </row>
    <row r="70" spans="1:18" ht="15" customHeight="1" x14ac:dyDescent="0.15">
      <c r="A70" s="3" t="s">
        <v>173</v>
      </c>
      <c r="B70" s="24">
        <f>+B34/$B$32*100</f>
        <v>30.779701564966857</v>
      </c>
      <c r="C70" s="24">
        <f t="shared" si="14"/>
        <v>33.746530447318598</v>
      </c>
      <c r="D70" s="24">
        <f t="shared" si="14"/>
        <v>34.667326017083376</v>
      </c>
      <c r="E70" s="24">
        <f t="shared" si="14"/>
        <v>34.512067058748741</v>
      </c>
      <c r="F70" s="24">
        <f t="shared" si="14"/>
        <v>37.482968329866409</v>
      </c>
      <c r="G70" s="24">
        <f t="shared" si="14"/>
        <v>41.845863865529942</v>
      </c>
      <c r="H70" s="24">
        <f t="shared" si="14"/>
        <v>43.235130106566302</v>
      </c>
      <c r="I70" s="24">
        <f t="shared" si="14"/>
        <v>39.636670383431081</v>
      </c>
      <c r="J70" s="24">
        <f t="shared" si="14"/>
        <v>36.759648865604447</v>
      </c>
      <c r="K70" s="24">
        <f t="shared" si="14"/>
        <v>40.631210534447156</v>
      </c>
      <c r="L70" s="24">
        <f t="shared" si="14"/>
        <v>42.62077193238644</v>
      </c>
      <c r="M70" s="24">
        <f t="shared" si="14"/>
        <v>37.360076274850854</v>
      </c>
      <c r="N70" s="24">
        <f t="shared" si="14"/>
        <v>37.701566394254932</v>
      </c>
      <c r="O70" s="24">
        <f t="shared" si="14"/>
        <v>41.608775595517358</v>
      </c>
      <c r="P70" s="24">
        <f t="shared" si="14"/>
        <v>45.316781932520364</v>
      </c>
      <c r="Q70" s="24">
        <f t="shared" si="14"/>
        <v>40.840113286306369</v>
      </c>
      <c r="R70" s="24">
        <f t="shared" si="14"/>
        <v>37.794230821439164</v>
      </c>
    </row>
    <row r="71" spans="1:18" ht="15" customHeight="1" x14ac:dyDescent="0.15">
      <c r="A71" s="3" t="s">
        <v>320</v>
      </c>
      <c r="B71" s="24">
        <f>+B35/$B$32*100</f>
        <v>79.478279211571291</v>
      </c>
      <c r="C71" s="24">
        <f t="shared" si="14"/>
        <v>77.641670521045853</v>
      </c>
      <c r="D71" s="24">
        <f t="shared" si="14"/>
        <v>77.6649475499174</v>
      </c>
      <c r="E71" s="24">
        <f t="shared" si="14"/>
        <v>77.345611438102395</v>
      </c>
      <c r="F71" s="24">
        <f t="shared" si="14"/>
        <v>74.10714444380416</v>
      </c>
      <c r="G71" s="24">
        <f t="shared" si="14"/>
        <v>73.330348367324348</v>
      </c>
      <c r="H71" s="24">
        <f t="shared" si="14"/>
        <v>70.384628314474966</v>
      </c>
      <c r="I71" s="24">
        <f t="shared" si="14"/>
        <v>73.006209297784153</v>
      </c>
      <c r="J71" s="24">
        <f t="shared" si="14"/>
        <v>76.843482032914764</v>
      </c>
      <c r="K71" s="24">
        <f t="shared" si="14"/>
        <v>70.32144274625891</v>
      </c>
      <c r="L71" s="24">
        <f t="shared" si="14"/>
        <v>68.014169084412785</v>
      </c>
      <c r="M71" s="24">
        <f t="shared" si="14"/>
        <v>69.362834071004286</v>
      </c>
      <c r="N71" s="24">
        <f t="shared" si="14"/>
        <v>71.616218375907692</v>
      </c>
      <c r="O71" s="24">
        <f t="shared" si="14"/>
        <v>72.42361250686676</v>
      </c>
      <c r="P71" s="24">
        <f t="shared" si="14"/>
        <v>68.135575128795011</v>
      </c>
      <c r="Q71" s="24">
        <f t="shared" si="14"/>
        <v>70.378292098797417</v>
      </c>
      <c r="R71" s="24">
        <f t="shared" si="14"/>
        <v>70.799822993705902</v>
      </c>
    </row>
    <row r="72" spans="1:18" ht="15" customHeight="1" x14ac:dyDescent="0.15">
      <c r="A72" s="3" t="s">
        <v>321</v>
      </c>
      <c r="B72" s="24">
        <f>+B36/$B$32*100</f>
        <v>20.521720788428713</v>
      </c>
      <c r="C72" s="24">
        <f t="shared" si="14"/>
        <v>22.358329478954154</v>
      </c>
      <c r="D72" s="24">
        <f t="shared" si="14"/>
        <v>22.335052450082593</v>
      </c>
      <c r="E72" s="24">
        <f t="shared" si="14"/>
        <v>22.654388561897594</v>
      </c>
      <c r="F72" s="24">
        <f t="shared" si="14"/>
        <v>25.892855556195837</v>
      </c>
      <c r="G72" s="24">
        <f t="shared" si="14"/>
        <v>26.669651632675645</v>
      </c>
      <c r="H72" s="24">
        <f t="shared" si="14"/>
        <v>29.615371685525027</v>
      </c>
      <c r="I72" s="24">
        <f t="shared" si="14"/>
        <v>26.993790702215847</v>
      </c>
      <c r="J72" s="24">
        <f t="shared" si="14"/>
        <v>23.156517967085239</v>
      </c>
      <c r="K72" s="24">
        <f t="shared" si="14"/>
        <v>29.678557253741083</v>
      </c>
      <c r="L72" s="24">
        <f t="shared" si="14"/>
        <v>31.985830915587211</v>
      </c>
      <c r="M72" s="24">
        <f t="shared" si="14"/>
        <v>30.637165928995717</v>
      </c>
      <c r="N72" s="24">
        <f t="shared" si="14"/>
        <v>28.383781624092304</v>
      </c>
      <c r="O72" s="24">
        <f t="shared" si="14"/>
        <v>27.576387493133236</v>
      </c>
      <c r="P72" s="24">
        <f t="shared" si="14"/>
        <v>31.864424871204982</v>
      </c>
      <c r="Q72" s="24">
        <f t="shared" si="14"/>
        <v>29.621707901202583</v>
      </c>
      <c r="R72" s="24">
        <f t="shared" si="14"/>
        <v>29.200177006294098</v>
      </c>
    </row>
    <row r="73" spans="1:18" ht="15" customHeight="1" x14ac:dyDescent="0.15"/>
    <row r="74" spans="1:18" ht="15" customHeight="1" x14ac:dyDescent="0.15"/>
    <row r="75" spans="1:18" ht="15" customHeight="1" x14ac:dyDescent="0.15"/>
    <row r="76" spans="1:18" ht="15" customHeight="1" x14ac:dyDescent="0.15"/>
    <row r="77" spans="1:18" ht="15" customHeight="1" x14ac:dyDescent="0.15"/>
    <row r="78" spans="1:18" ht="15" customHeight="1" x14ac:dyDescent="0.15"/>
    <row r="79" spans="1:18" ht="15" customHeight="1" x14ac:dyDescent="0.15"/>
    <row r="80" spans="1:1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54"/>
  <sheetViews>
    <sheetView workbookViewId="0">
      <selection activeCell="E26" sqref="E2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" customWidth="1"/>
    <col min="12" max="12" width="8.6640625" style="1" customWidth="1"/>
    <col min="13" max="13" width="8.6640625" style="62" customWidth="1"/>
    <col min="14" max="35" width="8.6640625" style="1" customWidth="1"/>
    <col min="36" max="16384" width="9" style="1"/>
  </cols>
  <sheetData>
    <row r="1" spans="1:18" ht="15" customHeight="1" x14ac:dyDescent="0.2">
      <c r="A1" s="26" t="s">
        <v>95</v>
      </c>
      <c r="L1" s="27" t="str">
        <f>[2]財政指標!$M$1</f>
        <v>上河内町</v>
      </c>
      <c r="Q1" s="27" t="str">
        <f>[2]財政指標!$M$1</f>
        <v>上河内町</v>
      </c>
      <c r="R1" s="62"/>
    </row>
    <row r="2" spans="1:18" ht="15" customHeight="1" x14ac:dyDescent="0.15">
      <c r="M2" s="21" t="s">
        <v>170</v>
      </c>
      <c r="R2" s="21" t="s">
        <v>170</v>
      </c>
    </row>
    <row r="3" spans="1:18" ht="15" customHeight="1" x14ac:dyDescent="0.15">
      <c r="A3" s="2"/>
      <c r="B3" s="2" t="s">
        <v>10</v>
      </c>
      <c r="C3" s="2" t="s">
        <v>277</v>
      </c>
      <c r="D3" s="2" t="s">
        <v>278</v>
      </c>
      <c r="E3" s="2" t="s">
        <v>279</v>
      </c>
      <c r="F3" s="2" t="s">
        <v>280</v>
      </c>
      <c r="G3" s="2" t="s">
        <v>281</v>
      </c>
      <c r="H3" s="2" t="s">
        <v>282</v>
      </c>
      <c r="I3" s="2" t="s">
        <v>283</v>
      </c>
      <c r="J3" s="5" t="s">
        <v>284</v>
      </c>
      <c r="K3" s="5" t="s">
        <v>285</v>
      </c>
      <c r="L3" s="2" t="s">
        <v>286</v>
      </c>
      <c r="M3" s="2" t="s">
        <v>287</v>
      </c>
      <c r="N3" s="2" t="s">
        <v>324</v>
      </c>
      <c r="O3" s="2" t="s">
        <v>325</v>
      </c>
      <c r="P3" s="2" t="s">
        <v>326</v>
      </c>
      <c r="Q3" s="2" t="s">
        <v>327</v>
      </c>
      <c r="R3" s="2" t="s">
        <v>328</v>
      </c>
    </row>
    <row r="4" spans="1:18" ht="15" customHeight="1" x14ac:dyDescent="0.15">
      <c r="A4" s="3" t="s">
        <v>293</v>
      </c>
      <c r="B4" s="15"/>
      <c r="C4" s="15"/>
      <c r="D4" s="15">
        <v>923546</v>
      </c>
      <c r="E4" s="15">
        <v>1041597</v>
      </c>
      <c r="F4" s="15">
        <v>1045532</v>
      </c>
      <c r="G4" s="15">
        <v>1029219</v>
      </c>
      <c r="H4" s="15">
        <v>1093084</v>
      </c>
      <c r="I4" s="15">
        <v>1188339</v>
      </c>
      <c r="J4" s="15">
        <v>1169938</v>
      </c>
      <c r="K4" s="15">
        <v>1178158</v>
      </c>
      <c r="L4" s="15">
        <v>1144971</v>
      </c>
      <c r="M4" s="15">
        <v>1141692</v>
      </c>
      <c r="N4" s="15">
        <v>1136743</v>
      </c>
      <c r="O4" s="15">
        <v>1140539</v>
      </c>
      <c r="P4" s="15">
        <v>1080193</v>
      </c>
      <c r="Q4" s="15">
        <v>1102496</v>
      </c>
      <c r="R4" s="15">
        <v>1136562</v>
      </c>
    </row>
    <row r="5" spans="1:18" ht="15" customHeight="1" x14ac:dyDescent="0.15">
      <c r="A5" s="3" t="s">
        <v>294</v>
      </c>
      <c r="B5" s="15"/>
      <c r="C5" s="15"/>
      <c r="D5" s="15">
        <v>82060</v>
      </c>
      <c r="E5" s="15">
        <v>88060</v>
      </c>
      <c r="F5" s="15">
        <v>95610</v>
      </c>
      <c r="G5" s="15">
        <v>96709</v>
      </c>
      <c r="H5" s="15">
        <v>88528</v>
      </c>
      <c r="I5" s="15">
        <v>106596</v>
      </c>
      <c r="J5" s="15">
        <v>81428</v>
      </c>
      <c r="K5" s="15">
        <v>60343</v>
      </c>
      <c r="L5" s="15">
        <v>61407</v>
      </c>
      <c r="M5" s="15">
        <v>63936</v>
      </c>
      <c r="N5" s="15">
        <v>73041</v>
      </c>
      <c r="O5" s="15">
        <v>73447</v>
      </c>
      <c r="P5" s="15">
        <v>76823</v>
      </c>
      <c r="Q5" s="15">
        <v>91119</v>
      </c>
      <c r="R5" s="15">
        <v>107442</v>
      </c>
    </row>
    <row r="6" spans="1:18" ht="15" customHeight="1" x14ac:dyDescent="0.15">
      <c r="A6" s="3" t="s">
        <v>295</v>
      </c>
      <c r="B6" s="15"/>
      <c r="C6" s="15"/>
      <c r="D6" s="15">
        <v>33187</v>
      </c>
      <c r="E6" s="15">
        <v>23693</v>
      </c>
      <c r="F6" s="15">
        <v>25021</v>
      </c>
      <c r="G6" s="15">
        <v>32985</v>
      </c>
      <c r="H6" s="15">
        <v>23831</v>
      </c>
      <c r="I6" s="15">
        <v>13273</v>
      </c>
      <c r="J6" s="15">
        <v>10580</v>
      </c>
      <c r="K6" s="15">
        <v>8633</v>
      </c>
      <c r="L6" s="15">
        <v>8265</v>
      </c>
      <c r="M6" s="15">
        <v>35509</v>
      </c>
      <c r="N6" s="15">
        <v>35921</v>
      </c>
      <c r="O6" s="15">
        <v>11282</v>
      </c>
      <c r="P6" s="15">
        <v>7732</v>
      </c>
      <c r="Q6" s="15">
        <v>7734</v>
      </c>
      <c r="R6" s="15">
        <v>4519</v>
      </c>
    </row>
    <row r="7" spans="1:18" ht="15" customHeight="1" x14ac:dyDescent="0.15">
      <c r="A7" s="3" t="s">
        <v>296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1205</v>
      </c>
      <c r="R7" s="15">
        <v>2137</v>
      </c>
    </row>
    <row r="8" spans="1:18" ht="15" customHeight="1" x14ac:dyDescent="0.15">
      <c r="A8" s="3" t="s">
        <v>297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v>1410</v>
      </c>
      <c r="R8" s="15">
        <v>3172</v>
      </c>
    </row>
    <row r="9" spans="1:18" ht="15" customHeight="1" x14ac:dyDescent="0.15">
      <c r="A9" s="3" t="s">
        <v>298</v>
      </c>
      <c r="B9" s="15"/>
      <c r="C9" s="15"/>
      <c r="D9" s="15"/>
      <c r="E9" s="15"/>
      <c r="F9" s="15"/>
      <c r="G9" s="15"/>
      <c r="H9" s="15"/>
      <c r="I9" s="15"/>
      <c r="J9" s="15">
        <v>17793</v>
      </c>
      <c r="K9" s="15">
        <v>84346</v>
      </c>
      <c r="L9" s="15">
        <v>80025</v>
      </c>
      <c r="M9" s="15">
        <v>82527</v>
      </c>
      <c r="N9" s="15">
        <v>80505</v>
      </c>
      <c r="O9" s="15">
        <v>71304</v>
      </c>
      <c r="P9" s="15">
        <v>80789</v>
      </c>
      <c r="Q9" s="15">
        <v>89157</v>
      </c>
      <c r="R9" s="15">
        <v>82345</v>
      </c>
    </row>
    <row r="10" spans="1:18" ht="15" customHeight="1" x14ac:dyDescent="0.15">
      <c r="A10" s="3" t="s">
        <v>299</v>
      </c>
      <c r="B10" s="15"/>
      <c r="C10" s="15"/>
      <c r="D10" s="15">
        <v>60322</v>
      </c>
      <c r="E10" s="15">
        <v>67907</v>
      </c>
      <c r="F10" s="15">
        <v>74470</v>
      </c>
      <c r="G10" s="15">
        <v>68149</v>
      </c>
      <c r="H10" s="15">
        <v>77974</v>
      </c>
      <c r="I10" s="15">
        <v>74638</v>
      </c>
      <c r="J10" s="15">
        <v>61276</v>
      </c>
      <c r="K10" s="15">
        <v>50024</v>
      </c>
      <c r="L10" s="15">
        <v>47536</v>
      </c>
      <c r="M10" s="15">
        <v>37949</v>
      </c>
      <c r="N10" s="15">
        <v>36500</v>
      </c>
      <c r="O10" s="15">
        <v>37360</v>
      </c>
      <c r="P10" s="15">
        <v>38083</v>
      </c>
      <c r="Q10" s="15">
        <v>35627</v>
      </c>
      <c r="R10" s="15">
        <v>35910</v>
      </c>
    </row>
    <row r="11" spans="1:18" ht="15" customHeight="1" x14ac:dyDescent="0.15">
      <c r="A11" s="3" t="s">
        <v>300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>
        <v>0</v>
      </c>
      <c r="O11" s="15">
        <v>0</v>
      </c>
      <c r="P11" s="15">
        <v>0</v>
      </c>
      <c r="Q11" s="15">
        <v>1</v>
      </c>
      <c r="R11" s="15">
        <v>1</v>
      </c>
    </row>
    <row r="12" spans="1:18" ht="15" customHeight="1" x14ac:dyDescent="0.15">
      <c r="A12" s="3" t="s">
        <v>301</v>
      </c>
      <c r="B12" s="15"/>
      <c r="C12" s="15"/>
      <c r="D12" s="15">
        <v>72807</v>
      </c>
      <c r="E12" s="15">
        <v>66986</v>
      </c>
      <c r="F12" s="15">
        <v>58815</v>
      </c>
      <c r="G12" s="15">
        <v>64217</v>
      </c>
      <c r="H12" s="15">
        <v>56219</v>
      </c>
      <c r="I12" s="15">
        <v>69560</v>
      </c>
      <c r="J12" s="15">
        <v>57990</v>
      </c>
      <c r="K12" s="15">
        <v>44586</v>
      </c>
      <c r="L12" s="15">
        <v>43992</v>
      </c>
      <c r="M12" s="15">
        <v>41870</v>
      </c>
      <c r="N12" s="15">
        <v>49433</v>
      </c>
      <c r="O12" s="15">
        <v>43579</v>
      </c>
      <c r="P12" s="15">
        <v>48880</v>
      </c>
      <c r="Q12" s="15">
        <v>42667</v>
      </c>
      <c r="R12" s="15">
        <v>44932</v>
      </c>
    </row>
    <row r="13" spans="1:18" ht="15" customHeight="1" x14ac:dyDescent="0.15">
      <c r="A13" s="3" t="s">
        <v>302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0</v>
      </c>
      <c r="P13" s="15">
        <v>0</v>
      </c>
      <c r="Q13" s="15">
        <v>1</v>
      </c>
      <c r="R13" s="15">
        <v>1</v>
      </c>
    </row>
    <row r="14" spans="1:18" ht="15" customHeight="1" x14ac:dyDescent="0.15">
      <c r="A14" s="3" t="s">
        <v>122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23320</v>
      </c>
      <c r="M14" s="15">
        <v>29193</v>
      </c>
      <c r="N14" s="15">
        <v>32212</v>
      </c>
      <c r="O14" s="15">
        <v>31079</v>
      </c>
      <c r="P14" s="15">
        <v>32466</v>
      </c>
      <c r="Q14" s="15">
        <v>29844</v>
      </c>
      <c r="R14" s="15">
        <v>30684</v>
      </c>
    </row>
    <row r="15" spans="1:18" ht="15" customHeight="1" x14ac:dyDescent="0.15">
      <c r="A15" s="3" t="s">
        <v>303</v>
      </c>
      <c r="B15" s="15"/>
      <c r="C15" s="15"/>
      <c r="D15" s="15">
        <v>982661</v>
      </c>
      <c r="E15" s="15">
        <v>1060152</v>
      </c>
      <c r="F15" s="15">
        <v>1130259</v>
      </c>
      <c r="G15" s="15">
        <v>1123927</v>
      </c>
      <c r="H15" s="15">
        <v>1178444</v>
      </c>
      <c r="I15" s="15">
        <v>1229926</v>
      </c>
      <c r="J15" s="15">
        <v>1191353</v>
      </c>
      <c r="K15" s="15">
        <v>1269300</v>
      </c>
      <c r="L15" s="15">
        <v>1315367</v>
      </c>
      <c r="M15" s="15">
        <v>1427256</v>
      </c>
      <c r="N15" s="15">
        <v>1261549</v>
      </c>
      <c r="O15" s="15">
        <v>1095086</v>
      </c>
      <c r="P15" s="15">
        <v>892385</v>
      </c>
      <c r="Q15" s="15">
        <v>907196</v>
      </c>
      <c r="R15" s="15">
        <v>940780</v>
      </c>
    </row>
    <row r="16" spans="1:18" ht="15" customHeight="1" x14ac:dyDescent="0.15">
      <c r="A16" s="3" t="s">
        <v>304</v>
      </c>
      <c r="B16" s="15"/>
      <c r="C16" s="15"/>
      <c r="D16" s="15">
        <v>884393</v>
      </c>
      <c r="E16" s="15">
        <v>956523</v>
      </c>
      <c r="F16" s="15"/>
      <c r="G16" s="15"/>
      <c r="H16" s="15"/>
      <c r="I16" s="15"/>
      <c r="J16" s="15">
        <v>1076748</v>
      </c>
      <c r="K16" s="15">
        <v>1148772</v>
      </c>
      <c r="L16" s="15">
        <v>1172974</v>
      </c>
      <c r="M16" s="15">
        <v>1267193</v>
      </c>
      <c r="N16" s="15">
        <v>1105375</v>
      </c>
      <c r="O16" s="15">
        <v>952796</v>
      </c>
      <c r="P16" s="15">
        <v>763747</v>
      </c>
      <c r="Q16" s="15">
        <v>780299</v>
      </c>
      <c r="R16" s="15">
        <v>820320</v>
      </c>
    </row>
    <row r="17" spans="1:18" ht="15" customHeight="1" x14ac:dyDescent="0.15">
      <c r="A17" s="3" t="s">
        <v>305</v>
      </c>
      <c r="B17" s="15"/>
      <c r="C17" s="15"/>
      <c r="D17" s="15">
        <v>98268</v>
      </c>
      <c r="E17" s="15">
        <v>103629</v>
      </c>
      <c r="F17" s="15"/>
      <c r="G17" s="15"/>
      <c r="H17" s="15"/>
      <c r="I17" s="15"/>
      <c r="J17" s="15">
        <v>114605</v>
      </c>
      <c r="K17" s="15">
        <v>120528</v>
      </c>
      <c r="L17" s="15">
        <v>142393</v>
      </c>
      <c r="M17" s="15">
        <v>160063</v>
      </c>
      <c r="N17" s="15">
        <v>156174</v>
      </c>
      <c r="O17" s="15">
        <v>142290</v>
      </c>
      <c r="P17" s="15">
        <v>128638</v>
      </c>
      <c r="Q17" s="15">
        <v>126897</v>
      </c>
      <c r="R17" s="15">
        <v>120460</v>
      </c>
    </row>
    <row r="18" spans="1:18" ht="15" customHeight="1" x14ac:dyDescent="0.15">
      <c r="A18" s="3" t="s">
        <v>306</v>
      </c>
      <c r="B18" s="15"/>
      <c r="C18" s="15"/>
      <c r="D18" s="15">
        <v>2487</v>
      </c>
      <c r="E18" s="15">
        <v>2602</v>
      </c>
      <c r="F18" s="15">
        <v>2835</v>
      </c>
      <c r="G18" s="15">
        <v>2732</v>
      </c>
      <c r="H18" s="15">
        <v>2755</v>
      </c>
      <c r="I18" s="15">
        <v>3017</v>
      </c>
      <c r="J18" s="15">
        <v>2803</v>
      </c>
      <c r="K18" s="15">
        <v>2765</v>
      </c>
      <c r="L18" s="15">
        <v>2825</v>
      </c>
      <c r="M18" s="15">
        <v>2330</v>
      </c>
      <c r="N18" s="15">
        <v>2291</v>
      </c>
      <c r="O18" s="15">
        <v>2135</v>
      </c>
      <c r="P18" s="15">
        <v>2199</v>
      </c>
      <c r="Q18" s="15">
        <v>2183</v>
      </c>
      <c r="R18" s="15">
        <v>2134</v>
      </c>
    </row>
    <row r="19" spans="1:18" ht="15" customHeight="1" x14ac:dyDescent="0.15">
      <c r="A19" s="3" t="s">
        <v>307</v>
      </c>
      <c r="B19" s="15"/>
      <c r="C19" s="15"/>
      <c r="D19" s="15">
        <v>4194</v>
      </c>
      <c r="E19" s="15">
        <v>5631</v>
      </c>
      <c r="F19" s="15">
        <v>9743</v>
      </c>
      <c r="G19" s="15">
        <v>10792</v>
      </c>
      <c r="H19" s="15">
        <v>14311</v>
      </c>
      <c r="I19" s="15">
        <v>18570</v>
      </c>
      <c r="J19" s="8">
        <v>17717</v>
      </c>
      <c r="K19" s="9">
        <v>29554</v>
      </c>
      <c r="L19" s="9">
        <v>13360</v>
      </c>
      <c r="M19" s="9">
        <v>3052</v>
      </c>
      <c r="N19" s="9">
        <v>2847</v>
      </c>
      <c r="O19" s="9">
        <v>15685</v>
      </c>
      <c r="P19" s="9">
        <v>14968</v>
      </c>
      <c r="Q19" s="9">
        <v>66385</v>
      </c>
      <c r="R19" s="9">
        <v>13232</v>
      </c>
    </row>
    <row r="20" spans="1:18" ht="15" customHeight="1" x14ac:dyDescent="0.15">
      <c r="A20" s="3" t="s">
        <v>308</v>
      </c>
      <c r="B20" s="15"/>
      <c r="C20" s="15"/>
      <c r="D20" s="15">
        <v>37449</v>
      </c>
      <c r="E20" s="15">
        <v>40576</v>
      </c>
      <c r="F20" s="15">
        <v>41482</v>
      </c>
      <c r="G20" s="15">
        <v>40383</v>
      </c>
      <c r="H20" s="15">
        <v>35641</v>
      </c>
      <c r="I20" s="15">
        <v>35117</v>
      </c>
      <c r="J20" s="8">
        <v>36941</v>
      </c>
      <c r="K20" s="9">
        <v>40290</v>
      </c>
      <c r="L20" s="9">
        <v>40586</v>
      </c>
      <c r="M20" s="9">
        <v>39791</v>
      </c>
      <c r="N20" s="9">
        <v>51400</v>
      </c>
      <c r="O20" s="9">
        <v>143272</v>
      </c>
      <c r="P20" s="9">
        <v>186220</v>
      </c>
      <c r="Q20" s="9">
        <v>175646</v>
      </c>
      <c r="R20" s="9">
        <v>178849</v>
      </c>
    </row>
    <row r="21" spans="1:18" ht="15" customHeight="1" x14ac:dyDescent="0.15">
      <c r="A21" s="4" t="s">
        <v>309</v>
      </c>
      <c r="B21" s="15"/>
      <c r="C21" s="15"/>
      <c r="D21" s="15">
        <v>4753</v>
      </c>
      <c r="E21" s="15">
        <v>4847</v>
      </c>
      <c r="F21" s="15">
        <v>5151</v>
      </c>
      <c r="G21" s="15">
        <v>5561</v>
      </c>
      <c r="H21" s="15">
        <v>5876</v>
      </c>
      <c r="I21" s="15">
        <v>5931</v>
      </c>
      <c r="J21" s="8">
        <v>5573</v>
      </c>
      <c r="K21" s="11">
        <v>5171</v>
      </c>
      <c r="L21" s="11">
        <v>5608</v>
      </c>
      <c r="M21" s="11">
        <v>6147</v>
      </c>
      <c r="N21" s="11">
        <v>6253</v>
      </c>
      <c r="O21" s="11">
        <v>6780</v>
      </c>
      <c r="P21" s="11">
        <v>7496</v>
      </c>
      <c r="Q21" s="11">
        <v>6494</v>
      </c>
      <c r="R21" s="11">
        <v>7314</v>
      </c>
    </row>
    <row r="22" spans="1:18" ht="15" customHeight="1" x14ac:dyDescent="0.15">
      <c r="A22" s="3" t="s">
        <v>310</v>
      </c>
      <c r="B22" s="15"/>
      <c r="C22" s="15"/>
      <c r="D22" s="15">
        <v>220841</v>
      </c>
      <c r="E22" s="15">
        <v>112131</v>
      </c>
      <c r="F22" s="15">
        <v>388838</v>
      </c>
      <c r="G22" s="15">
        <v>331484</v>
      </c>
      <c r="H22" s="15">
        <v>131098</v>
      </c>
      <c r="I22" s="15">
        <v>417433</v>
      </c>
      <c r="J22" s="8">
        <v>449905</v>
      </c>
      <c r="K22" s="9">
        <v>369382</v>
      </c>
      <c r="L22" s="9">
        <v>203427</v>
      </c>
      <c r="M22" s="9">
        <v>178152</v>
      </c>
      <c r="N22" s="9">
        <v>177169</v>
      </c>
      <c r="O22" s="9">
        <v>179106</v>
      </c>
      <c r="P22" s="9">
        <v>140520</v>
      </c>
      <c r="Q22" s="9">
        <v>209960</v>
      </c>
      <c r="R22" s="9">
        <v>227668</v>
      </c>
    </row>
    <row r="23" spans="1:18" ht="15" customHeight="1" x14ac:dyDescent="0.15">
      <c r="A23" s="3" t="s">
        <v>311</v>
      </c>
      <c r="B23" s="15"/>
      <c r="C23" s="15"/>
      <c r="D23" s="15">
        <v>178366</v>
      </c>
      <c r="E23" s="15">
        <v>123129</v>
      </c>
      <c r="F23" s="15">
        <v>154015</v>
      </c>
      <c r="G23" s="15">
        <v>123727</v>
      </c>
      <c r="H23" s="15">
        <v>190554</v>
      </c>
      <c r="I23" s="15">
        <v>189805</v>
      </c>
      <c r="J23" s="8">
        <v>187665</v>
      </c>
      <c r="K23" s="9">
        <v>211036</v>
      </c>
      <c r="L23" s="9">
        <v>148959</v>
      </c>
      <c r="M23" s="9">
        <v>167025</v>
      </c>
      <c r="N23" s="9">
        <v>268503</v>
      </c>
      <c r="O23" s="9">
        <v>401534</v>
      </c>
      <c r="P23" s="9">
        <v>199409</v>
      </c>
      <c r="Q23" s="9">
        <v>185283</v>
      </c>
      <c r="R23" s="9">
        <v>181026</v>
      </c>
    </row>
    <row r="24" spans="1:18" ht="15" customHeight="1" x14ac:dyDescent="0.15">
      <c r="A24" s="3" t="s">
        <v>312</v>
      </c>
      <c r="B24" s="15"/>
      <c r="C24" s="15"/>
      <c r="D24" s="15">
        <v>58978</v>
      </c>
      <c r="E24" s="15">
        <v>68882</v>
      </c>
      <c r="F24" s="15">
        <v>51720</v>
      </c>
      <c r="G24" s="15">
        <v>40901</v>
      </c>
      <c r="H24" s="15">
        <v>26341</v>
      </c>
      <c r="I24" s="15">
        <v>19072</v>
      </c>
      <c r="J24" s="8">
        <v>12275</v>
      </c>
      <c r="K24" s="9">
        <v>8744</v>
      </c>
      <c r="L24" s="9">
        <v>5034</v>
      </c>
      <c r="M24" s="9">
        <v>6324</v>
      </c>
      <c r="N24" s="9">
        <v>6881</v>
      </c>
      <c r="O24" s="9">
        <v>7052</v>
      </c>
      <c r="P24" s="9">
        <v>5579</v>
      </c>
      <c r="Q24" s="9">
        <v>8194</v>
      </c>
      <c r="R24" s="9">
        <v>1509</v>
      </c>
    </row>
    <row r="25" spans="1:18" ht="15" customHeight="1" x14ac:dyDescent="0.15">
      <c r="A25" s="3" t="s">
        <v>133</v>
      </c>
      <c r="B25" s="15"/>
      <c r="C25" s="15"/>
      <c r="D25" s="15">
        <v>100</v>
      </c>
      <c r="E25" s="15">
        <v>159</v>
      </c>
      <c r="F25" s="15">
        <v>200</v>
      </c>
      <c r="G25" s="15">
        <v>0</v>
      </c>
      <c r="H25" s="15">
        <v>0</v>
      </c>
      <c r="I25" s="15">
        <v>1000</v>
      </c>
      <c r="J25" s="8">
        <v>1000</v>
      </c>
      <c r="K25" s="9">
        <v>500</v>
      </c>
      <c r="L25" s="9">
        <v>1000</v>
      </c>
      <c r="M25" s="19">
        <v>250</v>
      </c>
      <c r="N25" s="19">
        <v>0</v>
      </c>
      <c r="O25" s="19">
        <v>0</v>
      </c>
      <c r="P25" s="19">
        <v>0</v>
      </c>
      <c r="Q25" s="19">
        <v>7196</v>
      </c>
      <c r="R25" s="19">
        <v>0</v>
      </c>
    </row>
    <row r="26" spans="1:18" ht="15" customHeight="1" x14ac:dyDescent="0.15">
      <c r="A26" s="3" t="s">
        <v>313</v>
      </c>
      <c r="B26" s="15"/>
      <c r="C26" s="15"/>
      <c r="D26" s="15">
        <v>128000</v>
      </c>
      <c r="E26" s="15">
        <v>149685</v>
      </c>
      <c r="F26" s="15">
        <v>197610</v>
      </c>
      <c r="G26" s="15">
        <v>90000</v>
      </c>
      <c r="H26" s="15">
        <v>43000</v>
      </c>
      <c r="I26" s="15">
        <v>233000</v>
      </c>
      <c r="J26" s="8">
        <v>447000</v>
      </c>
      <c r="K26" s="9">
        <v>419900</v>
      </c>
      <c r="L26" s="9">
        <v>72389</v>
      </c>
      <c r="M26" s="19">
        <v>0</v>
      </c>
      <c r="N26" s="19">
        <v>334675</v>
      </c>
      <c r="O26" s="19">
        <v>295995</v>
      </c>
      <c r="P26" s="19">
        <v>138000</v>
      </c>
      <c r="Q26" s="19">
        <v>335000</v>
      </c>
      <c r="R26" s="19">
        <v>108500</v>
      </c>
    </row>
    <row r="27" spans="1:18" ht="15" customHeight="1" x14ac:dyDescent="0.15">
      <c r="A27" s="3" t="s">
        <v>314</v>
      </c>
      <c r="B27" s="15"/>
      <c r="C27" s="15"/>
      <c r="D27" s="15">
        <v>68000</v>
      </c>
      <c r="E27" s="15">
        <v>74000</v>
      </c>
      <c r="F27" s="15">
        <v>92629</v>
      </c>
      <c r="G27" s="15">
        <v>77513</v>
      </c>
      <c r="H27" s="15">
        <v>92921</v>
      </c>
      <c r="I27" s="15">
        <v>121463</v>
      </c>
      <c r="J27" s="8">
        <v>110311</v>
      </c>
      <c r="K27" s="9">
        <v>167687</v>
      </c>
      <c r="L27" s="9">
        <v>135875</v>
      </c>
      <c r="M27" s="9">
        <v>114986</v>
      </c>
      <c r="N27" s="9">
        <v>169012</v>
      </c>
      <c r="O27" s="9">
        <v>590166</v>
      </c>
      <c r="P27" s="9">
        <v>279530</v>
      </c>
      <c r="Q27" s="9">
        <v>211199</v>
      </c>
      <c r="R27" s="9">
        <v>220269</v>
      </c>
    </row>
    <row r="28" spans="1:18" ht="15" customHeight="1" x14ac:dyDescent="0.15">
      <c r="A28" s="3" t="s">
        <v>315</v>
      </c>
      <c r="B28" s="15"/>
      <c r="C28" s="15"/>
      <c r="D28" s="15">
        <v>59977</v>
      </c>
      <c r="E28" s="15">
        <v>45945</v>
      </c>
      <c r="F28" s="15">
        <v>35070</v>
      </c>
      <c r="G28" s="15">
        <v>32148</v>
      </c>
      <c r="H28" s="15">
        <v>44818</v>
      </c>
      <c r="I28" s="15">
        <v>33370</v>
      </c>
      <c r="J28" s="8">
        <v>33409</v>
      </c>
      <c r="K28" s="9">
        <v>56567</v>
      </c>
      <c r="L28" s="9">
        <v>43961</v>
      </c>
      <c r="M28" s="9">
        <v>38121</v>
      </c>
      <c r="N28" s="9">
        <v>44491</v>
      </c>
      <c r="O28" s="9">
        <v>52582</v>
      </c>
      <c r="P28" s="9">
        <v>42614</v>
      </c>
      <c r="Q28" s="9">
        <v>40511</v>
      </c>
      <c r="R28" s="9">
        <v>34602</v>
      </c>
    </row>
    <row r="29" spans="1:18" ht="15" customHeight="1" x14ac:dyDescent="0.15">
      <c r="A29" s="3" t="s">
        <v>316</v>
      </c>
      <c r="B29" s="15"/>
      <c r="C29" s="15"/>
      <c r="D29" s="15">
        <v>244100</v>
      </c>
      <c r="E29" s="15">
        <v>184800</v>
      </c>
      <c r="F29" s="15">
        <v>467300</v>
      </c>
      <c r="G29" s="15">
        <v>353200</v>
      </c>
      <c r="H29" s="15">
        <v>150500</v>
      </c>
      <c r="I29" s="15">
        <v>316900</v>
      </c>
      <c r="J29" s="8">
        <v>540800</v>
      </c>
      <c r="K29" s="9">
        <v>368000</v>
      </c>
      <c r="L29" s="9">
        <v>58500</v>
      </c>
      <c r="M29" s="9">
        <v>388300</v>
      </c>
      <c r="N29" s="9">
        <v>905800</v>
      </c>
      <c r="O29" s="9">
        <v>369070</v>
      </c>
      <c r="P29" s="9">
        <v>478700</v>
      </c>
      <c r="Q29" s="9">
        <v>698100</v>
      </c>
      <c r="R29" s="9">
        <v>465300</v>
      </c>
    </row>
    <row r="30" spans="1:18" ht="15" customHeight="1" x14ac:dyDescent="0.15">
      <c r="A30" s="3" t="s">
        <v>317</v>
      </c>
      <c r="B30" s="18"/>
      <c r="C30" s="18"/>
      <c r="D30" s="18"/>
      <c r="E30" s="15"/>
      <c r="F30" s="15"/>
      <c r="G30" s="15"/>
      <c r="H30" s="15"/>
      <c r="I30" s="15"/>
      <c r="J30" s="8"/>
      <c r="K30" s="9"/>
      <c r="L30" s="9"/>
      <c r="M30" s="9"/>
      <c r="N30" s="9">
        <v>12600</v>
      </c>
      <c r="O30" s="9">
        <v>12000</v>
      </c>
      <c r="P30" s="9">
        <v>10000</v>
      </c>
      <c r="Q30" s="9">
        <v>18000</v>
      </c>
      <c r="R30" s="9">
        <v>11800</v>
      </c>
    </row>
    <row r="31" spans="1:18" ht="15" customHeight="1" x14ac:dyDescent="0.15">
      <c r="A31" s="3" t="s">
        <v>318</v>
      </c>
      <c r="B31" s="18"/>
      <c r="C31" s="18"/>
      <c r="D31" s="18"/>
      <c r="E31" s="15"/>
      <c r="F31" s="15"/>
      <c r="G31" s="15"/>
      <c r="H31" s="15"/>
      <c r="I31" s="15"/>
      <c r="J31" s="8"/>
      <c r="K31" s="9"/>
      <c r="L31" s="9"/>
      <c r="M31" s="9"/>
      <c r="N31" s="9">
        <v>79900</v>
      </c>
      <c r="O31" s="9">
        <v>160900</v>
      </c>
      <c r="P31" s="9">
        <v>331700</v>
      </c>
      <c r="Q31" s="9">
        <v>230500</v>
      </c>
      <c r="R31" s="9">
        <v>178700</v>
      </c>
    </row>
    <row r="32" spans="1:18" ht="15" customHeight="1" x14ac:dyDescent="0.15">
      <c r="A32" s="3" t="s">
        <v>0</v>
      </c>
      <c r="B32" s="10">
        <f t="shared" ref="B32:Q32" si="0">SUM(B4:B29)-B16-B17</f>
        <v>0</v>
      </c>
      <c r="C32" s="10">
        <f t="shared" si="0"/>
        <v>0</v>
      </c>
      <c r="D32" s="10">
        <f>SUM(D4:D29)-D16-D17</f>
        <v>3161828</v>
      </c>
      <c r="E32" s="8">
        <f t="shared" si="0"/>
        <v>3160782</v>
      </c>
      <c r="F32" s="8">
        <f t="shared" si="0"/>
        <v>3876300</v>
      </c>
      <c r="G32" s="8">
        <f t="shared" si="0"/>
        <v>3523647</v>
      </c>
      <c r="H32" s="8">
        <f t="shared" si="0"/>
        <v>3255895</v>
      </c>
      <c r="I32" s="8">
        <f t="shared" si="0"/>
        <v>4077010</v>
      </c>
      <c r="J32" s="8">
        <f t="shared" si="0"/>
        <v>4435757</v>
      </c>
      <c r="K32" s="8">
        <f t="shared" si="0"/>
        <v>4374986</v>
      </c>
      <c r="L32" s="8">
        <f t="shared" si="0"/>
        <v>3456407</v>
      </c>
      <c r="M32" s="8">
        <f t="shared" si="0"/>
        <v>3804410</v>
      </c>
      <c r="N32" s="8">
        <f t="shared" si="0"/>
        <v>4675226</v>
      </c>
      <c r="O32" s="8">
        <f t="shared" si="0"/>
        <v>4567053</v>
      </c>
      <c r="P32" s="8">
        <f t="shared" si="0"/>
        <v>3752586</v>
      </c>
      <c r="Q32" s="8">
        <f t="shared" si="0"/>
        <v>4254608</v>
      </c>
      <c r="R32" s="8">
        <f>SUM(R4:R29)-R16-R17</f>
        <v>3828888</v>
      </c>
    </row>
    <row r="33" spans="1:18" ht="15" customHeight="1" x14ac:dyDescent="0.15">
      <c r="A33" s="3" t="s">
        <v>319</v>
      </c>
      <c r="B33" s="15">
        <f t="shared" ref="B33:L33" si="1">+B4+B5+B6+B9+B10+B11+B12+B13+B14+B15+B18</f>
        <v>0</v>
      </c>
      <c r="C33" s="15">
        <f t="shared" si="1"/>
        <v>0</v>
      </c>
      <c r="D33" s="15">
        <f t="shared" si="1"/>
        <v>2157070</v>
      </c>
      <c r="E33" s="15">
        <f t="shared" si="1"/>
        <v>2350997</v>
      </c>
      <c r="F33" s="15">
        <f t="shared" si="1"/>
        <v>2432542</v>
      </c>
      <c r="G33" s="15">
        <f t="shared" si="1"/>
        <v>2417938</v>
      </c>
      <c r="H33" s="15">
        <f t="shared" si="1"/>
        <v>2520835</v>
      </c>
      <c r="I33" s="15">
        <f t="shared" si="1"/>
        <v>2685349</v>
      </c>
      <c r="J33" s="12">
        <f t="shared" si="1"/>
        <v>2593161</v>
      </c>
      <c r="K33" s="12">
        <f t="shared" si="1"/>
        <v>2698155</v>
      </c>
      <c r="L33" s="12">
        <f t="shared" si="1"/>
        <v>2727708</v>
      </c>
      <c r="M33" s="12">
        <f>+M4+M5+M6+M9+M10+M11+M12+M13+M14+M15+M18</f>
        <v>2862262</v>
      </c>
      <c r="N33" s="12">
        <f>+N4+N5+N6+N9+N10+N11+N12+N13+N14+N15+N18</f>
        <v>2708195</v>
      </c>
      <c r="O33" s="12">
        <f>+O4+O5+O6+O9+O10+O11+O12+O13+O14+O15+O18</f>
        <v>2505811</v>
      </c>
      <c r="P33" s="12">
        <f>+P4+P5+P6+P9+P10+P11+P12+P13+P14+P15+P18</f>
        <v>2259550</v>
      </c>
      <c r="Q33" s="12">
        <f>SUM(Q4:Q15)+Q18</f>
        <v>2310640</v>
      </c>
      <c r="R33" s="12">
        <f>SUM(R4:R15)+R18</f>
        <v>2390619</v>
      </c>
    </row>
    <row r="34" spans="1:18" ht="15" customHeight="1" x14ac:dyDescent="0.15">
      <c r="A34" s="3" t="s">
        <v>173</v>
      </c>
      <c r="B34" s="15">
        <f t="shared" ref="B34:O34" si="2">SUM(B19:B29)</f>
        <v>0</v>
      </c>
      <c r="C34" s="15">
        <f t="shared" si="2"/>
        <v>0</v>
      </c>
      <c r="D34" s="15">
        <f t="shared" si="2"/>
        <v>1004758</v>
      </c>
      <c r="E34" s="15">
        <f t="shared" si="2"/>
        <v>809785</v>
      </c>
      <c r="F34" s="15">
        <f t="shared" si="2"/>
        <v>1443758</v>
      </c>
      <c r="G34" s="15">
        <f t="shared" si="2"/>
        <v>1105709</v>
      </c>
      <c r="H34" s="15">
        <f t="shared" si="2"/>
        <v>735060</v>
      </c>
      <c r="I34" s="15">
        <f t="shared" si="2"/>
        <v>1391661</v>
      </c>
      <c r="J34" s="12">
        <f t="shared" si="2"/>
        <v>1842596</v>
      </c>
      <c r="K34" s="12">
        <f t="shared" si="2"/>
        <v>1676831</v>
      </c>
      <c r="L34" s="12">
        <f t="shared" si="2"/>
        <v>728699</v>
      </c>
      <c r="M34" s="12">
        <f t="shared" si="2"/>
        <v>942148</v>
      </c>
      <c r="N34" s="12">
        <f t="shared" si="2"/>
        <v>1967031</v>
      </c>
      <c r="O34" s="12">
        <f t="shared" si="2"/>
        <v>2061242</v>
      </c>
      <c r="P34" s="12">
        <f>SUM(P19:P29)</f>
        <v>1493036</v>
      </c>
      <c r="Q34" s="12">
        <f>SUM(Q19:Q29)</f>
        <v>1943968</v>
      </c>
      <c r="R34" s="12">
        <f>SUM(R19:R29)</f>
        <v>1438269</v>
      </c>
    </row>
    <row r="35" spans="1:18" ht="15" customHeight="1" x14ac:dyDescent="0.15">
      <c r="A35" s="3" t="s">
        <v>320</v>
      </c>
      <c r="B35" s="15">
        <f t="shared" ref="B35:R35" si="3">+B4+B19+B20+B21+B24+B25+B26+B27+B28</f>
        <v>0</v>
      </c>
      <c r="C35" s="15">
        <f t="shared" si="3"/>
        <v>0</v>
      </c>
      <c r="D35" s="15">
        <f t="shared" si="3"/>
        <v>1284997</v>
      </c>
      <c r="E35" s="15">
        <f t="shared" si="3"/>
        <v>1431322</v>
      </c>
      <c r="F35" s="15">
        <f t="shared" si="3"/>
        <v>1479137</v>
      </c>
      <c r="G35" s="15">
        <f t="shared" si="3"/>
        <v>1326517</v>
      </c>
      <c r="H35" s="15">
        <f t="shared" si="3"/>
        <v>1355992</v>
      </c>
      <c r="I35" s="15">
        <f t="shared" si="3"/>
        <v>1655862</v>
      </c>
      <c r="J35" s="12">
        <f t="shared" si="3"/>
        <v>1834164</v>
      </c>
      <c r="K35" s="12">
        <f t="shared" si="3"/>
        <v>1906571</v>
      </c>
      <c r="L35" s="12">
        <f t="shared" si="3"/>
        <v>1462784</v>
      </c>
      <c r="M35" s="12">
        <f t="shared" si="3"/>
        <v>1350363</v>
      </c>
      <c r="N35" s="12">
        <f t="shared" si="3"/>
        <v>1752302</v>
      </c>
      <c r="O35" s="12">
        <f t="shared" si="3"/>
        <v>2252071</v>
      </c>
      <c r="P35" s="12">
        <f t="shared" si="3"/>
        <v>1754600</v>
      </c>
      <c r="Q35" s="12">
        <f t="shared" si="3"/>
        <v>1953121</v>
      </c>
      <c r="R35" s="12">
        <f t="shared" si="3"/>
        <v>1700837</v>
      </c>
    </row>
    <row r="36" spans="1:18" ht="15" customHeight="1" x14ac:dyDescent="0.15">
      <c r="A36" s="3" t="s">
        <v>321</v>
      </c>
      <c r="B36" s="12">
        <f t="shared" ref="B36:Q36" si="4">SUM(B5:B18)-B16-B17+B22+B23+B29</f>
        <v>0</v>
      </c>
      <c r="C36" s="12">
        <f t="shared" si="4"/>
        <v>0</v>
      </c>
      <c r="D36" s="12">
        <f t="shared" si="4"/>
        <v>1876831</v>
      </c>
      <c r="E36" s="12">
        <f t="shared" si="4"/>
        <v>1729460</v>
      </c>
      <c r="F36" s="12">
        <f t="shared" si="4"/>
        <v>2397163</v>
      </c>
      <c r="G36" s="12">
        <f t="shared" si="4"/>
        <v>2197130</v>
      </c>
      <c r="H36" s="12">
        <f t="shared" si="4"/>
        <v>1899903</v>
      </c>
      <c r="I36" s="12">
        <f t="shared" si="4"/>
        <v>2421148</v>
      </c>
      <c r="J36" s="12">
        <f t="shared" si="4"/>
        <v>2601593</v>
      </c>
      <c r="K36" s="12">
        <f t="shared" si="4"/>
        <v>2468415</v>
      </c>
      <c r="L36" s="12">
        <f t="shared" si="4"/>
        <v>1993623</v>
      </c>
      <c r="M36" s="12">
        <f t="shared" si="4"/>
        <v>2454047</v>
      </c>
      <c r="N36" s="12">
        <f t="shared" si="4"/>
        <v>2922924</v>
      </c>
      <c r="O36" s="12">
        <f t="shared" si="4"/>
        <v>2314982</v>
      </c>
      <c r="P36" s="12">
        <f t="shared" si="4"/>
        <v>1997986</v>
      </c>
      <c r="Q36" s="12">
        <f t="shared" si="4"/>
        <v>2301487</v>
      </c>
      <c r="R36" s="12">
        <f>SUM(R5:R18)-R16-R17+R22+R23+R29</f>
        <v>2128051</v>
      </c>
    </row>
    <row r="37" spans="1:18" ht="15" customHeight="1" x14ac:dyDescent="0.2">
      <c r="A37" s="26" t="s">
        <v>96</v>
      </c>
      <c r="L37" s="27"/>
      <c r="M37" s="64" t="str">
        <f>[2]財政指標!$M$1</f>
        <v>上河内町</v>
      </c>
      <c r="O37" s="64"/>
      <c r="P37" s="64"/>
      <c r="Q37" s="64"/>
      <c r="R37" s="64" t="str">
        <f>[2]財政指標!$M$1</f>
        <v>上河内町</v>
      </c>
    </row>
    <row r="38" spans="1:18" ht="15" customHeight="1" x14ac:dyDescent="0.15">
      <c r="N38" s="62"/>
      <c r="O38" s="62"/>
      <c r="P38" s="62"/>
      <c r="Q38" s="62"/>
      <c r="R38" s="62"/>
    </row>
    <row r="39" spans="1:18" ht="15" customHeight="1" x14ac:dyDescent="0.15">
      <c r="A39" s="2"/>
      <c r="B39" s="2" t="s">
        <v>10</v>
      </c>
      <c r="C39" s="2" t="s">
        <v>277</v>
      </c>
      <c r="D39" s="2" t="s">
        <v>278</v>
      </c>
      <c r="E39" s="2" t="s">
        <v>279</v>
      </c>
      <c r="F39" s="2" t="s">
        <v>280</v>
      </c>
      <c r="G39" s="2" t="s">
        <v>281</v>
      </c>
      <c r="H39" s="2" t="s">
        <v>282</v>
      </c>
      <c r="I39" s="2" t="s">
        <v>283</v>
      </c>
      <c r="J39" s="5" t="s">
        <v>284</v>
      </c>
      <c r="K39" s="5" t="s">
        <v>285</v>
      </c>
      <c r="L39" s="2" t="s">
        <v>322</v>
      </c>
      <c r="M39" s="2" t="s">
        <v>323</v>
      </c>
      <c r="N39" s="2" t="s">
        <v>324</v>
      </c>
      <c r="O39" s="2" t="s">
        <v>325</v>
      </c>
      <c r="P39" s="2" t="s">
        <v>326</v>
      </c>
      <c r="Q39" s="2" t="s">
        <v>327</v>
      </c>
      <c r="R39" s="2" t="s">
        <v>328</v>
      </c>
    </row>
    <row r="40" spans="1:18" ht="15" customHeight="1" x14ac:dyDescent="0.15">
      <c r="A40" s="3" t="s">
        <v>293</v>
      </c>
      <c r="B40" s="24" t="e">
        <f>+B4/$B$32*100</f>
        <v>#DIV/0!</v>
      </c>
      <c r="C40" s="24" t="e">
        <f t="shared" ref="C40:R40" si="5">+C4/C$32*100</f>
        <v>#DIV/0!</v>
      </c>
      <c r="D40" s="24">
        <f t="shared" si="5"/>
        <v>29.209242248471455</v>
      </c>
      <c r="E40" s="24">
        <f t="shared" si="5"/>
        <v>32.953775363185436</v>
      </c>
      <c r="F40" s="24">
        <f t="shared" si="5"/>
        <v>26.972422155147953</v>
      </c>
      <c r="G40" s="24">
        <f t="shared" si="5"/>
        <v>29.208913378667045</v>
      </c>
      <c r="H40" s="24">
        <f t="shared" si="5"/>
        <v>33.572458571299137</v>
      </c>
      <c r="I40" s="24">
        <f t="shared" si="5"/>
        <v>29.147316293067714</v>
      </c>
      <c r="J40" s="24">
        <f t="shared" si="5"/>
        <v>26.375159865610311</v>
      </c>
      <c r="K40" s="24">
        <f t="shared" si="5"/>
        <v>26.929411888403759</v>
      </c>
      <c r="L40" s="24">
        <f t="shared" si="5"/>
        <v>33.12604678789274</v>
      </c>
      <c r="M40" s="24">
        <f t="shared" si="5"/>
        <v>30.009699270057645</v>
      </c>
      <c r="N40" s="24">
        <f t="shared" si="5"/>
        <v>24.314182886559923</v>
      </c>
      <c r="O40" s="24">
        <f t="shared" si="5"/>
        <v>24.973193873598575</v>
      </c>
      <c r="P40" s="24">
        <f t="shared" si="5"/>
        <v>28.785296326320037</v>
      </c>
      <c r="Q40" s="24">
        <f t="shared" si="5"/>
        <v>25.912986578316971</v>
      </c>
      <c r="R40" s="24">
        <f t="shared" si="5"/>
        <v>29.683866438506428</v>
      </c>
    </row>
    <row r="41" spans="1:18" ht="15" customHeight="1" x14ac:dyDescent="0.15">
      <c r="A41" s="3" t="s">
        <v>294</v>
      </c>
      <c r="B41" s="24" t="e">
        <f>+B5/$B$32*100</f>
        <v>#DIV/0!</v>
      </c>
      <c r="C41" s="24" t="e">
        <f t="shared" ref="C41:R41" si="6">+C5/C$32*100</f>
        <v>#DIV/0!</v>
      </c>
      <c r="D41" s="24">
        <f t="shared" si="6"/>
        <v>2.5953340915445118</v>
      </c>
      <c r="E41" s="24">
        <f t="shared" si="6"/>
        <v>2.7860194091209074</v>
      </c>
      <c r="F41" s="24">
        <f t="shared" si="6"/>
        <v>2.466527358563579</v>
      </c>
      <c r="G41" s="24">
        <f t="shared" si="6"/>
        <v>2.7445711786680107</v>
      </c>
      <c r="H41" s="24">
        <f t="shared" si="6"/>
        <v>2.7190066018713748</v>
      </c>
      <c r="I41" s="24">
        <f t="shared" si="6"/>
        <v>2.6145631234654809</v>
      </c>
      <c r="J41" s="24">
        <f t="shared" si="6"/>
        <v>1.8357182325361827</v>
      </c>
      <c r="K41" s="24">
        <f t="shared" si="6"/>
        <v>1.3792729851021237</v>
      </c>
      <c r="L41" s="24">
        <f t="shared" si="6"/>
        <v>1.776613691616757</v>
      </c>
      <c r="M41" s="24">
        <f t="shared" si="6"/>
        <v>1.6805759631585451</v>
      </c>
      <c r="N41" s="24">
        <f t="shared" si="6"/>
        <v>1.5622988065175887</v>
      </c>
      <c r="O41" s="24">
        <f t="shared" si="6"/>
        <v>1.6081924164225814</v>
      </c>
      <c r="P41" s="24">
        <f t="shared" si="6"/>
        <v>2.0472015831216126</v>
      </c>
      <c r="Q41" s="24">
        <f t="shared" si="6"/>
        <v>2.1416544132855484</v>
      </c>
      <c r="R41" s="24">
        <f t="shared" si="6"/>
        <v>2.8060888696665978</v>
      </c>
    </row>
    <row r="42" spans="1:18" ht="15" customHeight="1" x14ac:dyDescent="0.15">
      <c r="A42" s="3" t="s">
        <v>295</v>
      </c>
      <c r="B42" s="24" t="e">
        <f>+B6/$B$32*100</f>
        <v>#DIV/0!</v>
      </c>
      <c r="C42" s="24" t="e">
        <f t="shared" ref="C42:R42" si="7">+C6/C$32*100</f>
        <v>#DIV/0!</v>
      </c>
      <c r="D42" s="24">
        <f t="shared" si="7"/>
        <v>1.0496143370227604</v>
      </c>
      <c r="E42" s="24">
        <f t="shared" si="7"/>
        <v>0.74959298047128842</v>
      </c>
      <c r="F42" s="24">
        <f t="shared" si="7"/>
        <v>0.6454866754379176</v>
      </c>
      <c r="G42" s="24">
        <f t="shared" si="7"/>
        <v>0.93610398544462603</v>
      </c>
      <c r="H42" s="24">
        <f t="shared" si="7"/>
        <v>0.73193392293056136</v>
      </c>
      <c r="I42" s="24">
        <f t="shared" si="7"/>
        <v>0.32555720981797936</v>
      </c>
      <c r="J42" s="24">
        <f t="shared" si="7"/>
        <v>0.23851622169564296</v>
      </c>
      <c r="K42" s="24">
        <f t="shared" si="7"/>
        <v>0.19732634573002061</v>
      </c>
      <c r="L42" s="24">
        <f t="shared" si="7"/>
        <v>0.23912114516606406</v>
      </c>
      <c r="M42" s="24">
        <f t="shared" si="7"/>
        <v>0.93336417473405875</v>
      </c>
      <c r="N42" s="24">
        <f t="shared" si="7"/>
        <v>0.76832649373527606</v>
      </c>
      <c r="O42" s="24">
        <f t="shared" si="7"/>
        <v>0.24703019649651536</v>
      </c>
      <c r="P42" s="24">
        <f t="shared" si="7"/>
        <v>0.20604457832545342</v>
      </c>
      <c r="Q42" s="24">
        <f t="shared" si="7"/>
        <v>0.18177937896981344</v>
      </c>
      <c r="R42" s="24">
        <f t="shared" si="7"/>
        <v>0.11802382310477612</v>
      </c>
    </row>
    <row r="43" spans="1:18" ht="15" customHeight="1" x14ac:dyDescent="0.15">
      <c r="A43" s="3" t="s">
        <v>296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>
        <f t="shared" ref="Q43:R55" si="8">+Q7/Q$32*100</f>
        <v>2.8322233211614325E-2</v>
      </c>
      <c r="R43" s="24">
        <f t="shared" si="8"/>
        <v>5.5812549231003879E-2</v>
      </c>
    </row>
    <row r="44" spans="1:18" ht="15" customHeight="1" x14ac:dyDescent="0.15">
      <c r="A44" s="3" t="s">
        <v>297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si="8"/>
        <v>3.3140538446785224E-2</v>
      </c>
      <c r="R44" s="24">
        <f t="shared" si="8"/>
        <v>8.2843896191270153E-2</v>
      </c>
    </row>
    <row r="45" spans="1:18" ht="15" customHeight="1" x14ac:dyDescent="0.15">
      <c r="A45" s="3" t="s">
        <v>298</v>
      </c>
      <c r="B45" s="24" t="e">
        <f t="shared" ref="B45:B65" si="9">+B9/$B$32*100</f>
        <v>#DIV/0!</v>
      </c>
      <c r="C45" s="24" t="e">
        <f t="shared" ref="C45:R60" si="10">+C9/C$32*100</f>
        <v>#DIV/0!</v>
      </c>
      <c r="D45" s="24">
        <f t="shared" si="10"/>
        <v>0</v>
      </c>
      <c r="E45" s="24">
        <f t="shared" si="10"/>
        <v>0</v>
      </c>
      <c r="F45" s="24">
        <f t="shared" si="10"/>
        <v>0</v>
      </c>
      <c r="G45" s="24">
        <f t="shared" si="10"/>
        <v>0</v>
      </c>
      <c r="H45" s="24">
        <f t="shared" si="10"/>
        <v>0</v>
      </c>
      <c r="I45" s="24">
        <f t="shared" si="10"/>
        <v>0</v>
      </c>
      <c r="J45" s="24">
        <f t="shared" si="10"/>
        <v>0.40112657208228492</v>
      </c>
      <c r="K45" s="24">
        <f t="shared" si="10"/>
        <v>1.9279147407557418</v>
      </c>
      <c r="L45" s="24">
        <f t="shared" si="10"/>
        <v>2.3152655344118909</v>
      </c>
      <c r="M45" s="24">
        <f t="shared" si="10"/>
        <v>2.1692456911847042</v>
      </c>
      <c r="N45" s="24">
        <f t="shared" si="10"/>
        <v>1.7219488426869631</v>
      </c>
      <c r="O45" s="24">
        <f t="shared" si="10"/>
        <v>1.5612693787437983</v>
      </c>
      <c r="P45" s="24">
        <f t="shared" si="10"/>
        <v>2.1528887012849274</v>
      </c>
      <c r="Q45" s="24">
        <f t="shared" si="8"/>
        <v>2.0955397065957664</v>
      </c>
      <c r="R45" s="24">
        <f t="shared" si="8"/>
        <v>2.1506244110561608</v>
      </c>
    </row>
    <row r="46" spans="1:18" ht="15" customHeight="1" x14ac:dyDescent="0.15">
      <c r="A46" s="3" t="s">
        <v>299</v>
      </c>
      <c r="B46" s="24" t="e">
        <f t="shared" si="9"/>
        <v>#DIV/0!</v>
      </c>
      <c r="C46" s="24" t="e">
        <f t="shared" si="10"/>
        <v>#DIV/0!</v>
      </c>
      <c r="D46" s="24">
        <f t="shared" si="10"/>
        <v>1.9078204127485745</v>
      </c>
      <c r="E46" s="24">
        <f t="shared" si="10"/>
        <v>2.148424029243396</v>
      </c>
      <c r="F46" s="24">
        <f t="shared" si="10"/>
        <v>1.9211619327709415</v>
      </c>
      <c r="G46" s="24">
        <f t="shared" si="10"/>
        <v>1.9340473095063155</v>
      </c>
      <c r="H46" s="24">
        <f t="shared" si="10"/>
        <v>2.3948560994749521</v>
      </c>
      <c r="I46" s="24">
        <f t="shared" si="10"/>
        <v>1.8307043642277061</v>
      </c>
      <c r="J46" s="24">
        <f t="shared" si="10"/>
        <v>1.3814102079983193</v>
      </c>
      <c r="K46" s="24">
        <f t="shared" si="10"/>
        <v>1.1434093731957085</v>
      </c>
      <c r="L46" s="24">
        <f t="shared" si="10"/>
        <v>1.3753009989853626</v>
      </c>
      <c r="M46" s="24">
        <f t="shared" si="10"/>
        <v>0.99750026942416836</v>
      </c>
      <c r="N46" s="24">
        <f t="shared" si="10"/>
        <v>0.78071092178217694</v>
      </c>
      <c r="O46" s="24">
        <f t="shared" si="10"/>
        <v>0.81803298538466707</v>
      </c>
      <c r="P46" s="24">
        <f t="shared" si="10"/>
        <v>1.0148468282938752</v>
      </c>
      <c r="Q46" s="24">
        <f t="shared" si="8"/>
        <v>0.83737444201674982</v>
      </c>
      <c r="R46" s="24">
        <f t="shared" si="8"/>
        <v>0.93787021192576014</v>
      </c>
    </row>
    <row r="47" spans="1:18" ht="15" customHeight="1" x14ac:dyDescent="0.15">
      <c r="A47" s="3" t="s">
        <v>300</v>
      </c>
      <c r="B47" s="24" t="e">
        <f t="shared" si="9"/>
        <v>#DIV/0!</v>
      </c>
      <c r="C47" s="24" t="e">
        <f t="shared" si="10"/>
        <v>#DIV/0!</v>
      </c>
      <c r="D47" s="24">
        <f t="shared" si="10"/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4">
        <f t="shared" si="10"/>
        <v>0</v>
      </c>
      <c r="I47" s="24">
        <f t="shared" si="10"/>
        <v>0</v>
      </c>
      <c r="J47" s="24">
        <f t="shared" si="10"/>
        <v>0</v>
      </c>
      <c r="K47" s="24">
        <f t="shared" si="10"/>
        <v>0</v>
      </c>
      <c r="L47" s="24">
        <f t="shared" si="10"/>
        <v>0</v>
      </c>
      <c r="M47" s="24">
        <f t="shared" si="10"/>
        <v>0</v>
      </c>
      <c r="N47" s="24">
        <f t="shared" si="10"/>
        <v>0</v>
      </c>
      <c r="O47" s="24">
        <f t="shared" si="10"/>
        <v>0</v>
      </c>
      <c r="P47" s="24">
        <f t="shared" si="10"/>
        <v>0</v>
      </c>
      <c r="Q47" s="24">
        <f t="shared" si="8"/>
        <v>2.3503927976443425E-5</v>
      </c>
      <c r="R47" s="24">
        <f t="shared" si="8"/>
        <v>2.6117243439870792E-5</v>
      </c>
    </row>
    <row r="48" spans="1:18" ht="15" customHeight="1" x14ac:dyDescent="0.15">
      <c r="A48" s="3" t="s">
        <v>301</v>
      </c>
      <c r="B48" s="24" t="e">
        <f t="shared" si="9"/>
        <v>#DIV/0!</v>
      </c>
      <c r="C48" s="24" t="e">
        <f t="shared" si="10"/>
        <v>#DIV/0!</v>
      </c>
      <c r="D48" s="24">
        <f t="shared" si="10"/>
        <v>2.3026869266765932</v>
      </c>
      <c r="E48" s="24">
        <f t="shared" si="10"/>
        <v>2.1192856704448459</v>
      </c>
      <c r="F48" s="24">
        <f t="shared" si="10"/>
        <v>1.5172974228000928</v>
      </c>
      <c r="G48" s="24">
        <f t="shared" si="10"/>
        <v>1.8224583790601045</v>
      </c>
      <c r="H48" s="24">
        <f t="shared" si="10"/>
        <v>1.7266834464870644</v>
      </c>
      <c r="I48" s="24">
        <f t="shared" si="10"/>
        <v>1.7061523027905252</v>
      </c>
      <c r="J48" s="24">
        <f t="shared" si="10"/>
        <v>1.3073304060614683</v>
      </c>
      <c r="K48" s="24">
        <f t="shared" si="10"/>
        <v>1.0191118325864357</v>
      </c>
      <c r="L48" s="24">
        <f t="shared" si="10"/>
        <v>1.2727667777550502</v>
      </c>
      <c r="M48" s="24">
        <f t="shared" si="10"/>
        <v>1.1005648707683977</v>
      </c>
      <c r="N48" s="24">
        <f t="shared" si="10"/>
        <v>1.0573392601769411</v>
      </c>
      <c r="O48" s="24">
        <f t="shared" si="10"/>
        <v>0.95420394727190605</v>
      </c>
      <c r="P48" s="24">
        <f t="shared" si="10"/>
        <v>1.3025684154873465</v>
      </c>
      <c r="Q48" s="24">
        <f t="shared" si="8"/>
        <v>1.0028420949709116</v>
      </c>
      <c r="R48" s="24">
        <f t="shared" si="8"/>
        <v>1.1734999822402745</v>
      </c>
    </row>
    <row r="49" spans="1:18" ht="15" customHeight="1" x14ac:dyDescent="0.15">
      <c r="A49" s="3" t="s">
        <v>302</v>
      </c>
      <c r="B49" s="24" t="e">
        <f t="shared" si="9"/>
        <v>#DIV/0!</v>
      </c>
      <c r="C49" s="24" t="e">
        <f t="shared" si="10"/>
        <v>#DIV/0!</v>
      </c>
      <c r="D49" s="24">
        <f t="shared" si="10"/>
        <v>0</v>
      </c>
      <c r="E49" s="24">
        <f t="shared" si="10"/>
        <v>0</v>
      </c>
      <c r="F49" s="24">
        <f t="shared" si="10"/>
        <v>0</v>
      </c>
      <c r="G49" s="24">
        <f t="shared" si="10"/>
        <v>0</v>
      </c>
      <c r="H49" s="24">
        <f t="shared" si="10"/>
        <v>0</v>
      </c>
      <c r="I49" s="24">
        <f t="shared" si="10"/>
        <v>0</v>
      </c>
      <c r="J49" s="24">
        <f t="shared" si="10"/>
        <v>0</v>
      </c>
      <c r="K49" s="24">
        <f t="shared" si="10"/>
        <v>0</v>
      </c>
      <c r="L49" s="24">
        <f t="shared" si="10"/>
        <v>0</v>
      </c>
      <c r="M49" s="24">
        <f t="shared" si="10"/>
        <v>0</v>
      </c>
      <c r="N49" s="24">
        <f t="shared" si="10"/>
        <v>0</v>
      </c>
      <c r="O49" s="24">
        <f t="shared" si="10"/>
        <v>0</v>
      </c>
      <c r="P49" s="24">
        <f t="shared" si="10"/>
        <v>0</v>
      </c>
      <c r="Q49" s="24">
        <f t="shared" si="8"/>
        <v>2.3503927976443425E-5</v>
      </c>
      <c r="R49" s="24">
        <f t="shared" si="8"/>
        <v>2.6117243439870792E-5</v>
      </c>
    </row>
    <row r="50" spans="1:18" ht="15" customHeight="1" x14ac:dyDescent="0.15">
      <c r="A50" s="3" t="s">
        <v>122</v>
      </c>
      <c r="B50" s="24" t="e">
        <f t="shared" si="9"/>
        <v>#DIV/0!</v>
      </c>
      <c r="C50" s="24" t="e">
        <f t="shared" si="10"/>
        <v>#DIV/0!</v>
      </c>
      <c r="D50" s="24">
        <f t="shared" si="10"/>
        <v>0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0.67468906294889464</v>
      </c>
      <c r="M50" s="24">
        <f t="shared" si="10"/>
        <v>0.76734631651162732</v>
      </c>
      <c r="N50" s="24">
        <f t="shared" si="10"/>
        <v>0.68899343047801331</v>
      </c>
      <c r="O50" s="24">
        <f t="shared" si="10"/>
        <v>0.68050447411054793</v>
      </c>
      <c r="P50" s="24">
        <f t="shared" si="10"/>
        <v>0.86516338333085507</v>
      </c>
      <c r="Q50" s="24">
        <f t="shared" si="8"/>
        <v>0.70145122652897751</v>
      </c>
      <c r="R50" s="24">
        <f t="shared" si="8"/>
        <v>0.80138149770899536</v>
      </c>
    </row>
    <row r="51" spans="1:18" ht="15" customHeight="1" x14ac:dyDescent="0.15">
      <c r="A51" s="3" t="s">
        <v>303</v>
      </c>
      <c r="B51" s="24" t="e">
        <f t="shared" si="9"/>
        <v>#DIV/0!</v>
      </c>
      <c r="C51" s="24" t="e">
        <f t="shared" si="10"/>
        <v>#DIV/0!</v>
      </c>
      <c r="D51" s="24">
        <f t="shared" si="10"/>
        <v>31.078888541691708</v>
      </c>
      <c r="E51" s="24">
        <f t="shared" si="10"/>
        <v>33.540813634094349</v>
      </c>
      <c r="F51" s="24">
        <f t="shared" si="10"/>
        <v>29.158192090395481</v>
      </c>
      <c r="G51" s="24">
        <f t="shared" si="10"/>
        <v>31.896696803056606</v>
      </c>
      <c r="H51" s="24">
        <f t="shared" si="10"/>
        <v>36.194164738113486</v>
      </c>
      <c r="I51" s="24">
        <f t="shared" si="10"/>
        <v>30.167353035680559</v>
      </c>
      <c r="J51" s="24">
        <f t="shared" si="10"/>
        <v>26.857941045913925</v>
      </c>
      <c r="K51" s="24">
        <f t="shared" si="10"/>
        <v>29.012664269097087</v>
      </c>
      <c r="L51" s="24">
        <f t="shared" si="10"/>
        <v>38.055906031899603</v>
      </c>
      <c r="M51" s="24">
        <f t="shared" si="10"/>
        <v>37.515830312716034</v>
      </c>
      <c r="N51" s="24">
        <f t="shared" si="10"/>
        <v>26.983700894887221</v>
      </c>
      <c r="O51" s="24">
        <f t="shared" si="10"/>
        <v>23.977956901310321</v>
      </c>
      <c r="P51" s="24">
        <f t="shared" si="10"/>
        <v>23.780534276895988</v>
      </c>
      <c r="Q51" s="24">
        <f t="shared" si="8"/>
        <v>21.322669444517565</v>
      </c>
      <c r="R51" s="24">
        <f t="shared" si="8"/>
        <v>24.570580283361647</v>
      </c>
    </row>
    <row r="52" spans="1:18" ht="15" customHeight="1" x14ac:dyDescent="0.15">
      <c r="A52" s="3" t="s">
        <v>304</v>
      </c>
      <c r="B52" s="24" t="e">
        <f t="shared" si="9"/>
        <v>#DIV/0!</v>
      </c>
      <c r="C52" s="24" t="e">
        <f t="shared" si="10"/>
        <v>#DIV/0!</v>
      </c>
      <c r="D52" s="24">
        <f t="shared" si="10"/>
        <v>27.970939595702234</v>
      </c>
      <c r="E52" s="24">
        <f t="shared" si="10"/>
        <v>30.262226246542784</v>
      </c>
      <c r="F52" s="24">
        <f t="shared" si="10"/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24.274278324984891</v>
      </c>
      <c r="K52" s="24">
        <f t="shared" si="10"/>
        <v>26.257729739020881</v>
      </c>
      <c r="L52" s="24">
        <f t="shared" si="10"/>
        <v>33.936223367213408</v>
      </c>
      <c r="M52" s="24">
        <f t="shared" si="10"/>
        <v>33.308528786329546</v>
      </c>
      <c r="N52" s="24">
        <f t="shared" si="10"/>
        <v>23.64324205931435</v>
      </c>
      <c r="O52" s="24">
        <f t="shared" si="10"/>
        <v>20.862381058419949</v>
      </c>
      <c r="P52" s="24">
        <f t="shared" si="10"/>
        <v>20.352551547119774</v>
      </c>
      <c r="Q52" s="24">
        <f t="shared" si="8"/>
        <v>18.340091496090828</v>
      </c>
      <c r="R52" s="24">
        <f t="shared" si="8"/>
        <v>21.424497138594809</v>
      </c>
    </row>
    <row r="53" spans="1:18" ht="15" customHeight="1" x14ac:dyDescent="0.15">
      <c r="A53" s="3" t="s">
        <v>305</v>
      </c>
      <c r="B53" s="24" t="e">
        <f t="shared" si="9"/>
        <v>#DIV/0!</v>
      </c>
      <c r="C53" s="24" t="e">
        <f t="shared" si="10"/>
        <v>#DIV/0!</v>
      </c>
      <c r="D53" s="24">
        <f t="shared" si="10"/>
        <v>3.1079489459894716</v>
      </c>
      <c r="E53" s="24">
        <f t="shared" si="10"/>
        <v>3.2785873875515619</v>
      </c>
      <c r="F53" s="24">
        <f t="shared" si="10"/>
        <v>0</v>
      </c>
      <c r="G53" s="24">
        <f t="shared" si="10"/>
        <v>0</v>
      </c>
      <c r="H53" s="24">
        <f t="shared" si="10"/>
        <v>0</v>
      </c>
      <c r="I53" s="24">
        <f t="shared" si="10"/>
        <v>0</v>
      </c>
      <c r="J53" s="24">
        <f t="shared" si="10"/>
        <v>2.5836627209290319</v>
      </c>
      <c r="K53" s="24">
        <f t="shared" si="10"/>
        <v>2.7549345300762105</v>
      </c>
      <c r="L53" s="24">
        <f t="shared" si="10"/>
        <v>4.1196826646861906</v>
      </c>
      <c r="M53" s="24">
        <f t="shared" si="10"/>
        <v>4.207301526386483</v>
      </c>
      <c r="N53" s="24">
        <f t="shared" si="10"/>
        <v>3.340458835572869</v>
      </c>
      <c r="O53" s="24">
        <f t="shared" si="10"/>
        <v>3.1155758428903715</v>
      </c>
      <c r="P53" s="24">
        <f t="shared" si="10"/>
        <v>3.4279827297762133</v>
      </c>
      <c r="Q53" s="24">
        <f t="shared" si="8"/>
        <v>2.9825779484267412</v>
      </c>
      <c r="R53" s="24">
        <f t="shared" si="8"/>
        <v>3.1460831447668354</v>
      </c>
    </row>
    <row r="54" spans="1:18" ht="15" customHeight="1" x14ac:dyDescent="0.15">
      <c r="A54" s="3" t="s">
        <v>306</v>
      </c>
      <c r="B54" s="24" t="e">
        <f t="shared" si="9"/>
        <v>#DIV/0!</v>
      </c>
      <c r="C54" s="24" t="e">
        <f t="shared" si="10"/>
        <v>#DIV/0!</v>
      </c>
      <c r="D54" s="24">
        <f t="shared" si="10"/>
        <v>7.8657030047175239E-2</v>
      </c>
      <c r="E54" s="24">
        <f t="shared" si="10"/>
        <v>8.2321400210454254E-2</v>
      </c>
      <c r="F54" s="24">
        <f t="shared" si="10"/>
        <v>7.313675412119805E-2</v>
      </c>
      <c r="G54" s="24">
        <f t="shared" si="10"/>
        <v>7.7533305691517909E-2</v>
      </c>
      <c r="H54" s="24">
        <f t="shared" si="10"/>
        <v>8.4615750815060065E-2</v>
      </c>
      <c r="I54" s="24">
        <f t="shared" si="10"/>
        <v>7.400030905001459E-2</v>
      </c>
      <c r="J54" s="24">
        <f t="shared" si="10"/>
        <v>6.3191017902919394E-2</v>
      </c>
      <c r="K54" s="24">
        <f t="shared" si="10"/>
        <v>6.320020224064718E-2</v>
      </c>
      <c r="L54" s="24">
        <f t="shared" si="10"/>
        <v>8.1732272848654697E-2</v>
      </c>
      <c r="M54" s="24">
        <f t="shared" si="10"/>
        <v>6.1244713372112888E-2</v>
      </c>
      <c r="N54" s="24">
        <f t="shared" si="10"/>
        <v>4.9002978679533356E-2</v>
      </c>
      <c r="O54" s="24">
        <f t="shared" si="10"/>
        <v>4.6747870015959966E-2</v>
      </c>
      <c r="P54" s="24">
        <f t="shared" si="10"/>
        <v>5.8599589722927066E-2</v>
      </c>
      <c r="Q54" s="24">
        <f t="shared" si="8"/>
        <v>5.1309074772575992E-2</v>
      </c>
      <c r="R54" s="24">
        <f t="shared" si="8"/>
        <v>5.5734197500684264E-2</v>
      </c>
    </row>
    <row r="55" spans="1:18" ht="15" customHeight="1" x14ac:dyDescent="0.15">
      <c r="A55" s="3" t="s">
        <v>307</v>
      </c>
      <c r="B55" s="24" t="e">
        <f t="shared" si="9"/>
        <v>#DIV/0!</v>
      </c>
      <c r="C55" s="24" t="e">
        <f t="shared" si="10"/>
        <v>#DIV/0!</v>
      </c>
      <c r="D55" s="24">
        <f t="shared" si="10"/>
        <v>0.13264478649692518</v>
      </c>
      <c r="E55" s="24">
        <f t="shared" si="10"/>
        <v>0.17815211552077936</v>
      </c>
      <c r="F55" s="24">
        <f t="shared" si="10"/>
        <v>0.2513479348863607</v>
      </c>
      <c r="G55" s="24">
        <f t="shared" si="10"/>
        <v>0.30627358529387311</v>
      </c>
      <c r="H55" s="24">
        <f t="shared" si="10"/>
        <v>0.43954120142080755</v>
      </c>
      <c r="I55" s="24">
        <f t="shared" si="10"/>
        <v>0.45548085484215145</v>
      </c>
      <c r="J55" s="24">
        <f t="shared" si="10"/>
        <v>0.39941322304174914</v>
      </c>
      <c r="K55" s="24">
        <f t="shared" si="10"/>
        <v>0.67552216167091739</v>
      </c>
      <c r="L55" s="24">
        <f t="shared" si="10"/>
        <v>0.38652855407363773</v>
      </c>
      <c r="M55" s="24">
        <f t="shared" si="10"/>
        <v>8.0222688932055169E-2</v>
      </c>
      <c r="N55" s="24">
        <f t="shared" si="10"/>
        <v>6.0895451899009807E-2</v>
      </c>
      <c r="O55" s="24">
        <f t="shared" si="10"/>
        <v>0.34343809892287214</v>
      </c>
      <c r="P55" s="24">
        <f t="shared" si="10"/>
        <v>0.39887160480799105</v>
      </c>
      <c r="Q55" s="24">
        <f t="shared" si="8"/>
        <v>1.5603082587161967</v>
      </c>
      <c r="R55" s="24">
        <f t="shared" si="8"/>
        <v>0.34558336519637034</v>
      </c>
    </row>
    <row r="56" spans="1:18" ht="15" customHeight="1" x14ac:dyDescent="0.15">
      <c r="A56" s="3" t="s">
        <v>308</v>
      </c>
      <c r="B56" s="24" t="e">
        <f t="shared" si="9"/>
        <v>#DIV/0!</v>
      </c>
      <c r="C56" s="24" t="e">
        <f t="shared" si="10"/>
        <v>#DIV/0!</v>
      </c>
      <c r="D56" s="24">
        <f t="shared" si="10"/>
        <v>1.1844097781409995</v>
      </c>
      <c r="E56" s="24">
        <f t="shared" si="10"/>
        <v>1.2837329496308192</v>
      </c>
      <c r="F56" s="24">
        <f t="shared" si="10"/>
        <v>1.0701442096844931</v>
      </c>
      <c r="G56" s="24">
        <f t="shared" si="10"/>
        <v>1.1460569120573088</v>
      </c>
      <c r="H56" s="24">
        <f t="shared" si="10"/>
        <v>1.0946606079127243</v>
      </c>
      <c r="I56" s="24">
        <f t="shared" si="10"/>
        <v>0.86134201289670609</v>
      </c>
      <c r="J56" s="24">
        <f t="shared" si="10"/>
        <v>0.83280035403201746</v>
      </c>
      <c r="K56" s="24">
        <f t="shared" si="10"/>
        <v>0.92091723264943015</v>
      </c>
      <c r="L56" s="24">
        <f t="shared" si="10"/>
        <v>1.1742251418886722</v>
      </c>
      <c r="M56" s="24">
        <f t="shared" si="10"/>
        <v>1.0459177638582593</v>
      </c>
      <c r="N56" s="24">
        <f t="shared" si="10"/>
        <v>1.0994120925918875</v>
      </c>
      <c r="O56" s="24">
        <f t="shared" si="10"/>
        <v>3.1370776735019277</v>
      </c>
      <c r="P56" s="24">
        <f t="shared" si="10"/>
        <v>4.9624445648947155</v>
      </c>
      <c r="Q56" s="24">
        <f t="shared" si="10"/>
        <v>4.1283709333503813</v>
      </c>
      <c r="R56" s="24">
        <f t="shared" si="10"/>
        <v>4.6710428719774519</v>
      </c>
    </row>
    <row r="57" spans="1:18" ht="15" customHeight="1" x14ac:dyDescent="0.15">
      <c r="A57" s="4" t="s">
        <v>309</v>
      </c>
      <c r="B57" s="24" t="e">
        <f t="shared" si="9"/>
        <v>#DIV/0!</v>
      </c>
      <c r="C57" s="24" t="e">
        <f t="shared" si="10"/>
        <v>#DIV/0!</v>
      </c>
      <c r="D57" s="24">
        <f t="shared" si="10"/>
        <v>0.15032443257507996</v>
      </c>
      <c r="E57" s="24">
        <f t="shared" si="10"/>
        <v>0.1533481271406886</v>
      </c>
      <c r="F57" s="24">
        <f t="shared" si="10"/>
        <v>0.13288445166782759</v>
      </c>
      <c r="G57" s="24">
        <f t="shared" si="10"/>
        <v>0.15781944105070683</v>
      </c>
      <c r="H57" s="24">
        <f t="shared" si="10"/>
        <v>0.18047265037723881</v>
      </c>
      <c r="I57" s="24">
        <f t="shared" si="10"/>
        <v>0.14547425686961768</v>
      </c>
      <c r="J57" s="24">
        <f t="shared" si="10"/>
        <v>0.12563808161718507</v>
      </c>
      <c r="K57" s="24">
        <f t="shared" si="10"/>
        <v>0.11819466393721031</v>
      </c>
      <c r="L57" s="24">
        <f t="shared" si="10"/>
        <v>0.16224941102132936</v>
      </c>
      <c r="M57" s="24">
        <f t="shared" si="10"/>
        <v>0.16157564510659997</v>
      </c>
      <c r="N57" s="24">
        <f t="shared" si="10"/>
        <v>0.13374754503846445</v>
      </c>
      <c r="O57" s="24">
        <f t="shared" si="10"/>
        <v>0.14845459424272062</v>
      </c>
      <c r="P57" s="24">
        <f t="shared" si="10"/>
        <v>0.19975558188406609</v>
      </c>
      <c r="Q57" s="24">
        <f t="shared" si="10"/>
        <v>0.15263450827902358</v>
      </c>
      <c r="R57" s="24">
        <f t="shared" si="10"/>
        <v>0.19102151851921498</v>
      </c>
    </row>
    <row r="58" spans="1:18" ht="15" customHeight="1" x14ac:dyDescent="0.15">
      <c r="A58" s="3" t="s">
        <v>310</v>
      </c>
      <c r="B58" s="24" t="e">
        <f t="shared" si="9"/>
        <v>#DIV/0!</v>
      </c>
      <c r="C58" s="24" t="e">
        <f t="shared" si="10"/>
        <v>#DIV/0!</v>
      </c>
      <c r="D58" s="24">
        <f t="shared" si="10"/>
        <v>6.984598782729484</v>
      </c>
      <c r="E58" s="24">
        <f t="shared" si="10"/>
        <v>3.5475714554183106</v>
      </c>
      <c r="F58" s="24">
        <f t="shared" si="10"/>
        <v>10.031163738616723</v>
      </c>
      <c r="G58" s="24">
        <f t="shared" si="10"/>
        <v>9.4074122634872328</v>
      </c>
      <c r="H58" s="24">
        <f t="shared" si="10"/>
        <v>4.0264811979501793</v>
      </c>
      <c r="I58" s="24">
        <f t="shared" si="10"/>
        <v>10.238704344605482</v>
      </c>
      <c r="J58" s="24">
        <f t="shared" si="10"/>
        <v>10.142688158977149</v>
      </c>
      <c r="K58" s="24">
        <f t="shared" si="10"/>
        <v>8.4430441605984559</v>
      </c>
      <c r="L58" s="24">
        <f t="shared" si="10"/>
        <v>5.885504803109125</v>
      </c>
      <c r="M58" s="24">
        <f t="shared" si="10"/>
        <v>4.682776041488693</v>
      </c>
      <c r="N58" s="24">
        <f t="shared" si="10"/>
        <v>3.7895280356500418</v>
      </c>
      <c r="O58" s="24">
        <f t="shared" si="10"/>
        <v>3.9216974272030565</v>
      </c>
      <c r="P58" s="24">
        <f t="shared" si="10"/>
        <v>3.7446177116260624</v>
      </c>
      <c r="Q58" s="24">
        <f t="shared" si="10"/>
        <v>4.9348847179340609</v>
      </c>
      <c r="R58" s="24">
        <f t="shared" si="10"/>
        <v>5.9460605794685044</v>
      </c>
    </row>
    <row r="59" spans="1:18" ht="15" customHeight="1" x14ac:dyDescent="0.15">
      <c r="A59" s="3" t="s">
        <v>311</v>
      </c>
      <c r="B59" s="24" t="e">
        <f t="shared" si="9"/>
        <v>#DIV/0!</v>
      </c>
      <c r="C59" s="24" t="e">
        <f t="shared" si="10"/>
        <v>#DIV/0!</v>
      </c>
      <c r="D59" s="24">
        <f t="shared" si="10"/>
        <v>5.6412303262543064</v>
      </c>
      <c r="E59" s="24">
        <f t="shared" si="10"/>
        <v>3.8955233230257575</v>
      </c>
      <c r="F59" s="24">
        <f t="shared" si="10"/>
        <v>3.9732476846477307</v>
      </c>
      <c r="G59" s="24">
        <f t="shared" si="10"/>
        <v>3.5113335700199255</v>
      </c>
      <c r="H59" s="24">
        <f t="shared" si="10"/>
        <v>5.8525843124547938</v>
      </c>
      <c r="I59" s="24">
        <f t="shared" si="10"/>
        <v>4.6554950809539344</v>
      </c>
      <c r="J59" s="24">
        <f t="shared" si="10"/>
        <v>4.2307322064756931</v>
      </c>
      <c r="K59" s="24">
        <f t="shared" si="10"/>
        <v>4.8236954358253943</v>
      </c>
      <c r="L59" s="24">
        <f t="shared" si="10"/>
        <v>4.3096487190310633</v>
      </c>
      <c r="M59" s="24">
        <f t="shared" si="10"/>
        <v>4.390299678530968</v>
      </c>
      <c r="N59" s="24">
        <f t="shared" si="10"/>
        <v>5.7431020446925984</v>
      </c>
      <c r="O59" s="24">
        <f t="shared" si="10"/>
        <v>8.791971540509822</v>
      </c>
      <c r="P59" s="24">
        <f t="shared" si="10"/>
        <v>5.3139088617822479</v>
      </c>
      <c r="Q59" s="24">
        <f t="shared" si="10"/>
        <v>4.3548782872593668</v>
      </c>
      <c r="R59" s="24">
        <f t="shared" si="10"/>
        <v>4.7279001109460506</v>
      </c>
    </row>
    <row r="60" spans="1:18" ht="15" customHeight="1" x14ac:dyDescent="0.15">
      <c r="A60" s="3" t="s">
        <v>312</v>
      </c>
      <c r="B60" s="24" t="e">
        <f t="shared" si="9"/>
        <v>#DIV/0!</v>
      </c>
      <c r="C60" s="24" t="e">
        <f t="shared" si="10"/>
        <v>#DIV/0!</v>
      </c>
      <c r="D60" s="24">
        <f t="shared" si="10"/>
        <v>1.8653133567037801</v>
      </c>
      <c r="E60" s="24">
        <f t="shared" si="10"/>
        <v>2.1792708260171061</v>
      </c>
      <c r="F60" s="24">
        <f t="shared" si="10"/>
        <v>1.3342620540205865</v>
      </c>
      <c r="G60" s="24">
        <f t="shared" si="10"/>
        <v>1.160757590076418</v>
      </c>
      <c r="H60" s="24">
        <f t="shared" si="10"/>
        <v>0.80902486105970861</v>
      </c>
      <c r="I60" s="24">
        <f t="shared" si="10"/>
        <v>0.46779379986804059</v>
      </c>
      <c r="J60" s="24">
        <f t="shared" si="10"/>
        <v>0.27672841411285604</v>
      </c>
      <c r="K60" s="24">
        <f t="shared" si="10"/>
        <v>0.19986349670604661</v>
      </c>
      <c r="L60" s="24">
        <f t="shared" si="10"/>
        <v>0.14564257044960272</v>
      </c>
      <c r="M60" s="24">
        <f t="shared" si="10"/>
        <v>0.16622814050010382</v>
      </c>
      <c r="N60" s="24">
        <f t="shared" si="10"/>
        <v>0.14718005076118246</v>
      </c>
      <c r="O60" s="24">
        <f t="shared" si="10"/>
        <v>0.15441029477871177</v>
      </c>
      <c r="P60" s="24">
        <f t="shared" si="10"/>
        <v>0.14867080994279677</v>
      </c>
      <c r="Q60" s="24">
        <f t="shared" si="10"/>
        <v>0.19259118583897741</v>
      </c>
      <c r="R60" s="24">
        <f t="shared" si="10"/>
        <v>3.9410920350765023E-2</v>
      </c>
    </row>
    <row r="61" spans="1:18" ht="15" customHeight="1" x14ac:dyDescent="0.15">
      <c r="A61" s="3" t="s">
        <v>133</v>
      </c>
      <c r="B61" s="24" t="e">
        <f t="shared" si="9"/>
        <v>#DIV/0!</v>
      </c>
      <c r="C61" s="24" t="e">
        <f t="shared" ref="C61:R67" si="11">+C25/C$32*100</f>
        <v>#DIV/0!</v>
      </c>
      <c r="D61" s="24">
        <f t="shared" si="11"/>
        <v>3.1627273842852934E-3</v>
      </c>
      <c r="E61" s="24">
        <f t="shared" si="11"/>
        <v>5.0304007046357516E-3</v>
      </c>
      <c r="F61" s="24">
        <f t="shared" si="11"/>
        <v>5.1595593736294921E-3</v>
      </c>
      <c r="G61" s="24">
        <f t="shared" si="11"/>
        <v>0</v>
      </c>
      <c r="H61" s="24">
        <f t="shared" si="11"/>
        <v>0</v>
      </c>
      <c r="I61" s="24">
        <f t="shared" si="11"/>
        <v>2.4527778936034007E-2</v>
      </c>
      <c r="J61" s="24">
        <f t="shared" si="11"/>
        <v>2.2544066322839597E-2</v>
      </c>
      <c r="K61" s="24">
        <f t="shared" si="11"/>
        <v>1.1428608000117029E-2</v>
      </c>
      <c r="L61" s="24">
        <f t="shared" si="11"/>
        <v>2.8931777999523782E-2</v>
      </c>
      <c r="M61" s="24">
        <f t="shared" si="11"/>
        <v>6.5713211772653315E-3</v>
      </c>
      <c r="N61" s="24">
        <f t="shared" si="11"/>
        <v>0</v>
      </c>
      <c r="O61" s="24">
        <f t="shared" si="11"/>
        <v>0</v>
      </c>
      <c r="P61" s="24">
        <f t="shared" si="11"/>
        <v>0</v>
      </c>
      <c r="Q61" s="24">
        <f t="shared" si="11"/>
        <v>0.16913426571848689</v>
      </c>
      <c r="R61" s="24">
        <f t="shared" si="11"/>
        <v>0</v>
      </c>
    </row>
    <row r="62" spans="1:18" ht="15" customHeight="1" x14ac:dyDescent="0.15">
      <c r="A62" s="3" t="s">
        <v>313</v>
      </c>
      <c r="B62" s="24" t="e">
        <f t="shared" si="9"/>
        <v>#DIV/0!</v>
      </c>
      <c r="C62" s="24" t="e">
        <f t="shared" si="11"/>
        <v>#DIV/0!</v>
      </c>
      <c r="D62" s="24">
        <f t="shared" si="11"/>
        <v>4.0482910518851751</v>
      </c>
      <c r="E62" s="24">
        <f t="shared" si="11"/>
        <v>4.7356951539207701</v>
      </c>
      <c r="F62" s="24">
        <f t="shared" si="11"/>
        <v>5.0979026391146194</v>
      </c>
      <c r="G62" s="24">
        <f t="shared" si="11"/>
        <v>2.5541718566019811</v>
      </c>
      <c r="H62" s="24">
        <f t="shared" si="11"/>
        <v>1.320681410180611</v>
      </c>
      <c r="I62" s="24">
        <f t="shared" si="11"/>
        <v>5.7149724920959235</v>
      </c>
      <c r="J62" s="24">
        <f t="shared" si="11"/>
        <v>10.077197646309299</v>
      </c>
      <c r="K62" s="24">
        <f t="shared" si="11"/>
        <v>9.5977449984982819</v>
      </c>
      <c r="L62" s="24">
        <f t="shared" si="11"/>
        <v>2.094342477607527</v>
      </c>
      <c r="M62" s="24">
        <f t="shared" si="11"/>
        <v>0</v>
      </c>
      <c r="N62" s="24">
        <f t="shared" si="11"/>
        <v>7.158477472532879</v>
      </c>
      <c r="O62" s="24">
        <f t="shared" si="11"/>
        <v>6.4810940446716954</v>
      </c>
      <c r="P62" s="24">
        <f t="shared" si="11"/>
        <v>3.6774640208112483</v>
      </c>
      <c r="Q62" s="24">
        <f t="shared" si="11"/>
        <v>7.8738158721085476</v>
      </c>
      <c r="R62" s="24">
        <f t="shared" si="11"/>
        <v>2.8337209132259811</v>
      </c>
    </row>
    <row r="63" spans="1:18" ht="15" customHeight="1" x14ac:dyDescent="0.15">
      <c r="A63" s="3" t="s">
        <v>314</v>
      </c>
      <c r="B63" s="24" t="e">
        <f t="shared" si="9"/>
        <v>#DIV/0!</v>
      </c>
      <c r="C63" s="24" t="e">
        <f t="shared" si="11"/>
        <v>#DIV/0!</v>
      </c>
      <c r="D63" s="24">
        <f t="shared" si="11"/>
        <v>2.1506546213139992</v>
      </c>
      <c r="E63" s="24">
        <f t="shared" si="11"/>
        <v>2.3411927807738717</v>
      </c>
      <c r="F63" s="24">
        <f t="shared" si="11"/>
        <v>2.3896241260996312</v>
      </c>
      <c r="G63" s="24">
        <f t="shared" si="11"/>
        <v>2.1997947013421038</v>
      </c>
      <c r="H63" s="24">
        <f t="shared" si="11"/>
        <v>2.8539311003579662</v>
      </c>
      <c r="I63" s="24">
        <f t="shared" si="11"/>
        <v>2.9792176129074983</v>
      </c>
      <c r="J63" s="24">
        <f t="shared" si="11"/>
        <v>2.4868585001387586</v>
      </c>
      <c r="K63" s="24">
        <f t="shared" si="11"/>
        <v>3.8328579794312487</v>
      </c>
      <c r="L63" s="24">
        <f t="shared" si="11"/>
        <v>3.9311053356852943</v>
      </c>
      <c r="M63" s="24">
        <f t="shared" si="11"/>
        <v>3.0224397475561258</v>
      </c>
      <c r="N63" s="24">
        <f t="shared" si="11"/>
        <v>3.6150551866369667</v>
      </c>
      <c r="O63" s="24">
        <f t="shared" si="11"/>
        <v>12.922249862219685</v>
      </c>
      <c r="P63" s="24">
        <f t="shared" si="11"/>
        <v>7.4489965053432483</v>
      </c>
      <c r="Q63" s="24">
        <f t="shared" si="11"/>
        <v>4.9640060846968748</v>
      </c>
      <c r="R63" s="24">
        <f t="shared" si="11"/>
        <v>5.7528190952568998</v>
      </c>
    </row>
    <row r="64" spans="1:18" ht="15" customHeight="1" x14ac:dyDescent="0.15">
      <c r="A64" s="3" t="s">
        <v>315</v>
      </c>
      <c r="B64" s="24" t="e">
        <f t="shared" si="9"/>
        <v>#DIV/0!</v>
      </c>
      <c r="C64" s="24" t="e">
        <f t="shared" si="11"/>
        <v>#DIV/0!</v>
      </c>
      <c r="D64" s="24">
        <f t="shared" si="11"/>
        <v>1.8969090032727904</v>
      </c>
      <c r="E64" s="24">
        <f t="shared" si="11"/>
        <v>1.4535959771980478</v>
      </c>
      <c r="F64" s="24">
        <f t="shared" si="11"/>
        <v>0.90472873616593152</v>
      </c>
      <c r="G64" s="24">
        <f t="shared" si="11"/>
        <v>0.91235018717822758</v>
      </c>
      <c r="H64" s="24">
        <f t="shared" si="11"/>
        <v>1.3765185916622005</v>
      </c>
      <c r="I64" s="24">
        <f t="shared" si="11"/>
        <v>0.81849198309545468</v>
      </c>
      <c r="J64" s="24">
        <f t="shared" si="11"/>
        <v>0.75317471177974815</v>
      </c>
      <c r="K64" s="24">
        <f t="shared" si="11"/>
        <v>1.2929641374852399</v>
      </c>
      <c r="L64" s="24">
        <f t="shared" si="11"/>
        <v>1.2718698926370651</v>
      </c>
      <c r="M64" s="24">
        <f t="shared" si="11"/>
        <v>1.0020213383941268</v>
      </c>
      <c r="N64" s="24">
        <f t="shared" si="11"/>
        <v>0.95163314030166668</v>
      </c>
      <c r="O64" s="24">
        <f t="shared" si="11"/>
        <v>1.1513332558216425</v>
      </c>
      <c r="P64" s="24">
        <f t="shared" si="11"/>
        <v>1.1355902303105112</v>
      </c>
      <c r="Q64" s="24">
        <f t="shared" si="11"/>
        <v>0.95216762625369955</v>
      </c>
      <c r="R64" s="24">
        <f t="shared" si="11"/>
        <v>0.90370885750640917</v>
      </c>
    </row>
    <row r="65" spans="1:18" ht="15" customHeight="1" x14ac:dyDescent="0.15">
      <c r="A65" s="3" t="s">
        <v>316</v>
      </c>
      <c r="B65" s="24" t="e">
        <f t="shared" si="9"/>
        <v>#DIV/0!</v>
      </c>
      <c r="C65" s="24" t="e">
        <f t="shared" si="11"/>
        <v>#DIV/0!</v>
      </c>
      <c r="D65" s="24">
        <f t="shared" si="11"/>
        <v>7.7202175450404003</v>
      </c>
      <c r="E65" s="24">
        <f t="shared" si="11"/>
        <v>5.8466544038785342</v>
      </c>
      <c r="F65" s="24">
        <f t="shared" si="11"/>
        <v>12.055310476485309</v>
      </c>
      <c r="G65" s="24">
        <f t="shared" si="11"/>
        <v>10.023705552797995</v>
      </c>
      <c r="H65" s="24">
        <f t="shared" si="11"/>
        <v>4.6223849356321383</v>
      </c>
      <c r="I65" s="24">
        <f t="shared" si="11"/>
        <v>7.7728531448291767</v>
      </c>
      <c r="J65" s="24">
        <f t="shared" si="11"/>
        <v>12.191831067391654</v>
      </c>
      <c r="K65" s="24">
        <f t="shared" si="11"/>
        <v>8.4114554880861334</v>
      </c>
      <c r="L65" s="24">
        <f t="shared" si="11"/>
        <v>1.6925090129721414</v>
      </c>
      <c r="M65" s="24">
        <f t="shared" si="11"/>
        <v>10.206576052528513</v>
      </c>
      <c r="N65" s="24">
        <f t="shared" si="11"/>
        <v>19.374464464391668</v>
      </c>
      <c r="O65" s="24">
        <f t="shared" si="11"/>
        <v>8.0811411647729958</v>
      </c>
      <c r="P65" s="24">
        <f t="shared" si="11"/>
        <v>12.75653642581409</v>
      </c>
      <c r="Q65" s="24">
        <f t="shared" si="11"/>
        <v>16.408092120355153</v>
      </c>
      <c r="R65" s="24">
        <f t="shared" si="11"/>
        <v>12.152353372571879</v>
      </c>
    </row>
    <row r="66" spans="1:18" ht="15" customHeight="1" x14ac:dyDescent="0.15">
      <c r="A66" s="3" t="s">
        <v>317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>
        <f t="shared" si="11"/>
        <v>0.26950568806727204</v>
      </c>
      <c r="O66" s="24">
        <f t="shared" si="11"/>
        <v>0.26275149423490379</v>
      </c>
      <c r="P66" s="24">
        <f t="shared" si="11"/>
        <v>0.26648290005878617</v>
      </c>
      <c r="Q66" s="24">
        <f t="shared" si="11"/>
        <v>0.42307070357598164</v>
      </c>
      <c r="R66" s="24">
        <f t="shared" si="11"/>
        <v>0.30818347259047535</v>
      </c>
    </row>
    <row r="67" spans="1:18" ht="15" customHeight="1" x14ac:dyDescent="0.15">
      <c r="A67" s="3" t="s">
        <v>318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>
        <f t="shared" si="11"/>
        <v>1.7090082917916698</v>
      </c>
      <c r="O67" s="24">
        <f t="shared" si="11"/>
        <v>3.5230596185330016</v>
      </c>
      <c r="P67" s="24">
        <f t="shared" si="11"/>
        <v>8.8392377949499359</v>
      </c>
      <c r="Q67" s="24">
        <f t="shared" si="11"/>
        <v>5.4176553985702096</v>
      </c>
      <c r="R67" s="24">
        <f t="shared" si="11"/>
        <v>4.6671514027049099</v>
      </c>
    </row>
    <row r="68" spans="1:18" ht="15" customHeight="1" x14ac:dyDescent="0.15">
      <c r="A68" s="3" t="s">
        <v>0</v>
      </c>
      <c r="B68" s="25" t="e">
        <f t="shared" ref="B68:P68" si="12">SUM(B40:B65)-B52-B53</f>
        <v>#DIV/0!</v>
      </c>
      <c r="C68" s="25" t="e">
        <f t="shared" si="12"/>
        <v>#DIV/0!</v>
      </c>
      <c r="D68" s="25">
        <f t="shared" si="12"/>
        <v>100.00000000000001</v>
      </c>
      <c r="E68" s="25">
        <f t="shared" si="12"/>
        <v>100</v>
      </c>
      <c r="F68" s="25">
        <f t="shared" si="12"/>
        <v>100.00000000000001</v>
      </c>
      <c r="G68" s="25">
        <f t="shared" si="12"/>
        <v>100</v>
      </c>
      <c r="H68" s="25">
        <f t="shared" si="12"/>
        <v>100.00000000000001</v>
      </c>
      <c r="I68" s="25">
        <f t="shared" si="12"/>
        <v>100</v>
      </c>
      <c r="J68" s="25">
        <f t="shared" si="12"/>
        <v>100</v>
      </c>
      <c r="K68" s="25">
        <f t="shared" si="12"/>
        <v>100.00000000000003</v>
      </c>
      <c r="L68" s="25">
        <f t="shared" si="12"/>
        <v>100.00000000000003</v>
      </c>
      <c r="M68" s="25">
        <f t="shared" si="12"/>
        <v>99.999999999999986</v>
      </c>
      <c r="N68" s="25">
        <f t="shared" si="12"/>
        <v>100</v>
      </c>
      <c r="O68" s="25">
        <f t="shared" si="12"/>
        <v>100</v>
      </c>
      <c r="P68" s="25">
        <f t="shared" si="12"/>
        <v>100</v>
      </c>
      <c r="Q68" s="25">
        <f>SUM(Q40:Q65)-Q52-Q53</f>
        <v>100.00000000000001</v>
      </c>
      <c r="R68" s="25">
        <f>SUM(R40:R65)-R52-R53</f>
        <v>100</v>
      </c>
    </row>
    <row r="69" spans="1:18" ht="15" customHeight="1" x14ac:dyDescent="0.15">
      <c r="A69" s="3" t="s">
        <v>319</v>
      </c>
      <c r="B69" s="24" t="e">
        <f>+B33/$B$32*100</f>
        <v>#DIV/0!</v>
      </c>
      <c r="C69" s="24" t="e">
        <f t="shared" ref="C69:R72" si="13">+C33/C$32*100</f>
        <v>#DIV/0!</v>
      </c>
      <c r="D69" s="24">
        <f t="shared" si="13"/>
        <v>68.222243588202772</v>
      </c>
      <c r="E69" s="24">
        <f t="shared" si="13"/>
        <v>74.38023248677068</v>
      </c>
      <c r="F69" s="24">
        <f t="shared" si="13"/>
        <v>62.754224389237159</v>
      </c>
      <c r="G69" s="24">
        <f t="shared" si="13"/>
        <v>68.620324340094228</v>
      </c>
      <c r="H69" s="24">
        <f t="shared" si="13"/>
        <v>77.423719130991628</v>
      </c>
      <c r="I69" s="24">
        <f t="shared" si="13"/>
        <v>65.865646638099989</v>
      </c>
      <c r="J69" s="24">
        <f t="shared" si="13"/>
        <v>58.460393569801049</v>
      </c>
      <c r="K69" s="24">
        <f t="shared" si="13"/>
        <v>61.67231163711152</v>
      </c>
      <c r="L69" s="24">
        <f t="shared" si="13"/>
        <v>78.917442303525021</v>
      </c>
      <c r="M69" s="24">
        <f t="shared" si="13"/>
        <v>75.235371581927296</v>
      </c>
      <c r="N69" s="24">
        <f t="shared" si="13"/>
        <v>57.926504515503638</v>
      </c>
      <c r="O69" s="24">
        <f t="shared" si="13"/>
        <v>54.867132043354871</v>
      </c>
      <c r="P69" s="24">
        <f t="shared" si="13"/>
        <v>60.21314368278302</v>
      </c>
      <c r="Q69" s="24">
        <f t="shared" si="13"/>
        <v>54.309116139489234</v>
      </c>
      <c r="R69" s="24">
        <f t="shared" si="13"/>
        <v>62.436378394980473</v>
      </c>
    </row>
    <row r="70" spans="1:18" ht="15" customHeight="1" x14ac:dyDescent="0.15">
      <c r="A70" s="3" t="s">
        <v>173</v>
      </c>
      <c r="B70" s="24" t="e">
        <f>+B34/$B$32*100</f>
        <v>#DIV/0!</v>
      </c>
      <c r="C70" s="24" t="e">
        <f t="shared" si="13"/>
        <v>#DIV/0!</v>
      </c>
      <c r="D70" s="24">
        <f t="shared" si="13"/>
        <v>31.777756411797224</v>
      </c>
      <c r="E70" s="24">
        <f t="shared" si="13"/>
        <v>25.61976751322932</v>
      </c>
      <c r="F70" s="24">
        <f t="shared" si="13"/>
        <v>37.245775610762841</v>
      </c>
      <c r="G70" s="24">
        <f t="shared" si="13"/>
        <v>31.379675659905775</v>
      </c>
      <c r="H70" s="24">
        <f t="shared" si="13"/>
        <v>22.576280869008368</v>
      </c>
      <c r="I70" s="24">
        <f t="shared" si="13"/>
        <v>34.134353361900018</v>
      </c>
      <c r="J70" s="24">
        <f t="shared" si="13"/>
        <v>41.539606430198951</v>
      </c>
      <c r="K70" s="24">
        <f t="shared" si="13"/>
        <v>38.327688362888473</v>
      </c>
      <c r="L70" s="24">
        <f t="shared" si="13"/>
        <v>21.082557696474982</v>
      </c>
      <c r="M70" s="24">
        <f t="shared" si="13"/>
        <v>24.764628418072711</v>
      </c>
      <c r="N70" s="24">
        <f t="shared" si="13"/>
        <v>42.073495484496362</v>
      </c>
      <c r="O70" s="24">
        <f t="shared" si="13"/>
        <v>45.132867956645129</v>
      </c>
      <c r="P70" s="24">
        <f t="shared" si="13"/>
        <v>39.78685631721698</v>
      </c>
      <c r="Q70" s="24">
        <f t="shared" si="13"/>
        <v>45.690883860510766</v>
      </c>
      <c r="R70" s="24">
        <f t="shared" si="13"/>
        <v>37.563621605019527</v>
      </c>
    </row>
    <row r="71" spans="1:18" ht="15" customHeight="1" x14ac:dyDescent="0.15">
      <c r="A71" s="3" t="s">
        <v>320</v>
      </c>
      <c r="B71" s="24" t="e">
        <f>+B35/$B$32*100</f>
        <v>#DIV/0!</v>
      </c>
      <c r="C71" s="24" t="e">
        <f t="shared" si="13"/>
        <v>#DIV/0!</v>
      </c>
      <c r="D71" s="24">
        <f t="shared" si="13"/>
        <v>40.64095200624449</v>
      </c>
      <c r="E71" s="24">
        <f t="shared" si="13"/>
        <v>45.283793694092154</v>
      </c>
      <c r="F71" s="24">
        <f t="shared" si="13"/>
        <v>38.158475866161027</v>
      </c>
      <c r="G71" s="24">
        <f t="shared" si="13"/>
        <v>37.646137652267662</v>
      </c>
      <c r="H71" s="24">
        <f t="shared" si="13"/>
        <v>41.64728899427039</v>
      </c>
      <c r="I71" s="24">
        <f t="shared" si="13"/>
        <v>40.614617084579137</v>
      </c>
      <c r="J71" s="24">
        <f t="shared" si="13"/>
        <v>41.349514862964767</v>
      </c>
      <c r="K71" s="24">
        <f t="shared" si="13"/>
        <v>43.578905166782249</v>
      </c>
      <c r="L71" s="24">
        <f t="shared" si="13"/>
        <v>42.320941949255399</v>
      </c>
      <c r="M71" s="24">
        <f t="shared" si="13"/>
        <v>35.494675915582178</v>
      </c>
      <c r="N71" s="24">
        <f t="shared" si="13"/>
        <v>37.480583826321975</v>
      </c>
      <c r="O71" s="24">
        <f t="shared" si="13"/>
        <v>49.311251697757832</v>
      </c>
      <c r="P71" s="24">
        <f t="shared" si="13"/>
        <v>46.757089644314611</v>
      </c>
      <c r="Q71" s="24">
        <f t="shared" si="13"/>
        <v>45.906015313279156</v>
      </c>
      <c r="R71" s="24">
        <f t="shared" si="13"/>
        <v>44.421173980539521</v>
      </c>
    </row>
    <row r="72" spans="1:18" ht="15" customHeight="1" x14ac:dyDescent="0.15">
      <c r="A72" s="3" t="s">
        <v>321</v>
      </c>
      <c r="B72" s="24" t="e">
        <f>+B36/$B$32*100</f>
        <v>#DIV/0!</v>
      </c>
      <c r="C72" s="24" t="e">
        <f t="shared" si="13"/>
        <v>#DIV/0!</v>
      </c>
      <c r="D72" s="24">
        <f t="shared" si="13"/>
        <v>59.35904799375551</v>
      </c>
      <c r="E72" s="24">
        <f t="shared" si="13"/>
        <v>54.716206305907846</v>
      </c>
      <c r="F72" s="24">
        <f t="shared" si="13"/>
        <v>61.841524133838966</v>
      </c>
      <c r="G72" s="24">
        <f t="shared" si="13"/>
        <v>62.353862347732338</v>
      </c>
      <c r="H72" s="24">
        <f t="shared" si="13"/>
        <v>58.35271100572961</v>
      </c>
      <c r="I72" s="24">
        <f t="shared" si="13"/>
        <v>59.385382915420863</v>
      </c>
      <c r="J72" s="24">
        <f t="shared" si="13"/>
        <v>58.650485137035233</v>
      </c>
      <c r="K72" s="24">
        <f t="shared" si="13"/>
        <v>56.421094833217758</v>
      </c>
      <c r="L72" s="24">
        <f t="shared" si="13"/>
        <v>57.679058050744601</v>
      </c>
      <c r="M72" s="24">
        <f t="shared" si="13"/>
        <v>64.505324084417822</v>
      </c>
      <c r="N72" s="24">
        <f t="shared" si="13"/>
        <v>62.519416173678025</v>
      </c>
      <c r="O72" s="24">
        <f t="shared" si="13"/>
        <v>50.688748302242168</v>
      </c>
      <c r="P72" s="24">
        <f t="shared" si="13"/>
        <v>53.242910355685389</v>
      </c>
      <c r="Q72" s="24">
        <f t="shared" si="13"/>
        <v>54.093984686720844</v>
      </c>
      <c r="R72" s="24">
        <f t="shared" si="13"/>
        <v>55.578826019460479</v>
      </c>
    </row>
    <row r="73" spans="1:18" ht="15" customHeight="1" x14ac:dyDescent="0.15"/>
    <row r="74" spans="1:18" ht="15" customHeight="1" x14ac:dyDescent="0.15"/>
    <row r="75" spans="1:18" ht="15" customHeight="1" x14ac:dyDescent="0.15"/>
    <row r="76" spans="1:18" ht="15" customHeight="1" x14ac:dyDescent="0.15"/>
    <row r="77" spans="1:18" ht="15" customHeight="1" x14ac:dyDescent="0.15"/>
    <row r="78" spans="1:18" ht="15" customHeight="1" x14ac:dyDescent="0.15"/>
    <row r="79" spans="1:18" ht="15" customHeight="1" x14ac:dyDescent="0.15"/>
    <row r="80" spans="1:1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54"/>
  <sheetViews>
    <sheetView workbookViewId="0">
      <selection activeCell="E26" sqref="E2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" customWidth="1"/>
    <col min="12" max="12" width="8.6640625" style="1" customWidth="1"/>
    <col min="13" max="13" width="8.6640625" style="62" customWidth="1"/>
    <col min="14" max="35" width="8.6640625" style="1" customWidth="1"/>
    <col min="36" max="16384" width="9" style="1"/>
  </cols>
  <sheetData>
    <row r="1" spans="1:18" ht="15" customHeight="1" x14ac:dyDescent="0.2">
      <c r="A1" s="26" t="s">
        <v>95</v>
      </c>
      <c r="L1" s="27" t="s">
        <v>242</v>
      </c>
      <c r="Q1" s="27" t="s">
        <v>242</v>
      </c>
      <c r="R1" s="62"/>
    </row>
    <row r="2" spans="1:18" ht="15" customHeight="1" x14ac:dyDescent="0.15">
      <c r="M2" s="21" t="s">
        <v>170</v>
      </c>
      <c r="R2" s="21" t="s">
        <v>170</v>
      </c>
    </row>
    <row r="3" spans="1:18" ht="15" customHeight="1" x14ac:dyDescent="0.15">
      <c r="A3" s="2"/>
      <c r="B3" s="2" t="s">
        <v>10</v>
      </c>
      <c r="C3" s="2" t="s">
        <v>277</v>
      </c>
      <c r="D3" s="2" t="s">
        <v>278</v>
      </c>
      <c r="E3" s="2" t="s">
        <v>279</v>
      </c>
      <c r="F3" s="2" t="s">
        <v>280</v>
      </c>
      <c r="G3" s="2" t="s">
        <v>281</v>
      </c>
      <c r="H3" s="2" t="s">
        <v>282</v>
      </c>
      <c r="I3" s="2" t="s">
        <v>283</v>
      </c>
      <c r="J3" s="5" t="s">
        <v>284</v>
      </c>
      <c r="K3" s="5" t="s">
        <v>285</v>
      </c>
      <c r="L3" s="2" t="s">
        <v>286</v>
      </c>
      <c r="M3" s="2" t="s">
        <v>287</v>
      </c>
      <c r="N3" s="2" t="s">
        <v>288</v>
      </c>
      <c r="O3" s="2" t="s">
        <v>289</v>
      </c>
      <c r="P3" s="2" t="s">
        <v>290</v>
      </c>
      <c r="Q3" s="2" t="s">
        <v>291</v>
      </c>
      <c r="R3" s="2" t="s">
        <v>292</v>
      </c>
    </row>
    <row r="4" spans="1:18" ht="15" customHeight="1" x14ac:dyDescent="0.15">
      <c r="A4" s="3" t="s">
        <v>293</v>
      </c>
      <c r="B4" s="15"/>
      <c r="C4" s="15"/>
      <c r="D4" s="15">
        <v>3343102</v>
      </c>
      <c r="E4" s="15">
        <v>3771278</v>
      </c>
      <c r="F4" s="15">
        <v>3885441</v>
      </c>
      <c r="G4" s="15">
        <v>3760172</v>
      </c>
      <c r="H4" s="15">
        <v>3860601</v>
      </c>
      <c r="I4" s="15">
        <v>3939938</v>
      </c>
      <c r="J4" s="15">
        <v>4260153</v>
      </c>
      <c r="K4" s="15">
        <v>4097436</v>
      </c>
      <c r="L4" s="15">
        <v>4164456</v>
      </c>
      <c r="M4" s="15">
        <v>4076000</v>
      </c>
      <c r="N4" s="15">
        <v>4207203</v>
      </c>
      <c r="O4" s="15">
        <v>4169129</v>
      </c>
      <c r="P4" s="15">
        <v>4000575</v>
      </c>
      <c r="Q4" s="15">
        <v>4011020</v>
      </c>
      <c r="R4" s="15">
        <v>4129047</v>
      </c>
    </row>
    <row r="5" spans="1:18" ht="15" customHeight="1" x14ac:dyDescent="0.15">
      <c r="A5" s="3" t="s">
        <v>294</v>
      </c>
      <c r="B5" s="15"/>
      <c r="C5" s="15"/>
      <c r="D5" s="15">
        <v>183473</v>
      </c>
      <c r="E5" s="15">
        <v>206711</v>
      </c>
      <c r="F5" s="15">
        <v>223756</v>
      </c>
      <c r="G5" s="15">
        <v>226882</v>
      </c>
      <c r="H5" s="15">
        <v>237725</v>
      </c>
      <c r="I5" s="15">
        <v>251401</v>
      </c>
      <c r="J5" s="15">
        <v>171350</v>
      </c>
      <c r="K5" s="15">
        <v>140986</v>
      </c>
      <c r="L5" s="15">
        <v>135377</v>
      </c>
      <c r="M5" s="15">
        <v>142363</v>
      </c>
      <c r="N5" s="15">
        <v>154145</v>
      </c>
      <c r="O5" s="15">
        <v>148736</v>
      </c>
      <c r="P5" s="15">
        <v>156577</v>
      </c>
      <c r="Q5" s="15">
        <v>222785</v>
      </c>
      <c r="R5" s="15">
        <v>289625</v>
      </c>
    </row>
    <row r="6" spans="1:18" ht="15" customHeight="1" x14ac:dyDescent="0.15">
      <c r="A6" s="3" t="s">
        <v>295</v>
      </c>
      <c r="B6" s="15"/>
      <c r="C6" s="15"/>
      <c r="D6" s="15">
        <v>133914</v>
      </c>
      <c r="E6" s="15">
        <v>96977</v>
      </c>
      <c r="F6" s="15">
        <v>105177</v>
      </c>
      <c r="G6" s="15">
        <v>142681</v>
      </c>
      <c r="H6" s="15">
        <v>104913</v>
      </c>
      <c r="I6" s="15">
        <v>60651</v>
      </c>
      <c r="J6" s="15">
        <v>49746</v>
      </c>
      <c r="K6" s="15">
        <v>40550</v>
      </c>
      <c r="L6" s="15">
        <v>38702</v>
      </c>
      <c r="M6" s="15">
        <v>165913</v>
      </c>
      <c r="N6" s="15">
        <v>169681</v>
      </c>
      <c r="O6" s="15">
        <v>54799</v>
      </c>
      <c r="P6" s="15">
        <v>38358</v>
      </c>
      <c r="Q6" s="15">
        <v>38707</v>
      </c>
      <c r="R6" s="15">
        <v>22496</v>
      </c>
    </row>
    <row r="7" spans="1:18" ht="15" customHeight="1" x14ac:dyDescent="0.15">
      <c r="A7" s="3" t="s">
        <v>296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6027</v>
      </c>
      <c r="R7" s="15">
        <v>10617</v>
      </c>
    </row>
    <row r="8" spans="1:18" ht="15" customHeight="1" x14ac:dyDescent="0.15">
      <c r="A8" s="3" t="s">
        <v>297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v>7071</v>
      </c>
      <c r="R8" s="15">
        <v>15686</v>
      </c>
    </row>
    <row r="9" spans="1:18" ht="15" customHeight="1" x14ac:dyDescent="0.15">
      <c r="A9" s="3" t="s">
        <v>298</v>
      </c>
      <c r="B9" s="15"/>
      <c r="C9" s="15"/>
      <c r="D9" s="15"/>
      <c r="E9" s="15"/>
      <c r="F9" s="15"/>
      <c r="G9" s="15"/>
      <c r="H9" s="15"/>
      <c r="I9" s="15"/>
      <c r="J9" s="15">
        <v>57962</v>
      </c>
      <c r="K9" s="15">
        <v>264560</v>
      </c>
      <c r="L9" s="15">
        <v>251005</v>
      </c>
      <c r="M9" s="15">
        <v>258855</v>
      </c>
      <c r="N9" s="15">
        <v>254754</v>
      </c>
      <c r="O9" s="15">
        <v>229468</v>
      </c>
      <c r="P9" s="15">
        <v>264098</v>
      </c>
      <c r="Q9" s="15">
        <v>291456</v>
      </c>
      <c r="R9" s="15">
        <v>269188</v>
      </c>
    </row>
    <row r="10" spans="1:18" ht="15" customHeight="1" x14ac:dyDescent="0.15">
      <c r="A10" s="3" t="s">
        <v>299</v>
      </c>
      <c r="B10" s="15"/>
      <c r="C10" s="15"/>
      <c r="D10" s="15">
        <v>63706</v>
      </c>
      <c r="E10" s="15">
        <v>52897</v>
      </c>
      <c r="F10" s="15">
        <v>45051</v>
      </c>
      <c r="G10" s="15">
        <v>43516</v>
      </c>
      <c r="H10" s="15">
        <v>45383</v>
      </c>
      <c r="I10" s="15">
        <v>41379</v>
      </c>
      <c r="J10" s="15">
        <v>39392</v>
      </c>
      <c r="K10" s="15">
        <v>34639</v>
      </c>
      <c r="L10" s="15">
        <v>29020</v>
      </c>
      <c r="M10" s="15">
        <v>25404</v>
      </c>
      <c r="N10" s="15">
        <v>28612</v>
      </c>
      <c r="O10" s="15">
        <v>28472</v>
      </c>
      <c r="P10" s="15">
        <v>27253</v>
      </c>
      <c r="Q10" s="15">
        <v>26759</v>
      </c>
      <c r="R10" s="15">
        <v>25129</v>
      </c>
    </row>
    <row r="11" spans="1:18" ht="15" customHeight="1" x14ac:dyDescent="0.15">
      <c r="A11" s="3" t="s">
        <v>300</v>
      </c>
      <c r="B11" s="15"/>
      <c r="C11" s="15"/>
      <c r="D11" s="15">
        <v>154</v>
      </c>
      <c r="E11" s="15">
        <v>426</v>
      </c>
      <c r="F11" s="15">
        <v>318</v>
      </c>
      <c r="G11" s="15">
        <v>390</v>
      </c>
      <c r="H11" s="15">
        <v>331</v>
      </c>
      <c r="I11" s="15">
        <v>371</v>
      </c>
      <c r="J11" s="15">
        <v>901</v>
      </c>
      <c r="K11" s="15">
        <v>812</v>
      </c>
      <c r="L11" s="15">
        <v>854</v>
      </c>
      <c r="M11" s="15">
        <v>105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ht="15" customHeight="1" x14ac:dyDescent="0.15">
      <c r="A12" s="3" t="s">
        <v>301</v>
      </c>
      <c r="B12" s="15"/>
      <c r="C12" s="15"/>
      <c r="D12" s="15">
        <v>125999</v>
      </c>
      <c r="E12" s="15">
        <v>121355</v>
      </c>
      <c r="F12" s="15">
        <v>104858</v>
      </c>
      <c r="G12" s="15">
        <v>115792</v>
      </c>
      <c r="H12" s="15">
        <v>127834</v>
      </c>
      <c r="I12" s="15">
        <v>128669</v>
      </c>
      <c r="J12" s="15">
        <v>108694</v>
      </c>
      <c r="K12" s="15">
        <v>104175</v>
      </c>
      <c r="L12" s="15">
        <v>96917</v>
      </c>
      <c r="M12" s="15">
        <v>92245</v>
      </c>
      <c r="N12" s="15">
        <v>104358</v>
      </c>
      <c r="O12" s="15">
        <v>88264</v>
      </c>
      <c r="P12" s="15">
        <v>99658</v>
      </c>
      <c r="Q12" s="15">
        <v>93650</v>
      </c>
      <c r="R12" s="15">
        <v>102246</v>
      </c>
    </row>
    <row r="13" spans="1:18" ht="15" customHeight="1" x14ac:dyDescent="0.15">
      <c r="A13" s="3" t="s">
        <v>302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0</v>
      </c>
      <c r="P13" s="15">
        <v>0</v>
      </c>
      <c r="Q13" s="15">
        <v>0</v>
      </c>
      <c r="R13" s="15">
        <v>0</v>
      </c>
    </row>
    <row r="14" spans="1:18" ht="15" customHeight="1" x14ac:dyDescent="0.15">
      <c r="A14" s="3" t="s">
        <v>122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118301</v>
      </c>
      <c r="M14" s="15">
        <v>146558</v>
      </c>
      <c r="N14" s="15">
        <v>146659</v>
      </c>
      <c r="O14" s="15">
        <v>151897</v>
      </c>
      <c r="P14" s="15">
        <v>150701</v>
      </c>
      <c r="Q14" s="15">
        <v>146025</v>
      </c>
      <c r="R14" s="15">
        <v>146687</v>
      </c>
    </row>
    <row r="15" spans="1:18" ht="15" customHeight="1" x14ac:dyDescent="0.15">
      <c r="A15" s="3" t="s">
        <v>303</v>
      </c>
      <c r="B15" s="15"/>
      <c r="C15" s="15"/>
      <c r="D15" s="15">
        <v>1336171</v>
      </c>
      <c r="E15" s="15">
        <v>1340124</v>
      </c>
      <c r="F15" s="15">
        <v>1366864</v>
      </c>
      <c r="G15" s="15">
        <v>1185711</v>
      </c>
      <c r="H15" s="15">
        <v>1285513</v>
      </c>
      <c r="I15" s="15">
        <v>1376025</v>
      </c>
      <c r="J15" s="15">
        <v>1611923</v>
      </c>
      <c r="K15" s="15">
        <v>1617333</v>
      </c>
      <c r="L15" s="15">
        <v>1795642</v>
      </c>
      <c r="M15" s="15">
        <v>1938595</v>
      </c>
      <c r="N15" s="15">
        <v>1732799</v>
      </c>
      <c r="O15" s="15">
        <v>1465870</v>
      </c>
      <c r="P15" s="15">
        <v>1199325</v>
      </c>
      <c r="Q15" s="15">
        <v>1148314</v>
      </c>
      <c r="R15" s="15">
        <v>1150706</v>
      </c>
    </row>
    <row r="16" spans="1:18" ht="15" customHeight="1" x14ac:dyDescent="0.15">
      <c r="A16" s="3" t="s">
        <v>304</v>
      </c>
      <c r="B16" s="15"/>
      <c r="C16" s="15"/>
      <c r="D16" s="15">
        <v>1196578</v>
      </c>
      <c r="E16" s="15">
        <v>1195483</v>
      </c>
      <c r="F16" s="15"/>
      <c r="G16" s="15"/>
      <c r="H16" s="15"/>
      <c r="I16" s="15"/>
      <c r="J16" s="15">
        <v>1442733</v>
      </c>
      <c r="K16" s="15">
        <v>1417548</v>
      </c>
      <c r="L16" s="15">
        <v>1587830</v>
      </c>
      <c r="M16" s="15">
        <v>1705858</v>
      </c>
      <c r="N16" s="15">
        <v>1523086</v>
      </c>
      <c r="O16" s="15">
        <v>1274983</v>
      </c>
      <c r="P16" s="15">
        <v>1026901</v>
      </c>
      <c r="Q16" s="15">
        <v>996553</v>
      </c>
      <c r="R16" s="15">
        <v>1014933</v>
      </c>
    </row>
    <row r="17" spans="1:18" ht="15" customHeight="1" x14ac:dyDescent="0.15">
      <c r="A17" s="3" t="s">
        <v>305</v>
      </c>
      <c r="B17" s="15"/>
      <c r="C17" s="15"/>
      <c r="D17" s="15">
        <v>139593</v>
      </c>
      <c r="E17" s="15">
        <v>144641</v>
      </c>
      <c r="F17" s="15"/>
      <c r="G17" s="15"/>
      <c r="H17" s="15"/>
      <c r="I17" s="15"/>
      <c r="J17" s="15">
        <v>169190</v>
      </c>
      <c r="K17" s="15">
        <v>199785</v>
      </c>
      <c r="L17" s="15">
        <v>207812</v>
      </c>
      <c r="M17" s="15">
        <v>232737</v>
      </c>
      <c r="N17" s="15">
        <v>209713</v>
      </c>
      <c r="O17" s="15">
        <v>190887</v>
      </c>
      <c r="P17" s="15">
        <v>172424</v>
      </c>
      <c r="Q17" s="15">
        <v>151761</v>
      </c>
      <c r="R17" s="15">
        <v>135773</v>
      </c>
    </row>
    <row r="18" spans="1:18" ht="15" customHeight="1" x14ac:dyDescent="0.15">
      <c r="A18" s="3" t="s">
        <v>306</v>
      </c>
      <c r="B18" s="15"/>
      <c r="C18" s="15"/>
      <c r="D18" s="15">
        <v>6080</v>
      </c>
      <c r="E18" s="15">
        <v>5910</v>
      </c>
      <c r="F18" s="15">
        <v>5604</v>
      </c>
      <c r="G18" s="15">
        <v>5611</v>
      </c>
      <c r="H18" s="15">
        <v>5746</v>
      </c>
      <c r="I18" s="15">
        <v>6206</v>
      </c>
      <c r="J18" s="15">
        <v>6766</v>
      </c>
      <c r="K18" s="15">
        <v>6721</v>
      </c>
      <c r="L18" s="15">
        <v>6657</v>
      </c>
      <c r="M18" s="15">
        <v>6024</v>
      </c>
      <c r="N18" s="15">
        <v>5988</v>
      </c>
      <c r="O18" s="15">
        <v>5930</v>
      </c>
      <c r="P18" s="15">
        <v>6811</v>
      </c>
      <c r="Q18" s="15">
        <v>6570</v>
      </c>
      <c r="R18" s="15">
        <v>6434</v>
      </c>
    </row>
    <row r="19" spans="1:18" ht="15" customHeight="1" x14ac:dyDescent="0.15">
      <c r="A19" s="3" t="s">
        <v>307</v>
      </c>
      <c r="B19" s="15"/>
      <c r="C19" s="15"/>
      <c r="D19" s="15">
        <v>74699</v>
      </c>
      <c r="E19" s="15">
        <v>83401</v>
      </c>
      <c r="F19" s="15">
        <v>103951</v>
      </c>
      <c r="G19" s="15">
        <v>111321</v>
      </c>
      <c r="H19" s="15">
        <v>113993</v>
      </c>
      <c r="I19" s="15">
        <v>122215</v>
      </c>
      <c r="J19" s="8">
        <v>122486</v>
      </c>
      <c r="K19" s="9">
        <v>120590</v>
      </c>
      <c r="L19" s="9">
        <v>130490</v>
      </c>
      <c r="M19" s="9">
        <v>113109</v>
      </c>
      <c r="N19" s="9">
        <v>115967</v>
      </c>
      <c r="O19" s="9">
        <v>114909</v>
      </c>
      <c r="P19" s="9">
        <v>113774</v>
      </c>
      <c r="Q19" s="9">
        <v>114578</v>
      </c>
      <c r="R19" s="9">
        <v>124019</v>
      </c>
    </row>
    <row r="20" spans="1:18" ht="15" customHeight="1" x14ac:dyDescent="0.15">
      <c r="A20" s="3" t="s">
        <v>308</v>
      </c>
      <c r="B20" s="15"/>
      <c r="C20" s="15"/>
      <c r="D20" s="15">
        <v>29356</v>
      </c>
      <c r="E20" s="15">
        <v>28243</v>
      </c>
      <c r="F20" s="15">
        <v>29223</v>
      </c>
      <c r="G20" s="15">
        <v>28205</v>
      </c>
      <c r="H20" s="15">
        <v>34698</v>
      </c>
      <c r="I20" s="15">
        <v>35938</v>
      </c>
      <c r="J20" s="8">
        <v>37453</v>
      </c>
      <c r="K20" s="9">
        <v>43923</v>
      </c>
      <c r="L20" s="9">
        <v>48370</v>
      </c>
      <c r="M20" s="9">
        <v>48328</v>
      </c>
      <c r="N20" s="9">
        <v>75736</v>
      </c>
      <c r="O20" s="9">
        <v>83855</v>
      </c>
      <c r="P20" s="9">
        <v>85309</v>
      </c>
      <c r="Q20" s="9">
        <v>102993</v>
      </c>
      <c r="R20" s="9">
        <v>141990</v>
      </c>
    </row>
    <row r="21" spans="1:18" ht="15" customHeight="1" x14ac:dyDescent="0.15">
      <c r="A21" s="4" t="s">
        <v>309</v>
      </c>
      <c r="B21" s="15"/>
      <c r="C21" s="15"/>
      <c r="D21" s="15">
        <v>16031</v>
      </c>
      <c r="E21" s="15">
        <v>16893</v>
      </c>
      <c r="F21" s="15">
        <v>12621</v>
      </c>
      <c r="G21" s="15">
        <v>12964</v>
      </c>
      <c r="H21" s="15">
        <v>14244</v>
      </c>
      <c r="I21" s="15">
        <v>14758</v>
      </c>
      <c r="J21" s="8">
        <v>14234</v>
      </c>
      <c r="K21" s="11">
        <v>14410</v>
      </c>
      <c r="L21" s="11">
        <v>15416</v>
      </c>
      <c r="M21" s="11">
        <v>17043</v>
      </c>
      <c r="N21" s="11">
        <v>16975</v>
      </c>
      <c r="O21" s="11">
        <v>15913</v>
      </c>
      <c r="P21" s="11">
        <v>16188</v>
      </c>
      <c r="Q21" s="11">
        <v>16276</v>
      </c>
      <c r="R21" s="11">
        <v>16375</v>
      </c>
    </row>
    <row r="22" spans="1:18" ht="15" customHeight="1" x14ac:dyDescent="0.15">
      <c r="A22" s="3" t="s">
        <v>310</v>
      </c>
      <c r="B22" s="15"/>
      <c r="C22" s="15"/>
      <c r="D22" s="15">
        <v>389363</v>
      </c>
      <c r="E22" s="15">
        <v>418992</v>
      </c>
      <c r="F22" s="15">
        <v>836468</v>
      </c>
      <c r="G22" s="15">
        <v>1240000</v>
      </c>
      <c r="H22" s="15">
        <v>761901</v>
      </c>
      <c r="I22" s="15">
        <v>523070</v>
      </c>
      <c r="J22" s="8">
        <v>444758</v>
      </c>
      <c r="K22" s="9">
        <v>626765</v>
      </c>
      <c r="L22" s="9">
        <v>969782</v>
      </c>
      <c r="M22" s="9">
        <v>1274404</v>
      </c>
      <c r="N22" s="9">
        <v>859190</v>
      </c>
      <c r="O22" s="9">
        <v>545948</v>
      </c>
      <c r="P22" s="9">
        <v>738450</v>
      </c>
      <c r="Q22" s="9">
        <v>561624</v>
      </c>
      <c r="R22" s="9">
        <v>535152</v>
      </c>
    </row>
    <row r="23" spans="1:18" ht="15" customHeight="1" x14ac:dyDescent="0.15">
      <c r="A23" s="3" t="s">
        <v>311</v>
      </c>
      <c r="B23" s="15"/>
      <c r="C23" s="15"/>
      <c r="D23" s="15">
        <v>400720</v>
      </c>
      <c r="E23" s="15">
        <v>434900</v>
      </c>
      <c r="F23" s="15">
        <v>429904</v>
      </c>
      <c r="G23" s="15">
        <v>327288</v>
      </c>
      <c r="H23" s="15">
        <v>419712</v>
      </c>
      <c r="I23" s="15">
        <v>795765</v>
      </c>
      <c r="J23" s="8">
        <v>468119</v>
      </c>
      <c r="K23" s="9">
        <v>489736</v>
      </c>
      <c r="L23" s="9">
        <v>446722</v>
      </c>
      <c r="M23" s="9">
        <v>468502</v>
      </c>
      <c r="N23" s="9">
        <v>447931</v>
      </c>
      <c r="O23" s="9">
        <v>469518</v>
      </c>
      <c r="P23" s="9">
        <v>469940</v>
      </c>
      <c r="Q23" s="9">
        <v>456459</v>
      </c>
      <c r="R23" s="9">
        <v>406651</v>
      </c>
    </row>
    <row r="24" spans="1:18" ht="15" customHeight="1" x14ac:dyDescent="0.15">
      <c r="A24" s="3" t="s">
        <v>312</v>
      </c>
      <c r="B24" s="15"/>
      <c r="C24" s="15"/>
      <c r="D24" s="15">
        <v>376085</v>
      </c>
      <c r="E24" s="15">
        <v>344669</v>
      </c>
      <c r="F24" s="15">
        <v>163211</v>
      </c>
      <c r="G24" s="15">
        <v>120581</v>
      </c>
      <c r="H24" s="15">
        <v>81992</v>
      </c>
      <c r="I24" s="15">
        <v>36118</v>
      </c>
      <c r="J24" s="8">
        <v>41639</v>
      </c>
      <c r="K24" s="9">
        <v>15925</v>
      </c>
      <c r="L24" s="9">
        <v>17871</v>
      </c>
      <c r="M24" s="9">
        <v>10564</v>
      </c>
      <c r="N24" s="9">
        <v>16308</v>
      </c>
      <c r="O24" s="9">
        <v>17477</v>
      </c>
      <c r="P24" s="9">
        <v>38732</v>
      </c>
      <c r="Q24" s="9">
        <v>47196</v>
      </c>
      <c r="R24" s="9">
        <v>22024</v>
      </c>
    </row>
    <row r="25" spans="1:18" ht="15" customHeight="1" x14ac:dyDescent="0.15">
      <c r="A25" s="3" t="s">
        <v>133</v>
      </c>
      <c r="B25" s="15"/>
      <c r="C25" s="15"/>
      <c r="D25" s="15">
        <v>1200</v>
      </c>
      <c r="E25" s="15">
        <v>2631</v>
      </c>
      <c r="F25" s="15">
        <v>2895</v>
      </c>
      <c r="G25" s="15">
        <v>13153</v>
      </c>
      <c r="H25" s="15">
        <v>8603</v>
      </c>
      <c r="I25" s="15">
        <v>3369</v>
      </c>
      <c r="J25" s="8">
        <v>3804</v>
      </c>
      <c r="K25" s="9">
        <v>1344</v>
      </c>
      <c r="L25" s="15">
        <v>268</v>
      </c>
      <c r="M25" s="15">
        <v>345</v>
      </c>
      <c r="N25" s="15">
        <v>1760</v>
      </c>
      <c r="O25" s="15">
        <v>394</v>
      </c>
      <c r="P25" s="15">
        <v>210</v>
      </c>
      <c r="Q25" s="15">
        <v>413</v>
      </c>
      <c r="R25" s="15">
        <v>144</v>
      </c>
    </row>
    <row r="26" spans="1:18" ht="15" customHeight="1" x14ac:dyDescent="0.15">
      <c r="A26" s="3" t="s">
        <v>313</v>
      </c>
      <c r="B26" s="15"/>
      <c r="C26" s="15"/>
      <c r="D26" s="15">
        <v>147041</v>
      </c>
      <c r="E26" s="15">
        <v>557746</v>
      </c>
      <c r="F26" s="15">
        <v>111883</v>
      </c>
      <c r="G26" s="15">
        <v>522399</v>
      </c>
      <c r="H26" s="15">
        <v>139603</v>
      </c>
      <c r="I26" s="15">
        <v>246175</v>
      </c>
      <c r="J26" s="8">
        <v>26458</v>
      </c>
      <c r="K26" s="9">
        <v>50365</v>
      </c>
      <c r="L26" s="9">
        <v>57689</v>
      </c>
      <c r="M26" s="9">
        <v>39098</v>
      </c>
      <c r="N26" s="9">
        <v>42700</v>
      </c>
      <c r="O26" s="9">
        <v>51170</v>
      </c>
      <c r="P26" s="9">
        <v>205252</v>
      </c>
      <c r="Q26" s="9">
        <v>313464</v>
      </c>
      <c r="R26" s="9">
        <v>21220</v>
      </c>
    </row>
    <row r="27" spans="1:18" ht="15" customHeight="1" x14ac:dyDescent="0.15">
      <c r="A27" s="3" t="s">
        <v>314</v>
      </c>
      <c r="B27" s="15"/>
      <c r="C27" s="15"/>
      <c r="D27" s="15">
        <v>390427</v>
      </c>
      <c r="E27" s="15">
        <v>329800</v>
      </c>
      <c r="F27" s="15">
        <v>396581</v>
      </c>
      <c r="G27" s="15">
        <v>315701</v>
      </c>
      <c r="H27" s="15">
        <v>543133</v>
      </c>
      <c r="I27" s="15">
        <v>440361</v>
      </c>
      <c r="J27" s="8">
        <v>586590</v>
      </c>
      <c r="K27" s="9">
        <v>554543</v>
      </c>
      <c r="L27" s="9">
        <v>537460</v>
      </c>
      <c r="M27" s="9">
        <v>477150</v>
      </c>
      <c r="N27" s="9">
        <v>834691</v>
      </c>
      <c r="O27" s="9">
        <v>785925</v>
      </c>
      <c r="P27" s="9">
        <v>720786</v>
      </c>
      <c r="Q27" s="9">
        <v>688230</v>
      </c>
      <c r="R27" s="9">
        <v>754893</v>
      </c>
    </row>
    <row r="28" spans="1:18" ht="15" customHeight="1" x14ac:dyDescent="0.15">
      <c r="A28" s="3" t="s">
        <v>315</v>
      </c>
      <c r="B28" s="15"/>
      <c r="C28" s="15"/>
      <c r="D28" s="15">
        <v>121809</v>
      </c>
      <c r="E28" s="15">
        <v>130994</v>
      </c>
      <c r="F28" s="15">
        <v>131743</v>
      </c>
      <c r="G28" s="15">
        <v>151578</v>
      </c>
      <c r="H28" s="15">
        <v>145389</v>
      </c>
      <c r="I28" s="15">
        <v>154316</v>
      </c>
      <c r="J28" s="8">
        <v>149366</v>
      </c>
      <c r="K28" s="9">
        <v>161620</v>
      </c>
      <c r="L28" s="9">
        <v>169285</v>
      </c>
      <c r="M28" s="9">
        <v>176723</v>
      </c>
      <c r="N28" s="9">
        <v>170937</v>
      </c>
      <c r="O28" s="9">
        <v>168781</v>
      </c>
      <c r="P28" s="9">
        <v>166133</v>
      </c>
      <c r="Q28" s="9">
        <v>233104</v>
      </c>
      <c r="R28" s="9">
        <v>201607</v>
      </c>
    </row>
    <row r="29" spans="1:18" ht="15" customHeight="1" x14ac:dyDescent="0.15">
      <c r="A29" s="3" t="s">
        <v>316</v>
      </c>
      <c r="B29" s="15"/>
      <c r="C29" s="15"/>
      <c r="D29" s="15">
        <v>220600</v>
      </c>
      <c r="E29" s="15">
        <v>989700</v>
      </c>
      <c r="F29" s="15">
        <v>877100</v>
      </c>
      <c r="G29" s="15">
        <v>859200</v>
      </c>
      <c r="H29" s="15">
        <v>538000</v>
      </c>
      <c r="I29" s="15">
        <v>1730000</v>
      </c>
      <c r="J29" s="8">
        <v>1053800</v>
      </c>
      <c r="K29" s="9">
        <v>1449800</v>
      </c>
      <c r="L29" s="9">
        <v>727500</v>
      </c>
      <c r="M29" s="9">
        <v>1870000</v>
      </c>
      <c r="N29" s="9">
        <v>1034600</v>
      </c>
      <c r="O29" s="9">
        <v>838070</v>
      </c>
      <c r="P29" s="9">
        <v>1155400</v>
      </c>
      <c r="Q29" s="9">
        <v>845000</v>
      </c>
      <c r="R29" s="9">
        <v>492200</v>
      </c>
    </row>
    <row r="30" spans="1:18" ht="15" customHeight="1" x14ac:dyDescent="0.15">
      <c r="A30" s="3" t="s">
        <v>317</v>
      </c>
      <c r="B30" s="18"/>
      <c r="C30" s="18"/>
      <c r="D30" s="18"/>
      <c r="E30" s="15"/>
      <c r="F30" s="15"/>
      <c r="G30" s="15"/>
      <c r="H30" s="15"/>
      <c r="I30" s="15"/>
      <c r="J30" s="8"/>
      <c r="K30" s="9"/>
      <c r="L30" s="9"/>
      <c r="M30" s="9"/>
      <c r="N30" s="9">
        <v>0</v>
      </c>
      <c r="O30" s="9">
        <v>56500</v>
      </c>
      <c r="P30" s="9">
        <v>53900</v>
      </c>
      <c r="Q30" s="9">
        <v>64900</v>
      </c>
      <c r="R30" s="9">
        <v>0</v>
      </c>
    </row>
    <row r="31" spans="1:18" ht="15" customHeight="1" x14ac:dyDescent="0.15">
      <c r="A31" s="3" t="s">
        <v>318</v>
      </c>
      <c r="B31" s="18"/>
      <c r="C31" s="18"/>
      <c r="D31" s="18"/>
      <c r="E31" s="15"/>
      <c r="F31" s="15"/>
      <c r="G31" s="15"/>
      <c r="H31" s="15"/>
      <c r="I31" s="15"/>
      <c r="J31" s="8"/>
      <c r="K31" s="9"/>
      <c r="L31" s="9"/>
      <c r="M31" s="9"/>
      <c r="N31" s="9">
        <v>167000</v>
      </c>
      <c r="O31" s="9">
        <v>332800</v>
      </c>
      <c r="P31" s="9">
        <v>500000</v>
      </c>
      <c r="Q31" s="9">
        <v>519300</v>
      </c>
      <c r="R31" s="9">
        <v>392300</v>
      </c>
    </row>
    <row r="32" spans="1:18" ht="15" customHeight="1" x14ac:dyDescent="0.15">
      <c r="A32" s="3" t="s">
        <v>0</v>
      </c>
      <c r="B32" s="10">
        <f t="shared" ref="B32:Q32" si="0">SUM(B4:B29)-B16-B17</f>
        <v>0</v>
      </c>
      <c r="C32" s="10">
        <f t="shared" si="0"/>
        <v>0</v>
      </c>
      <c r="D32" s="10">
        <f t="shared" si="0"/>
        <v>7359930</v>
      </c>
      <c r="E32" s="8">
        <f t="shared" si="0"/>
        <v>8933647</v>
      </c>
      <c r="F32" s="8">
        <f t="shared" si="0"/>
        <v>8832649</v>
      </c>
      <c r="G32" s="8">
        <f t="shared" si="0"/>
        <v>9183145</v>
      </c>
      <c r="H32" s="8">
        <f t="shared" si="0"/>
        <v>8469314</v>
      </c>
      <c r="I32" s="8">
        <f t="shared" si="0"/>
        <v>9906725</v>
      </c>
      <c r="J32" s="8">
        <f t="shared" si="0"/>
        <v>9255594</v>
      </c>
      <c r="K32" s="8">
        <f t="shared" si="0"/>
        <v>9836233</v>
      </c>
      <c r="L32" s="8">
        <f t="shared" si="0"/>
        <v>9757784</v>
      </c>
      <c r="M32" s="8">
        <f t="shared" si="0"/>
        <v>11347328</v>
      </c>
      <c r="N32" s="8">
        <f t="shared" si="0"/>
        <v>10420994</v>
      </c>
      <c r="O32" s="8">
        <f t="shared" si="0"/>
        <v>9434525</v>
      </c>
      <c r="P32" s="8">
        <f t="shared" si="0"/>
        <v>9653530</v>
      </c>
      <c r="Q32" s="8">
        <f t="shared" si="0"/>
        <v>9377721</v>
      </c>
      <c r="R32" s="8">
        <f>SUM(R4:R29)-R16-R17</f>
        <v>8884136</v>
      </c>
    </row>
    <row r="33" spans="1:18" ht="15" customHeight="1" x14ac:dyDescent="0.15">
      <c r="A33" s="3" t="s">
        <v>319</v>
      </c>
      <c r="B33" s="15">
        <f t="shared" ref="B33:L33" si="1">+B4+B5+B6+B9+B10+B11+B12+B13+B14+B15+B18</f>
        <v>0</v>
      </c>
      <c r="C33" s="15">
        <f t="shared" si="1"/>
        <v>0</v>
      </c>
      <c r="D33" s="15">
        <f t="shared" si="1"/>
        <v>5192599</v>
      </c>
      <c r="E33" s="15">
        <f t="shared" si="1"/>
        <v>5595678</v>
      </c>
      <c r="F33" s="15">
        <f t="shared" si="1"/>
        <v>5737069</v>
      </c>
      <c r="G33" s="15">
        <f t="shared" si="1"/>
        <v>5480755</v>
      </c>
      <c r="H33" s="15">
        <f t="shared" si="1"/>
        <v>5668046</v>
      </c>
      <c r="I33" s="15">
        <f t="shared" si="1"/>
        <v>5804640</v>
      </c>
      <c r="J33" s="12">
        <f t="shared" si="1"/>
        <v>6306887</v>
      </c>
      <c r="K33" s="12">
        <f t="shared" si="1"/>
        <v>6307212</v>
      </c>
      <c r="L33" s="12">
        <f t="shared" si="1"/>
        <v>6636931</v>
      </c>
      <c r="M33" s="12">
        <f>+M4+M5+M6+M9+M10+M11+M12+M13+M14+M15+M18</f>
        <v>6852062</v>
      </c>
      <c r="N33" s="12">
        <f>+N4+N5+N6+N9+N10+N11+N12+N13+N14+N15+N18</f>
        <v>6804199</v>
      </c>
      <c r="O33" s="12">
        <f>+O4+O5+O6+O9+O10+O11+O12+O13+O14+O15+O18</f>
        <v>6342565</v>
      </c>
      <c r="P33" s="12">
        <f>+P4+P5+P6+P9+P10+P11+P12+P13+P14+P15+P18</f>
        <v>5943356</v>
      </c>
      <c r="Q33" s="12">
        <f>SUM(Q4:Q15)+Q18</f>
        <v>5998384</v>
      </c>
      <c r="R33" s="12">
        <f>SUM(R4:R15)+R18</f>
        <v>6167861</v>
      </c>
    </row>
    <row r="34" spans="1:18" ht="15" customHeight="1" x14ac:dyDescent="0.15">
      <c r="A34" s="3" t="s">
        <v>173</v>
      </c>
      <c r="B34" s="15">
        <f t="shared" ref="B34:O34" si="2">SUM(B19:B29)</f>
        <v>0</v>
      </c>
      <c r="C34" s="15">
        <f t="shared" si="2"/>
        <v>0</v>
      </c>
      <c r="D34" s="15">
        <f t="shared" si="2"/>
        <v>2167331</v>
      </c>
      <c r="E34" s="15">
        <f t="shared" si="2"/>
        <v>3337969</v>
      </c>
      <c r="F34" s="15">
        <f t="shared" si="2"/>
        <v>3095580</v>
      </c>
      <c r="G34" s="15">
        <f t="shared" si="2"/>
        <v>3702390</v>
      </c>
      <c r="H34" s="15">
        <f t="shared" si="2"/>
        <v>2801268</v>
      </c>
      <c r="I34" s="15">
        <f t="shared" si="2"/>
        <v>4102085</v>
      </c>
      <c r="J34" s="12">
        <f t="shared" si="2"/>
        <v>2948707</v>
      </c>
      <c r="K34" s="12">
        <f t="shared" si="2"/>
        <v>3529021</v>
      </c>
      <c r="L34" s="12">
        <f t="shared" si="2"/>
        <v>3120853</v>
      </c>
      <c r="M34" s="12">
        <f t="shared" si="2"/>
        <v>4495266</v>
      </c>
      <c r="N34" s="12">
        <f t="shared" si="2"/>
        <v>3616795</v>
      </c>
      <c r="O34" s="12">
        <f t="shared" si="2"/>
        <v>3091960</v>
      </c>
      <c r="P34" s="12">
        <f>SUM(P19:P29)</f>
        <v>3710174</v>
      </c>
      <c r="Q34" s="12">
        <f>SUM(Q19:Q29)</f>
        <v>3379337</v>
      </c>
      <c r="R34" s="12">
        <f>SUM(R19:R29)</f>
        <v>2716275</v>
      </c>
    </row>
    <row r="35" spans="1:18" ht="15" customHeight="1" x14ac:dyDescent="0.15">
      <c r="A35" s="3" t="s">
        <v>320</v>
      </c>
      <c r="B35" s="15">
        <f t="shared" ref="B35:R35" si="3">+B4+B19+B20+B21+B24+B25+B26+B27+B28</f>
        <v>0</v>
      </c>
      <c r="C35" s="15">
        <f t="shared" si="3"/>
        <v>0</v>
      </c>
      <c r="D35" s="15">
        <f t="shared" si="3"/>
        <v>4499750</v>
      </c>
      <c r="E35" s="15">
        <f t="shared" si="3"/>
        <v>5265655</v>
      </c>
      <c r="F35" s="15">
        <f t="shared" si="3"/>
        <v>4837549</v>
      </c>
      <c r="G35" s="15">
        <f t="shared" si="3"/>
        <v>5036074</v>
      </c>
      <c r="H35" s="15">
        <f t="shared" si="3"/>
        <v>4942256</v>
      </c>
      <c r="I35" s="15">
        <f t="shared" si="3"/>
        <v>4993188</v>
      </c>
      <c r="J35" s="12">
        <f t="shared" si="3"/>
        <v>5242183</v>
      </c>
      <c r="K35" s="12">
        <f t="shared" si="3"/>
        <v>5060156</v>
      </c>
      <c r="L35" s="12">
        <f t="shared" si="3"/>
        <v>5141305</v>
      </c>
      <c r="M35" s="12">
        <f t="shared" si="3"/>
        <v>4958360</v>
      </c>
      <c r="N35" s="12">
        <f t="shared" si="3"/>
        <v>5482277</v>
      </c>
      <c r="O35" s="12">
        <f t="shared" si="3"/>
        <v>5407553</v>
      </c>
      <c r="P35" s="12">
        <f t="shared" si="3"/>
        <v>5346959</v>
      </c>
      <c r="Q35" s="12">
        <f t="shared" si="3"/>
        <v>5527274</v>
      </c>
      <c r="R35" s="12">
        <f t="shared" si="3"/>
        <v>5411319</v>
      </c>
    </row>
    <row r="36" spans="1:18" ht="15" customHeight="1" x14ac:dyDescent="0.15">
      <c r="A36" s="3" t="s">
        <v>321</v>
      </c>
      <c r="B36" s="12">
        <f t="shared" ref="B36:Q36" si="4">SUM(B5:B18)-B16-B17+B22+B23+B29</f>
        <v>0</v>
      </c>
      <c r="C36" s="12">
        <f t="shared" si="4"/>
        <v>0</v>
      </c>
      <c r="D36" s="12">
        <f t="shared" si="4"/>
        <v>2860180</v>
      </c>
      <c r="E36" s="12">
        <f t="shared" si="4"/>
        <v>3667992</v>
      </c>
      <c r="F36" s="12">
        <f t="shared" si="4"/>
        <v>3995100</v>
      </c>
      <c r="G36" s="12">
        <f t="shared" si="4"/>
        <v>4147071</v>
      </c>
      <c r="H36" s="12">
        <f t="shared" si="4"/>
        <v>3527058</v>
      </c>
      <c r="I36" s="12">
        <f t="shared" si="4"/>
        <v>4913537</v>
      </c>
      <c r="J36" s="12">
        <f t="shared" si="4"/>
        <v>4013411</v>
      </c>
      <c r="K36" s="12">
        <f t="shared" si="4"/>
        <v>4776077</v>
      </c>
      <c r="L36" s="12">
        <f t="shared" si="4"/>
        <v>4616479</v>
      </c>
      <c r="M36" s="12">
        <f t="shared" si="4"/>
        <v>6388968</v>
      </c>
      <c r="N36" s="12">
        <f t="shared" si="4"/>
        <v>4938717</v>
      </c>
      <c r="O36" s="12">
        <f t="shared" si="4"/>
        <v>4026972</v>
      </c>
      <c r="P36" s="12">
        <f t="shared" si="4"/>
        <v>4306571</v>
      </c>
      <c r="Q36" s="12">
        <f t="shared" si="4"/>
        <v>3850447</v>
      </c>
      <c r="R36" s="12">
        <f>SUM(R5:R18)-R16-R17+R22+R23+R29</f>
        <v>3472817</v>
      </c>
    </row>
    <row r="37" spans="1:18" ht="15" customHeight="1" x14ac:dyDescent="0.2">
      <c r="A37" s="26" t="s">
        <v>96</v>
      </c>
      <c r="L37" s="27"/>
      <c r="M37" s="64" t="str">
        <f>[3]財政指標!$M$1</f>
        <v>河内町</v>
      </c>
      <c r="O37" s="64"/>
      <c r="P37" s="64"/>
      <c r="Q37" s="64"/>
      <c r="R37" s="64" t="str">
        <f>[3]財政指標!$M$1</f>
        <v>河内町</v>
      </c>
    </row>
    <row r="38" spans="1:18" ht="15" customHeight="1" x14ac:dyDescent="0.15">
      <c r="N38" s="62"/>
      <c r="O38" s="62"/>
      <c r="P38" s="62"/>
      <c r="Q38" s="62"/>
      <c r="R38" s="62"/>
    </row>
    <row r="39" spans="1:18" ht="15" customHeight="1" x14ac:dyDescent="0.15">
      <c r="A39" s="2"/>
      <c r="B39" s="2" t="s">
        <v>10</v>
      </c>
      <c r="C39" s="2" t="s">
        <v>277</v>
      </c>
      <c r="D39" s="2" t="s">
        <v>278</v>
      </c>
      <c r="E39" s="2" t="s">
        <v>279</v>
      </c>
      <c r="F39" s="2" t="s">
        <v>280</v>
      </c>
      <c r="G39" s="2" t="s">
        <v>281</v>
      </c>
      <c r="H39" s="2" t="s">
        <v>282</v>
      </c>
      <c r="I39" s="2" t="s">
        <v>283</v>
      </c>
      <c r="J39" s="5" t="s">
        <v>284</v>
      </c>
      <c r="K39" s="5" t="s">
        <v>285</v>
      </c>
      <c r="L39" s="2" t="s">
        <v>322</v>
      </c>
      <c r="M39" s="2" t="s">
        <v>323</v>
      </c>
      <c r="N39" s="2" t="s">
        <v>324</v>
      </c>
      <c r="O39" s="2" t="s">
        <v>289</v>
      </c>
      <c r="P39" s="2" t="s">
        <v>290</v>
      </c>
      <c r="Q39" s="2" t="s">
        <v>291</v>
      </c>
      <c r="R39" s="2" t="s">
        <v>292</v>
      </c>
    </row>
    <row r="40" spans="1:18" ht="15" customHeight="1" x14ac:dyDescent="0.15">
      <c r="A40" s="3" t="s">
        <v>293</v>
      </c>
      <c r="B40" s="24" t="e">
        <f>+B4/$B$32*100</f>
        <v>#DIV/0!</v>
      </c>
      <c r="C40" s="24" t="e">
        <f t="shared" ref="C40:R40" si="5">+C4/C$32*100</f>
        <v>#DIV/0!</v>
      </c>
      <c r="D40" s="24">
        <f t="shared" si="5"/>
        <v>45.423013534096114</v>
      </c>
      <c r="E40" s="24">
        <f t="shared" si="5"/>
        <v>42.214316280909692</v>
      </c>
      <c r="F40" s="24">
        <f t="shared" si="5"/>
        <v>43.989532472081706</v>
      </c>
      <c r="G40" s="24">
        <f t="shared" si="5"/>
        <v>40.946451351906127</v>
      </c>
      <c r="H40" s="24">
        <f t="shared" si="5"/>
        <v>45.583396719025885</v>
      </c>
      <c r="I40" s="24">
        <f t="shared" si="5"/>
        <v>39.770337826072691</v>
      </c>
      <c r="J40" s="24">
        <f t="shared" si="5"/>
        <v>46.027872441250125</v>
      </c>
      <c r="K40" s="24">
        <f t="shared" si="5"/>
        <v>41.656556935973356</v>
      </c>
      <c r="L40" s="24">
        <f t="shared" si="5"/>
        <v>42.678296629644599</v>
      </c>
      <c r="M40" s="24">
        <f t="shared" si="5"/>
        <v>35.920350588261833</v>
      </c>
      <c r="N40" s="24">
        <f t="shared" si="5"/>
        <v>40.372377145596666</v>
      </c>
      <c r="O40" s="24">
        <f t="shared" si="5"/>
        <v>44.190131458658492</v>
      </c>
      <c r="P40" s="24">
        <f t="shared" si="5"/>
        <v>41.441576293853124</v>
      </c>
      <c r="Q40" s="24">
        <f t="shared" si="5"/>
        <v>42.771799246320079</v>
      </c>
      <c r="R40" s="24">
        <f t="shared" si="5"/>
        <v>46.476629803956179</v>
      </c>
    </row>
    <row r="41" spans="1:18" ht="15" customHeight="1" x14ac:dyDescent="0.15">
      <c r="A41" s="3" t="s">
        <v>294</v>
      </c>
      <c r="B41" s="24" t="e">
        <f>+B5/$B$32*100</f>
        <v>#DIV/0!</v>
      </c>
      <c r="C41" s="24" t="e">
        <f t="shared" ref="C41:R41" si="6">+C5/C$32*100</f>
        <v>#DIV/0!</v>
      </c>
      <c r="D41" s="24">
        <f t="shared" si="6"/>
        <v>2.492863383211525</v>
      </c>
      <c r="E41" s="24">
        <f t="shared" si="6"/>
        <v>2.313847860789664</v>
      </c>
      <c r="F41" s="24">
        <f t="shared" si="6"/>
        <v>2.5332830501925301</v>
      </c>
      <c r="G41" s="24">
        <f t="shared" si="6"/>
        <v>2.4706350602108538</v>
      </c>
      <c r="H41" s="24">
        <f t="shared" si="6"/>
        <v>2.8068979376605947</v>
      </c>
      <c r="I41" s="24">
        <f t="shared" si="6"/>
        <v>2.5376802121791004</v>
      </c>
      <c r="J41" s="24">
        <f t="shared" si="6"/>
        <v>1.8513128384844886</v>
      </c>
      <c r="K41" s="24">
        <f t="shared" si="6"/>
        <v>1.4333332689455405</v>
      </c>
      <c r="L41" s="24">
        <f t="shared" si="6"/>
        <v>1.387374428456297</v>
      </c>
      <c r="M41" s="24">
        <f t="shared" si="6"/>
        <v>1.2545949143269677</v>
      </c>
      <c r="N41" s="24">
        <f t="shared" si="6"/>
        <v>1.4791775141603574</v>
      </c>
      <c r="O41" s="24">
        <f t="shared" si="6"/>
        <v>1.5765075613239672</v>
      </c>
      <c r="P41" s="24">
        <f t="shared" si="6"/>
        <v>1.6219662651900395</v>
      </c>
      <c r="Q41" s="24">
        <f t="shared" si="6"/>
        <v>2.3756838148629078</v>
      </c>
      <c r="R41" s="24">
        <f t="shared" si="6"/>
        <v>3.2600243850386805</v>
      </c>
    </row>
    <row r="42" spans="1:18" ht="15" customHeight="1" x14ac:dyDescent="0.15">
      <c r="A42" s="3" t="s">
        <v>295</v>
      </c>
      <c r="B42" s="24" t="e">
        <f>+B6/$B$32*100</f>
        <v>#DIV/0!</v>
      </c>
      <c r="C42" s="24" t="e">
        <f t="shared" ref="C42:R42" si="7">+C6/C$32*100</f>
        <v>#DIV/0!</v>
      </c>
      <c r="D42" s="24">
        <f t="shared" si="7"/>
        <v>1.8195010006888654</v>
      </c>
      <c r="E42" s="24">
        <f t="shared" si="7"/>
        <v>1.085525317935665</v>
      </c>
      <c r="F42" s="24">
        <f t="shared" si="7"/>
        <v>1.1907752702501819</v>
      </c>
      <c r="G42" s="24">
        <f t="shared" si="7"/>
        <v>1.553726963910512</v>
      </c>
      <c r="H42" s="24">
        <f t="shared" si="7"/>
        <v>1.2387425947367166</v>
      </c>
      <c r="I42" s="24">
        <f t="shared" si="7"/>
        <v>0.61222048658865569</v>
      </c>
      <c r="J42" s="24">
        <f t="shared" si="7"/>
        <v>0.53746955624890203</v>
      </c>
      <c r="K42" s="24">
        <f t="shared" si="7"/>
        <v>0.41225131612884724</v>
      </c>
      <c r="L42" s="24">
        <f t="shared" si="7"/>
        <v>0.39662693906731283</v>
      </c>
      <c r="M42" s="24">
        <f t="shared" si="7"/>
        <v>1.4621327593597366</v>
      </c>
      <c r="N42" s="24">
        <f t="shared" si="7"/>
        <v>1.62826118122705</v>
      </c>
      <c r="O42" s="24">
        <f t="shared" si="7"/>
        <v>0.5808347532069712</v>
      </c>
      <c r="P42" s="24">
        <f t="shared" si="7"/>
        <v>0.39734687725629902</v>
      </c>
      <c r="Q42" s="24">
        <f t="shared" si="7"/>
        <v>0.41275486869357703</v>
      </c>
      <c r="R42" s="24">
        <f t="shared" si="7"/>
        <v>0.2532153942713169</v>
      </c>
    </row>
    <row r="43" spans="1:18" ht="15" customHeight="1" x14ac:dyDescent="0.15">
      <c r="A43" s="3" t="s">
        <v>296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>
        <f t="shared" ref="Q43:R55" si="8">+Q7/Q$32*100</f>
        <v>6.4269346464882041E-2</v>
      </c>
      <c r="R43" s="24">
        <f t="shared" si="8"/>
        <v>0.119505149403386</v>
      </c>
    </row>
    <row r="44" spans="1:18" ht="15" customHeight="1" x14ac:dyDescent="0.15">
      <c r="A44" s="3" t="s">
        <v>297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si="8"/>
        <v>7.5402115290058219E-2</v>
      </c>
      <c r="R44" s="24">
        <f t="shared" si="8"/>
        <v>0.17656190765202154</v>
      </c>
    </row>
    <row r="45" spans="1:18" ht="15" customHeight="1" x14ac:dyDescent="0.15">
      <c r="A45" s="3" t="s">
        <v>298</v>
      </c>
      <c r="B45" s="24" t="e">
        <f t="shared" ref="B45:B65" si="9">+B9/$B$32*100</f>
        <v>#DIV/0!</v>
      </c>
      <c r="C45" s="24" t="e">
        <f t="shared" ref="C45:R60" si="10">+C9/C$32*100</f>
        <v>#DIV/0!</v>
      </c>
      <c r="D45" s="24">
        <f t="shared" si="10"/>
        <v>0</v>
      </c>
      <c r="E45" s="24">
        <f t="shared" si="10"/>
        <v>0</v>
      </c>
      <c r="F45" s="24">
        <f t="shared" si="10"/>
        <v>0</v>
      </c>
      <c r="G45" s="24">
        <f t="shared" si="10"/>
        <v>0</v>
      </c>
      <c r="H45" s="24">
        <f t="shared" si="10"/>
        <v>0</v>
      </c>
      <c r="I45" s="24">
        <f t="shared" si="10"/>
        <v>0</v>
      </c>
      <c r="J45" s="24">
        <f t="shared" si="10"/>
        <v>0.62623749485986535</v>
      </c>
      <c r="K45" s="24">
        <f t="shared" si="10"/>
        <v>2.6896475510492688</v>
      </c>
      <c r="L45" s="24">
        <f t="shared" si="10"/>
        <v>2.5723565924394309</v>
      </c>
      <c r="M45" s="24">
        <f t="shared" si="10"/>
        <v>2.2811978291277031</v>
      </c>
      <c r="N45" s="24">
        <f t="shared" si="10"/>
        <v>2.4446228449992393</v>
      </c>
      <c r="O45" s="24">
        <f t="shared" si="10"/>
        <v>2.4322157183324018</v>
      </c>
      <c r="P45" s="24">
        <f t="shared" si="10"/>
        <v>2.735766087638408</v>
      </c>
      <c r="Q45" s="24">
        <f t="shared" si="8"/>
        <v>3.1079619451250471</v>
      </c>
      <c r="R45" s="24">
        <f t="shared" si="8"/>
        <v>3.0299851330506424</v>
      </c>
    </row>
    <row r="46" spans="1:18" ht="15" customHeight="1" x14ac:dyDescent="0.15">
      <c r="A46" s="3" t="s">
        <v>299</v>
      </c>
      <c r="B46" s="24" t="e">
        <f t="shared" si="9"/>
        <v>#DIV/0!</v>
      </c>
      <c r="C46" s="24" t="e">
        <f t="shared" si="10"/>
        <v>#DIV/0!</v>
      </c>
      <c r="D46" s="24">
        <f t="shared" si="10"/>
        <v>0.86557888458178267</v>
      </c>
      <c r="E46" s="24">
        <f t="shared" si="10"/>
        <v>0.59210980689073567</v>
      </c>
      <c r="F46" s="24">
        <f t="shared" si="10"/>
        <v>0.5100508352590486</v>
      </c>
      <c r="G46" s="24">
        <f t="shared" si="10"/>
        <v>0.47386815736874455</v>
      </c>
      <c r="H46" s="24">
        <f t="shared" si="10"/>
        <v>0.53585213631233886</v>
      </c>
      <c r="I46" s="24">
        <f t="shared" si="10"/>
        <v>0.41768596584643264</v>
      </c>
      <c r="J46" s="24">
        <f t="shared" si="10"/>
        <v>0.42560207372968173</v>
      </c>
      <c r="K46" s="24">
        <f t="shared" si="10"/>
        <v>0.35215717236466443</v>
      </c>
      <c r="L46" s="24">
        <f t="shared" si="10"/>
        <v>0.29740359081529166</v>
      </c>
      <c r="M46" s="24">
        <f t="shared" si="10"/>
        <v>0.22387649321496655</v>
      </c>
      <c r="N46" s="24">
        <f t="shared" si="10"/>
        <v>0.27456114071268056</v>
      </c>
      <c r="O46" s="24">
        <f t="shared" si="10"/>
        <v>0.30178519851290869</v>
      </c>
      <c r="P46" s="24">
        <f t="shared" si="10"/>
        <v>0.28231123744371228</v>
      </c>
      <c r="Q46" s="24">
        <f t="shared" si="8"/>
        <v>0.28534651436100522</v>
      </c>
      <c r="R46" s="24">
        <f t="shared" si="8"/>
        <v>0.28285249122705908</v>
      </c>
    </row>
    <row r="47" spans="1:18" ht="15" customHeight="1" x14ac:dyDescent="0.15">
      <c r="A47" s="3" t="s">
        <v>300</v>
      </c>
      <c r="B47" s="24" t="e">
        <f t="shared" si="9"/>
        <v>#DIV/0!</v>
      </c>
      <c r="C47" s="24" t="e">
        <f t="shared" si="10"/>
        <v>#DIV/0!</v>
      </c>
      <c r="D47" s="24">
        <f t="shared" si="10"/>
        <v>2.0924112049978735E-3</v>
      </c>
      <c r="E47" s="24">
        <f t="shared" si="10"/>
        <v>4.7684892855068039E-3</v>
      </c>
      <c r="F47" s="24">
        <f t="shared" si="10"/>
        <v>3.6002789197215916E-3</v>
      </c>
      <c r="G47" s="24">
        <f t="shared" si="10"/>
        <v>4.2469110528038055E-3</v>
      </c>
      <c r="H47" s="24">
        <f t="shared" si="10"/>
        <v>3.9082268056184954E-3</v>
      </c>
      <c r="I47" s="24">
        <f t="shared" si="10"/>
        <v>3.744930842432792E-3</v>
      </c>
      <c r="J47" s="24">
        <f t="shared" si="10"/>
        <v>9.7346534430961425E-3</v>
      </c>
      <c r="K47" s="24">
        <f t="shared" si="10"/>
        <v>8.2551928161929463E-3</v>
      </c>
      <c r="L47" s="24">
        <f t="shared" si="10"/>
        <v>8.7519871315044472E-3</v>
      </c>
      <c r="M47" s="24">
        <f t="shared" si="10"/>
        <v>9.2532797148368331E-4</v>
      </c>
      <c r="N47" s="24">
        <f t="shared" si="10"/>
        <v>0</v>
      </c>
      <c r="O47" s="24">
        <f t="shared" si="10"/>
        <v>0</v>
      </c>
      <c r="P47" s="24">
        <f t="shared" si="10"/>
        <v>0</v>
      </c>
      <c r="Q47" s="24">
        <f t="shared" si="8"/>
        <v>0</v>
      </c>
      <c r="R47" s="24">
        <f t="shared" si="8"/>
        <v>0</v>
      </c>
    </row>
    <row r="48" spans="1:18" ht="15" customHeight="1" x14ac:dyDescent="0.15">
      <c r="A48" s="3" t="s">
        <v>301</v>
      </c>
      <c r="B48" s="24" t="e">
        <f t="shared" si="9"/>
        <v>#DIV/0!</v>
      </c>
      <c r="C48" s="24" t="e">
        <f t="shared" si="10"/>
        <v>#DIV/0!</v>
      </c>
      <c r="D48" s="24">
        <f t="shared" si="10"/>
        <v>1.7119592170034226</v>
      </c>
      <c r="E48" s="24">
        <f t="shared" si="10"/>
        <v>1.358403796344315</v>
      </c>
      <c r="F48" s="24">
        <f t="shared" si="10"/>
        <v>1.1871636696986374</v>
      </c>
      <c r="G48" s="24">
        <f t="shared" si="10"/>
        <v>1.2609187810929698</v>
      </c>
      <c r="H48" s="24">
        <f t="shared" si="10"/>
        <v>1.509378445526993</v>
      </c>
      <c r="I48" s="24">
        <f t="shared" si="10"/>
        <v>1.2988045999056197</v>
      </c>
      <c r="J48" s="24">
        <f t="shared" si="10"/>
        <v>1.174360068084231</v>
      </c>
      <c r="K48" s="24">
        <f t="shared" si="10"/>
        <v>1.0590944724469216</v>
      </c>
      <c r="L48" s="24">
        <f t="shared" si="10"/>
        <v>0.99322756068386009</v>
      </c>
      <c r="M48" s="24">
        <f t="shared" si="10"/>
        <v>0.81292265456678436</v>
      </c>
      <c r="N48" s="24">
        <f t="shared" si="10"/>
        <v>1.0014207857714916</v>
      </c>
      <c r="O48" s="24">
        <f t="shared" si="10"/>
        <v>0.9355425948842151</v>
      </c>
      <c r="P48" s="24">
        <f t="shared" si="10"/>
        <v>1.0323477525837699</v>
      </c>
      <c r="Q48" s="24">
        <f t="shared" si="8"/>
        <v>0.9986434870476526</v>
      </c>
      <c r="R48" s="24">
        <f t="shared" si="8"/>
        <v>1.1508828770743715</v>
      </c>
    </row>
    <row r="49" spans="1:18" ht="15" customHeight="1" x14ac:dyDescent="0.15">
      <c r="A49" s="3" t="s">
        <v>302</v>
      </c>
      <c r="B49" s="24" t="e">
        <f t="shared" si="9"/>
        <v>#DIV/0!</v>
      </c>
      <c r="C49" s="24" t="e">
        <f t="shared" si="10"/>
        <v>#DIV/0!</v>
      </c>
      <c r="D49" s="24">
        <f t="shared" si="10"/>
        <v>0</v>
      </c>
      <c r="E49" s="24">
        <f t="shared" si="10"/>
        <v>0</v>
      </c>
      <c r="F49" s="24">
        <f t="shared" si="10"/>
        <v>0</v>
      </c>
      <c r="G49" s="24">
        <f t="shared" si="10"/>
        <v>0</v>
      </c>
      <c r="H49" s="24">
        <f t="shared" si="10"/>
        <v>0</v>
      </c>
      <c r="I49" s="24">
        <f t="shared" si="10"/>
        <v>0</v>
      </c>
      <c r="J49" s="24">
        <f t="shared" si="10"/>
        <v>0</v>
      </c>
      <c r="K49" s="24">
        <f t="shared" si="10"/>
        <v>0</v>
      </c>
      <c r="L49" s="24">
        <f t="shared" si="10"/>
        <v>0</v>
      </c>
      <c r="M49" s="24">
        <f t="shared" si="10"/>
        <v>0</v>
      </c>
      <c r="N49" s="24">
        <f t="shared" si="10"/>
        <v>0</v>
      </c>
      <c r="O49" s="24">
        <f t="shared" si="10"/>
        <v>0</v>
      </c>
      <c r="P49" s="24">
        <f t="shared" si="10"/>
        <v>0</v>
      </c>
      <c r="Q49" s="24">
        <f t="shared" si="8"/>
        <v>0</v>
      </c>
      <c r="R49" s="24">
        <f t="shared" si="8"/>
        <v>0</v>
      </c>
    </row>
    <row r="50" spans="1:18" ht="15" customHeight="1" x14ac:dyDescent="0.15">
      <c r="A50" s="3" t="s">
        <v>122</v>
      </c>
      <c r="B50" s="24" t="e">
        <f t="shared" si="9"/>
        <v>#DIV/0!</v>
      </c>
      <c r="C50" s="24" t="e">
        <f t="shared" si="10"/>
        <v>#DIV/0!</v>
      </c>
      <c r="D50" s="24">
        <f t="shared" si="10"/>
        <v>0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1.2123756787401729</v>
      </c>
      <c r="M50" s="24">
        <f t="shared" si="10"/>
        <v>1.2915639699495776</v>
      </c>
      <c r="N50" s="24">
        <f t="shared" si="10"/>
        <v>1.4073417564581652</v>
      </c>
      <c r="O50" s="24">
        <f t="shared" si="10"/>
        <v>1.6100121627744906</v>
      </c>
      <c r="P50" s="24">
        <f t="shared" si="10"/>
        <v>1.5610973395224337</v>
      </c>
      <c r="Q50" s="24">
        <f t="shared" si="8"/>
        <v>1.5571480533489959</v>
      </c>
      <c r="R50" s="24">
        <f t="shared" si="8"/>
        <v>1.6511115993721843</v>
      </c>
    </row>
    <row r="51" spans="1:18" ht="15" customHeight="1" x14ac:dyDescent="0.15">
      <c r="A51" s="3" t="s">
        <v>303</v>
      </c>
      <c r="B51" s="24" t="e">
        <f t="shared" si="9"/>
        <v>#DIV/0!</v>
      </c>
      <c r="C51" s="24" t="e">
        <f t="shared" si="10"/>
        <v>#DIV/0!</v>
      </c>
      <c r="D51" s="24">
        <f t="shared" si="10"/>
        <v>18.154669949306584</v>
      </c>
      <c r="E51" s="24">
        <f t="shared" si="10"/>
        <v>15.000861350353334</v>
      </c>
      <c r="F51" s="24">
        <f t="shared" si="10"/>
        <v>15.475130960145705</v>
      </c>
      <c r="G51" s="24">
        <f t="shared" si="10"/>
        <v>12.91181833674629</v>
      </c>
      <c r="H51" s="24">
        <f t="shared" si="10"/>
        <v>15.178478445833985</v>
      </c>
      <c r="I51" s="24">
        <f t="shared" si="10"/>
        <v>13.889807176438227</v>
      </c>
      <c r="J51" s="24">
        <f t="shared" si="10"/>
        <v>17.415662355111948</v>
      </c>
      <c r="K51" s="24">
        <f t="shared" si="10"/>
        <v>16.442605619448013</v>
      </c>
      <c r="L51" s="24">
        <f t="shared" si="10"/>
        <v>18.402149504436665</v>
      </c>
      <c r="M51" s="24">
        <f t="shared" si="10"/>
        <v>17.084154084556292</v>
      </c>
      <c r="N51" s="24">
        <f t="shared" si="10"/>
        <v>16.627962745204535</v>
      </c>
      <c r="O51" s="24">
        <f t="shared" si="10"/>
        <v>15.537295200341299</v>
      </c>
      <c r="P51" s="24">
        <f t="shared" si="10"/>
        <v>12.423693716184649</v>
      </c>
      <c r="Q51" s="24">
        <f t="shared" si="8"/>
        <v>12.245128640530039</v>
      </c>
      <c r="R51" s="24">
        <f t="shared" si="8"/>
        <v>12.952368131239774</v>
      </c>
    </row>
    <row r="52" spans="1:18" ht="15" customHeight="1" x14ac:dyDescent="0.15">
      <c r="A52" s="3" t="s">
        <v>304</v>
      </c>
      <c r="B52" s="24" t="e">
        <f t="shared" si="9"/>
        <v>#DIV/0!</v>
      </c>
      <c r="C52" s="24" t="e">
        <f t="shared" si="10"/>
        <v>#DIV/0!</v>
      </c>
      <c r="D52" s="24">
        <f t="shared" si="10"/>
        <v>16.258007888661986</v>
      </c>
      <c r="E52" s="24">
        <f t="shared" si="10"/>
        <v>13.381802527008288</v>
      </c>
      <c r="F52" s="24">
        <f t="shared" si="10"/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15.587686754626445</v>
      </c>
      <c r="K52" s="24">
        <f t="shared" si="10"/>
        <v>14.411492692375221</v>
      </c>
      <c r="L52" s="24">
        <f t="shared" si="10"/>
        <v>16.272444645218627</v>
      </c>
      <c r="M52" s="24">
        <f t="shared" si="10"/>
        <v>15.033124978849646</v>
      </c>
      <c r="N52" s="24">
        <f t="shared" si="10"/>
        <v>14.615553948116657</v>
      </c>
      <c r="O52" s="24">
        <f t="shared" si="10"/>
        <v>13.514013689083445</v>
      </c>
      <c r="P52" s="24">
        <f t="shared" si="10"/>
        <v>10.637569883762728</v>
      </c>
      <c r="Q52" s="24">
        <f t="shared" si="8"/>
        <v>10.626814340072604</v>
      </c>
      <c r="R52" s="24">
        <f t="shared" si="8"/>
        <v>11.424104718793139</v>
      </c>
    </row>
    <row r="53" spans="1:18" ht="15" customHeight="1" x14ac:dyDescent="0.15">
      <c r="A53" s="3" t="s">
        <v>305</v>
      </c>
      <c r="B53" s="24" t="e">
        <f t="shared" si="9"/>
        <v>#DIV/0!</v>
      </c>
      <c r="C53" s="24" t="e">
        <f t="shared" si="10"/>
        <v>#DIV/0!</v>
      </c>
      <c r="D53" s="24">
        <f t="shared" si="10"/>
        <v>1.8966620606445983</v>
      </c>
      <c r="E53" s="24">
        <f t="shared" si="10"/>
        <v>1.6190588233450458</v>
      </c>
      <c r="F53" s="24">
        <f t="shared" si="10"/>
        <v>0</v>
      </c>
      <c r="G53" s="24">
        <f t="shared" si="10"/>
        <v>0</v>
      </c>
      <c r="H53" s="24">
        <f t="shared" si="10"/>
        <v>0</v>
      </c>
      <c r="I53" s="24">
        <f t="shared" si="10"/>
        <v>0</v>
      </c>
      <c r="J53" s="24">
        <f t="shared" si="10"/>
        <v>1.827975600485501</v>
      </c>
      <c r="K53" s="24">
        <f t="shared" si="10"/>
        <v>2.031112927072793</v>
      </c>
      <c r="L53" s="24">
        <f t="shared" si="10"/>
        <v>2.1297048592180357</v>
      </c>
      <c r="M53" s="24">
        <f t="shared" si="10"/>
        <v>2.0510291057066472</v>
      </c>
      <c r="N53" s="24">
        <f t="shared" si="10"/>
        <v>2.0124087970878786</v>
      </c>
      <c r="O53" s="24">
        <f t="shared" si="10"/>
        <v>2.0232815112578533</v>
      </c>
      <c r="P53" s="24">
        <f t="shared" si="10"/>
        <v>1.7861238324219222</v>
      </c>
      <c r="Q53" s="24">
        <f t="shared" si="8"/>
        <v>1.6183143004574352</v>
      </c>
      <c r="R53" s="24">
        <f t="shared" si="8"/>
        <v>1.5282634124466352</v>
      </c>
    </row>
    <row r="54" spans="1:18" ht="15" customHeight="1" x14ac:dyDescent="0.15">
      <c r="A54" s="3" t="s">
        <v>306</v>
      </c>
      <c r="B54" s="24" t="e">
        <f t="shared" si="9"/>
        <v>#DIV/0!</v>
      </c>
      <c r="C54" s="24" t="e">
        <f t="shared" si="10"/>
        <v>#DIV/0!</v>
      </c>
      <c r="D54" s="24">
        <f t="shared" si="10"/>
        <v>8.2609481340175789E-2</v>
      </c>
      <c r="E54" s="24">
        <f t="shared" si="10"/>
        <v>6.6154393608791578E-2</v>
      </c>
      <c r="F54" s="24">
        <f t="shared" si="10"/>
        <v>6.344642473622579E-2</v>
      </c>
      <c r="G54" s="24">
        <f t="shared" si="10"/>
        <v>6.1101071582774752E-2</v>
      </c>
      <c r="H54" s="24">
        <f t="shared" si="10"/>
        <v>6.7844928172458838E-2</v>
      </c>
      <c r="I54" s="24">
        <f t="shared" si="10"/>
        <v>6.2644314846732899E-2</v>
      </c>
      <c r="J54" s="24">
        <f t="shared" si="10"/>
        <v>7.3101737176457821E-2</v>
      </c>
      <c r="K54" s="24">
        <f t="shared" si="10"/>
        <v>6.8329003593143839E-2</v>
      </c>
      <c r="L54" s="24">
        <f t="shared" si="10"/>
        <v>6.8222457066071551E-2</v>
      </c>
      <c r="M54" s="24">
        <f t="shared" si="10"/>
        <v>5.3087387621121022E-2</v>
      </c>
      <c r="N54" s="24">
        <f t="shared" si="10"/>
        <v>5.7460929350885342E-2</v>
      </c>
      <c r="O54" s="24">
        <f t="shared" si="10"/>
        <v>6.285425074394313E-2</v>
      </c>
      <c r="P54" s="24">
        <f t="shared" si="10"/>
        <v>7.0554501824721116E-2</v>
      </c>
      <c r="Q54" s="24">
        <f t="shared" si="8"/>
        <v>7.0059665882574243E-2</v>
      </c>
      <c r="R54" s="24">
        <f t="shared" si="8"/>
        <v>7.2421223628274037E-2</v>
      </c>
    </row>
    <row r="55" spans="1:18" ht="15" customHeight="1" x14ac:dyDescent="0.15">
      <c r="A55" s="3" t="s">
        <v>307</v>
      </c>
      <c r="B55" s="24" t="e">
        <f t="shared" si="9"/>
        <v>#DIV/0!</v>
      </c>
      <c r="C55" s="24" t="e">
        <f t="shared" si="10"/>
        <v>#DIV/0!</v>
      </c>
      <c r="D55" s="24">
        <f t="shared" si="10"/>
        <v>1.0149417181956892</v>
      </c>
      <c r="E55" s="24">
        <f t="shared" si="10"/>
        <v>0.93356050446139183</v>
      </c>
      <c r="F55" s="24">
        <f t="shared" si="10"/>
        <v>1.1768949496351548</v>
      </c>
      <c r="G55" s="24">
        <f t="shared" si="10"/>
        <v>1.2122317572030061</v>
      </c>
      <c r="H55" s="24">
        <f t="shared" si="10"/>
        <v>1.345953166927097</v>
      </c>
      <c r="I55" s="24">
        <f t="shared" si="10"/>
        <v>1.2336569350617888</v>
      </c>
      <c r="J55" s="24">
        <f t="shared" si="10"/>
        <v>1.3233726544185063</v>
      </c>
      <c r="K55" s="24">
        <f t="shared" si="10"/>
        <v>1.2259774651535806</v>
      </c>
      <c r="L55" s="24">
        <f t="shared" si="10"/>
        <v>1.3372913358196903</v>
      </c>
      <c r="M55" s="24">
        <f t="shared" si="10"/>
        <v>0.99678972882426586</v>
      </c>
      <c r="N55" s="24">
        <f t="shared" si="10"/>
        <v>1.1128209074873279</v>
      </c>
      <c r="O55" s="24">
        <f t="shared" si="10"/>
        <v>1.2179627485220506</v>
      </c>
      <c r="P55" s="24">
        <f t="shared" si="10"/>
        <v>1.1785740552937631</v>
      </c>
      <c r="Q55" s="24">
        <f t="shared" si="8"/>
        <v>1.2218107149914141</v>
      </c>
      <c r="R55" s="24">
        <f t="shared" si="8"/>
        <v>1.395960169902847</v>
      </c>
    </row>
    <row r="56" spans="1:18" ht="15" customHeight="1" x14ac:dyDescent="0.15">
      <c r="A56" s="3" t="s">
        <v>308</v>
      </c>
      <c r="B56" s="24" t="e">
        <f t="shared" si="9"/>
        <v>#DIV/0!</v>
      </c>
      <c r="C56" s="24" t="e">
        <f t="shared" si="10"/>
        <v>#DIV/0!</v>
      </c>
      <c r="D56" s="24">
        <f t="shared" si="10"/>
        <v>0.39886248918128298</v>
      </c>
      <c r="E56" s="24">
        <f t="shared" si="10"/>
        <v>0.31614188471964472</v>
      </c>
      <c r="F56" s="24">
        <f t="shared" si="10"/>
        <v>0.33085204676422664</v>
      </c>
      <c r="G56" s="24">
        <f t="shared" si="10"/>
        <v>0.30713878524187521</v>
      </c>
      <c r="H56" s="24">
        <f t="shared" si="10"/>
        <v>0.40969079668081737</v>
      </c>
      <c r="I56" s="24">
        <f t="shared" si="10"/>
        <v>0.3627636782084897</v>
      </c>
      <c r="J56" s="24">
        <f t="shared" si="10"/>
        <v>0.40465258091484996</v>
      </c>
      <c r="K56" s="24">
        <f t="shared" si="10"/>
        <v>0.44654289909561928</v>
      </c>
      <c r="L56" s="24">
        <f t="shared" si="10"/>
        <v>0.49570681212045681</v>
      </c>
      <c r="M56" s="24">
        <f t="shared" si="10"/>
        <v>0.4258976210082232</v>
      </c>
      <c r="N56" s="24">
        <f t="shared" si="10"/>
        <v>0.72676368492295451</v>
      </c>
      <c r="O56" s="24">
        <f t="shared" si="10"/>
        <v>0.88880998248454468</v>
      </c>
      <c r="P56" s="24">
        <f t="shared" si="10"/>
        <v>0.88370782501323353</v>
      </c>
      <c r="Q56" s="24">
        <f t="shared" si="10"/>
        <v>1.0982732371756421</v>
      </c>
      <c r="R56" s="24">
        <f t="shared" si="10"/>
        <v>1.5982420800401975</v>
      </c>
    </row>
    <row r="57" spans="1:18" ht="15" customHeight="1" x14ac:dyDescent="0.15">
      <c r="A57" s="4" t="s">
        <v>309</v>
      </c>
      <c r="B57" s="24" t="e">
        <f t="shared" si="9"/>
        <v>#DIV/0!</v>
      </c>
      <c r="C57" s="24" t="e">
        <f t="shared" si="10"/>
        <v>#DIV/0!</v>
      </c>
      <c r="D57" s="24">
        <f t="shared" si="10"/>
        <v>0.21781457160597995</v>
      </c>
      <c r="E57" s="24">
        <f t="shared" si="10"/>
        <v>0.18909410680766769</v>
      </c>
      <c r="F57" s="24">
        <f t="shared" si="10"/>
        <v>0.14289031523838433</v>
      </c>
      <c r="G57" s="24">
        <f t="shared" si="10"/>
        <v>0.1411716792014065</v>
      </c>
      <c r="H57" s="24">
        <f t="shared" si="10"/>
        <v>0.16818363329072461</v>
      </c>
      <c r="I57" s="24">
        <f t="shared" si="10"/>
        <v>0.14896951313375509</v>
      </c>
      <c r="J57" s="24">
        <f t="shared" si="10"/>
        <v>0.15378807670258657</v>
      </c>
      <c r="K57" s="24">
        <f t="shared" si="10"/>
        <v>0.1464991730065768</v>
      </c>
      <c r="L57" s="24">
        <f t="shared" si="10"/>
        <v>0.15798669042069388</v>
      </c>
      <c r="M57" s="24">
        <f t="shared" si="10"/>
        <v>0.15019394874282299</v>
      </c>
      <c r="N57" s="24">
        <f t="shared" si="10"/>
        <v>0.16289233061644598</v>
      </c>
      <c r="O57" s="24">
        <f t="shared" si="10"/>
        <v>0.16866773896937048</v>
      </c>
      <c r="P57" s="24">
        <f t="shared" si="10"/>
        <v>0.16768995383036051</v>
      </c>
      <c r="Q57" s="24">
        <f t="shared" si="10"/>
        <v>0.17356029252736352</v>
      </c>
      <c r="R57" s="24">
        <f t="shared" si="10"/>
        <v>0.1843173044626962</v>
      </c>
    </row>
    <row r="58" spans="1:18" ht="15" customHeight="1" x14ac:dyDescent="0.15">
      <c r="A58" s="3" t="s">
        <v>310</v>
      </c>
      <c r="B58" s="24" t="e">
        <f t="shared" si="9"/>
        <v>#DIV/0!</v>
      </c>
      <c r="C58" s="24" t="e">
        <f t="shared" si="10"/>
        <v>#DIV/0!</v>
      </c>
      <c r="D58" s="24">
        <f t="shared" si="10"/>
        <v>5.2903084676077077</v>
      </c>
      <c r="E58" s="24">
        <f t="shared" si="10"/>
        <v>4.6900442786691707</v>
      </c>
      <c r="F58" s="24">
        <f t="shared" si="10"/>
        <v>9.4701827277411343</v>
      </c>
      <c r="G58" s="24">
        <f t="shared" si="10"/>
        <v>13.5029992448121</v>
      </c>
      <c r="H58" s="24">
        <f t="shared" si="10"/>
        <v>8.9960178592976945</v>
      </c>
      <c r="I58" s="24">
        <f t="shared" si="10"/>
        <v>5.2799487217016727</v>
      </c>
      <c r="J58" s="24">
        <f t="shared" si="10"/>
        <v>4.8052885638674301</v>
      </c>
      <c r="K58" s="24">
        <f t="shared" si="10"/>
        <v>6.3720023712329708</v>
      </c>
      <c r="L58" s="24">
        <f t="shared" si="10"/>
        <v>9.9385475226752291</v>
      </c>
      <c r="M58" s="24">
        <f t="shared" si="10"/>
        <v>11.230873030197065</v>
      </c>
      <c r="N58" s="24">
        <f t="shared" si="10"/>
        <v>8.2447989126565098</v>
      </c>
      <c r="O58" s="24">
        <f t="shared" si="10"/>
        <v>5.7867036231288802</v>
      </c>
      <c r="P58" s="24">
        <f t="shared" si="10"/>
        <v>7.6495333831251369</v>
      </c>
      <c r="Q58" s="24">
        <f t="shared" si="10"/>
        <v>5.9889177765045476</v>
      </c>
      <c r="R58" s="24">
        <f t="shared" si="10"/>
        <v>6.0236808621569953</v>
      </c>
    </row>
    <row r="59" spans="1:18" ht="15" customHeight="1" x14ac:dyDescent="0.15">
      <c r="A59" s="3" t="s">
        <v>311</v>
      </c>
      <c r="B59" s="24" t="e">
        <f t="shared" si="9"/>
        <v>#DIV/0!</v>
      </c>
      <c r="C59" s="24" t="e">
        <f t="shared" si="10"/>
        <v>#DIV/0!</v>
      </c>
      <c r="D59" s="24">
        <f t="shared" si="10"/>
        <v>5.4446170004334276</v>
      </c>
      <c r="E59" s="24">
        <f t="shared" si="10"/>
        <v>4.8681126532087067</v>
      </c>
      <c r="F59" s="24">
        <f t="shared" si="10"/>
        <v>4.8672148072452552</v>
      </c>
      <c r="G59" s="24">
        <f t="shared" si="10"/>
        <v>3.5640077555129532</v>
      </c>
      <c r="H59" s="24">
        <f t="shared" si="10"/>
        <v>4.955678818851208</v>
      </c>
      <c r="I59" s="24">
        <f t="shared" si="10"/>
        <v>8.0325738324219156</v>
      </c>
      <c r="J59" s="24">
        <f t="shared" si="10"/>
        <v>5.0576872753925892</v>
      </c>
      <c r="K59" s="24">
        <f t="shared" si="10"/>
        <v>4.9788979175259467</v>
      </c>
      <c r="L59" s="24">
        <f t="shared" si="10"/>
        <v>4.5781091280561244</v>
      </c>
      <c r="M59" s="24">
        <f t="shared" si="10"/>
        <v>4.1287429075814144</v>
      </c>
      <c r="N59" s="24">
        <f t="shared" si="10"/>
        <v>4.2983519614347729</v>
      </c>
      <c r="O59" s="24">
        <f t="shared" si="10"/>
        <v>4.9765939461711106</v>
      </c>
      <c r="P59" s="24">
        <f t="shared" si="10"/>
        <v>4.8680638067111204</v>
      </c>
      <c r="Q59" s="24">
        <f t="shared" si="10"/>
        <v>4.8674832616581361</v>
      </c>
      <c r="R59" s="24">
        <f t="shared" si="10"/>
        <v>4.5772712169196872</v>
      </c>
    </row>
    <row r="60" spans="1:18" ht="15" customHeight="1" x14ac:dyDescent="0.15">
      <c r="A60" s="3" t="s">
        <v>312</v>
      </c>
      <c r="B60" s="24" t="e">
        <f t="shared" si="9"/>
        <v>#DIV/0!</v>
      </c>
      <c r="C60" s="24" t="e">
        <f t="shared" si="10"/>
        <v>#DIV/0!</v>
      </c>
      <c r="D60" s="24">
        <f t="shared" si="10"/>
        <v>5.1098991430625018</v>
      </c>
      <c r="E60" s="24">
        <f t="shared" si="10"/>
        <v>3.8580996092637196</v>
      </c>
      <c r="F60" s="24">
        <f t="shared" si="10"/>
        <v>1.8478148514675496</v>
      </c>
      <c r="G60" s="24">
        <f t="shared" si="10"/>
        <v>1.3130686709182964</v>
      </c>
      <c r="H60" s="24">
        <f t="shared" si="10"/>
        <v>0.96810674394644003</v>
      </c>
      <c r="I60" s="24">
        <f t="shared" si="10"/>
        <v>0.36458062578702849</v>
      </c>
      <c r="J60" s="24">
        <f t="shared" si="10"/>
        <v>0.44987928381473952</v>
      </c>
      <c r="K60" s="24">
        <f t="shared" si="10"/>
        <v>0.16190141083481857</v>
      </c>
      <c r="L60" s="24">
        <f t="shared" si="10"/>
        <v>0.18314609136664636</v>
      </c>
      <c r="M60" s="24">
        <f t="shared" si="10"/>
        <v>9.3096806578606001E-2</v>
      </c>
      <c r="N60" s="24">
        <f t="shared" si="10"/>
        <v>0.15649178955481599</v>
      </c>
      <c r="O60" s="24">
        <f t="shared" si="10"/>
        <v>0.18524515012679493</v>
      </c>
      <c r="P60" s="24">
        <f t="shared" si="10"/>
        <v>0.40122110771914521</v>
      </c>
      <c r="Q60" s="24">
        <f t="shared" si="10"/>
        <v>0.503277928613999</v>
      </c>
      <c r="R60" s="24">
        <f t="shared" si="10"/>
        <v>0.24790255349535395</v>
      </c>
    </row>
    <row r="61" spans="1:18" ht="15" customHeight="1" x14ac:dyDescent="0.15">
      <c r="A61" s="3" t="s">
        <v>133</v>
      </c>
      <c r="B61" s="24" t="e">
        <f t="shared" si="9"/>
        <v>#DIV/0!</v>
      </c>
      <c r="C61" s="24" t="e">
        <f t="shared" ref="C61:R67" si="11">+C25/C$32*100</f>
        <v>#DIV/0!</v>
      </c>
      <c r="D61" s="24">
        <f t="shared" si="11"/>
        <v>1.6304502896087324E-2</v>
      </c>
      <c r="E61" s="24">
        <f t="shared" si="11"/>
        <v>2.9450458474573709E-2</v>
      </c>
      <c r="F61" s="24">
        <f t="shared" si="11"/>
        <v>3.2776124127654113E-2</v>
      </c>
      <c r="G61" s="24">
        <f t="shared" si="11"/>
        <v>0.14322979763468832</v>
      </c>
      <c r="H61" s="24">
        <f t="shared" si="11"/>
        <v>0.10157847495086379</v>
      </c>
      <c r="I61" s="24">
        <f t="shared" si="11"/>
        <v>3.4007202178318263E-2</v>
      </c>
      <c r="J61" s="24">
        <f t="shared" si="11"/>
        <v>4.1099469142661188E-2</v>
      </c>
      <c r="K61" s="24">
        <f t="shared" si="11"/>
        <v>1.3663767419905569E-2</v>
      </c>
      <c r="L61" s="24">
        <f t="shared" si="11"/>
        <v>2.7465252356477662E-3</v>
      </c>
      <c r="M61" s="24">
        <f t="shared" si="11"/>
        <v>3.0403633348749593E-3</v>
      </c>
      <c r="N61" s="24">
        <f t="shared" si="11"/>
        <v>1.6888983910747862E-2</v>
      </c>
      <c r="O61" s="24">
        <f t="shared" si="11"/>
        <v>4.1761508925992567E-3</v>
      </c>
      <c r="P61" s="24">
        <f t="shared" si="11"/>
        <v>2.1753700459831793E-3</v>
      </c>
      <c r="Q61" s="24">
        <f t="shared" si="11"/>
        <v>4.4040551003809991E-3</v>
      </c>
      <c r="R61" s="24">
        <f t="shared" si="11"/>
        <v>1.6208666774124125E-3</v>
      </c>
    </row>
    <row r="62" spans="1:18" ht="15" customHeight="1" x14ac:dyDescent="0.15">
      <c r="A62" s="3" t="s">
        <v>313</v>
      </c>
      <c r="B62" s="24" t="e">
        <f t="shared" si="9"/>
        <v>#DIV/0!</v>
      </c>
      <c r="C62" s="24" t="e">
        <f t="shared" si="11"/>
        <v>#DIV/0!</v>
      </c>
      <c r="D62" s="24">
        <f t="shared" si="11"/>
        <v>1.9978586752863139</v>
      </c>
      <c r="E62" s="24">
        <f t="shared" si="11"/>
        <v>6.2432061620522949</v>
      </c>
      <c r="F62" s="24">
        <f t="shared" si="11"/>
        <v>1.2666981332553802</v>
      </c>
      <c r="G62" s="24">
        <f t="shared" si="11"/>
        <v>5.6886720181375772</v>
      </c>
      <c r="H62" s="24">
        <f t="shared" si="11"/>
        <v>1.6483389327636218</v>
      </c>
      <c r="I62" s="24">
        <f t="shared" si="11"/>
        <v>2.4849281674821899</v>
      </c>
      <c r="J62" s="24">
        <f t="shared" si="11"/>
        <v>0.28585955693389314</v>
      </c>
      <c r="K62" s="24">
        <f t="shared" si="11"/>
        <v>0.51203545096989878</v>
      </c>
      <c r="L62" s="24">
        <f t="shared" si="11"/>
        <v>0.59121005343016397</v>
      </c>
      <c r="M62" s="24">
        <f t="shared" si="11"/>
        <v>0.34455688599113377</v>
      </c>
      <c r="N62" s="24">
        <f t="shared" si="11"/>
        <v>0.40974978010734864</v>
      </c>
      <c r="O62" s="24">
        <f t="shared" si="11"/>
        <v>0.54236964765051765</v>
      </c>
      <c r="P62" s="24">
        <f t="shared" si="11"/>
        <v>2.1261859651339976</v>
      </c>
      <c r="Q62" s="24">
        <f t="shared" si="11"/>
        <v>3.3426458304741633</v>
      </c>
      <c r="R62" s="24">
        <f t="shared" si="11"/>
        <v>0.238852714546468</v>
      </c>
    </row>
    <row r="63" spans="1:18" ht="15" customHeight="1" x14ac:dyDescent="0.15">
      <c r="A63" s="3" t="s">
        <v>314</v>
      </c>
      <c r="B63" s="24" t="e">
        <f t="shared" si="9"/>
        <v>#DIV/0!</v>
      </c>
      <c r="C63" s="24" t="e">
        <f t="shared" si="11"/>
        <v>#DIV/0!</v>
      </c>
      <c r="D63" s="24">
        <f t="shared" si="11"/>
        <v>5.3047651268422387</v>
      </c>
      <c r="E63" s="24">
        <f t="shared" si="11"/>
        <v>3.6916614233806198</v>
      </c>
      <c r="F63" s="24">
        <f t="shared" si="11"/>
        <v>4.4899440700066311</v>
      </c>
      <c r="G63" s="24">
        <f t="shared" si="11"/>
        <v>3.4378309391826005</v>
      </c>
      <c r="H63" s="24">
        <f t="shared" si="11"/>
        <v>6.412951509413868</v>
      </c>
      <c r="I63" s="24">
        <f t="shared" si="11"/>
        <v>4.4450714035162981</v>
      </c>
      <c r="J63" s="24">
        <f t="shared" si="11"/>
        <v>6.3376807582527919</v>
      </c>
      <c r="K63" s="24">
        <f t="shared" si="11"/>
        <v>5.6377578692981354</v>
      </c>
      <c r="L63" s="24">
        <f t="shared" si="11"/>
        <v>5.5080128848927181</v>
      </c>
      <c r="M63" s="24">
        <f t="shared" si="11"/>
        <v>4.2049546818422803</v>
      </c>
      <c r="N63" s="24">
        <f t="shared" si="11"/>
        <v>8.0097061758216146</v>
      </c>
      <c r="O63" s="24">
        <f t="shared" si="11"/>
        <v>8.3303080971220069</v>
      </c>
      <c r="P63" s="24">
        <f t="shared" si="11"/>
        <v>7.4665536855430092</v>
      </c>
      <c r="Q63" s="24">
        <f t="shared" si="11"/>
        <v>7.3389899315622635</v>
      </c>
      <c r="R63" s="24">
        <f t="shared" si="11"/>
        <v>8.4970896438325578</v>
      </c>
    </row>
    <row r="64" spans="1:18" ht="15" customHeight="1" x14ac:dyDescent="0.15">
      <c r="A64" s="3" t="s">
        <v>315</v>
      </c>
      <c r="B64" s="24" t="e">
        <f t="shared" si="9"/>
        <v>#DIV/0!</v>
      </c>
      <c r="C64" s="24" t="e">
        <f t="shared" si="11"/>
        <v>#DIV/0!</v>
      </c>
      <c r="D64" s="24">
        <f t="shared" si="11"/>
        <v>1.6550293277245844</v>
      </c>
      <c r="E64" s="24">
        <f t="shared" si="11"/>
        <v>1.4662992616565218</v>
      </c>
      <c r="F64" s="24">
        <f t="shared" si="11"/>
        <v>1.4915457412606343</v>
      </c>
      <c r="G64" s="24">
        <f t="shared" si="11"/>
        <v>1.6506109834920388</v>
      </c>
      <c r="H64" s="24">
        <f t="shared" si="11"/>
        <v>1.7166561542056418</v>
      </c>
      <c r="I64" s="24">
        <f t="shared" si="11"/>
        <v>1.5576893473877593</v>
      </c>
      <c r="J64" s="24">
        <f t="shared" si="11"/>
        <v>1.6137916161836832</v>
      </c>
      <c r="K64" s="24">
        <f t="shared" si="11"/>
        <v>1.6431086982181085</v>
      </c>
      <c r="L64" s="24">
        <f t="shared" si="11"/>
        <v>1.7348713601366867</v>
      </c>
      <c r="M64" s="24">
        <f t="shared" si="11"/>
        <v>1.5573974771858186</v>
      </c>
      <c r="N64" s="24">
        <f t="shared" si="11"/>
        <v>1.6403137742906291</v>
      </c>
      <c r="O64" s="24">
        <f t="shared" si="11"/>
        <v>1.7889718878268912</v>
      </c>
      <c r="P64" s="24">
        <f t="shared" si="11"/>
        <v>1.7209559611872549</v>
      </c>
      <c r="Q64" s="24">
        <f t="shared" si="11"/>
        <v>2.4857212109424029</v>
      </c>
      <c r="R64" s="24">
        <f t="shared" si="11"/>
        <v>2.2692921405075293</v>
      </c>
    </row>
    <row r="65" spans="1:18" ht="15" customHeight="1" x14ac:dyDescent="0.15">
      <c r="A65" s="3" t="s">
        <v>316</v>
      </c>
      <c r="B65" s="24" t="e">
        <f t="shared" si="9"/>
        <v>#DIV/0!</v>
      </c>
      <c r="C65" s="24" t="e">
        <f t="shared" si="11"/>
        <v>#DIV/0!</v>
      </c>
      <c r="D65" s="24">
        <f t="shared" si="11"/>
        <v>2.9973111157307204</v>
      </c>
      <c r="E65" s="24">
        <f t="shared" si="11"/>
        <v>11.078342361187991</v>
      </c>
      <c r="F65" s="24">
        <f t="shared" si="11"/>
        <v>9.930203271974241</v>
      </c>
      <c r="G65" s="24">
        <f t="shared" si="11"/>
        <v>9.3562717347923829</v>
      </c>
      <c r="H65" s="24">
        <f t="shared" si="11"/>
        <v>6.3523444755974339</v>
      </c>
      <c r="I65" s="24">
        <f t="shared" si="11"/>
        <v>17.46288506040089</v>
      </c>
      <c r="J65" s="24">
        <f t="shared" si="11"/>
        <v>11.385546945987475</v>
      </c>
      <c r="K65" s="24">
        <f t="shared" si="11"/>
        <v>14.73938244447849</v>
      </c>
      <c r="L65" s="24">
        <f t="shared" si="11"/>
        <v>7.455586227364738</v>
      </c>
      <c r="M65" s="24">
        <f t="shared" si="11"/>
        <v>16.479650539757024</v>
      </c>
      <c r="N65" s="24">
        <f t="shared" si="11"/>
        <v>9.9280356557157603</v>
      </c>
      <c r="O65" s="24">
        <f t="shared" si="11"/>
        <v>8.8830121283265449</v>
      </c>
      <c r="P65" s="24">
        <f t="shared" si="11"/>
        <v>11.968678814899834</v>
      </c>
      <c r="Q65" s="24">
        <f t="shared" si="11"/>
        <v>9.0107180625228676</v>
      </c>
      <c r="R65" s="24">
        <f t="shared" si="11"/>
        <v>5.5402123515443709</v>
      </c>
    </row>
    <row r="66" spans="1:18" ht="15" customHeight="1" x14ac:dyDescent="0.15">
      <c r="A66" s="3" t="s">
        <v>317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>
        <f t="shared" si="11"/>
        <v>0</v>
      </c>
      <c r="O66" s="24">
        <f t="shared" si="11"/>
        <v>0.59886427774583251</v>
      </c>
      <c r="P66" s="24">
        <f t="shared" si="11"/>
        <v>0.55834497846901598</v>
      </c>
      <c r="Q66" s="24">
        <f t="shared" si="11"/>
        <v>0.69206580148844266</v>
      </c>
      <c r="R66" s="24">
        <f t="shared" si="11"/>
        <v>0</v>
      </c>
    </row>
    <row r="67" spans="1:18" ht="15" customHeight="1" x14ac:dyDescent="0.15">
      <c r="A67" s="3" t="s">
        <v>318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>
        <f t="shared" si="11"/>
        <v>1.6025342688039166</v>
      </c>
      <c r="O67" s="24">
        <f t="shared" si="11"/>
        <v>3.5274695864391692</v>
      </c>
      <c r="P67" s="24">
        <f t="shared" si="11"/>
        <v>5.179452490436141</v>
      </c>
      <c r="Q67" s="24">
        <f t="shared" si="11"/>
        <v>5.5375927690747035</v>
      </c>
      <c r="R67" s="24">
        <f t="shared" si="11"/>
        <v>4.4157360940895094</v>
      </c>
    </row>
    <row r="68" spans="1:18" ht="15" customHeight="1" x14ac:dyDescent="0.15">
      <c r="A68" s="3" t="s">
        <v>0</v>
      </c>
      <c r="B68" s="25" t="e">
        <f t="shared" ref="B68:P68" si="12">SUM(B40:B65)-B52-B53</f>
        <v>#DIV/0!</v>
      </c>
      <c r="C68" s="25" t="e">
        <f t="shared" si="12"/>
        <v>#DIV/0!</v>
      </c>
      <c r="D68" s="25">
        <f t="shared" si="12"/>
        <v>100.00000000000001</v>
      </c>
      <c r="E68" s="25">
        <f t="shared" si="12"/>
        <v>100.00000000000001</v>
      </c>
      <c r="F68" s="25">
        <f t="shared" si="12"/>
        <v>99.999999999999986</v>
      </c>
      <c r="G68" s="25">
        <f t="shared" si="12"/>
        <v>100.00000000000001</v>
      </c>
      <c r="H68" s="25">
        <f t="shared" si="12"/>
        <v>100.00000000000001</v>
      </c>
      <c r="I68" s="25">
        <f t="shared" si="12"/>
        <v>100</v>
      </c>
      <c r="J68" s="25">
        <f t="shared" si="12"/>
        <v>100.00000000000003</v>
      </c>
      <c r="K68" s="25">
        <f t="shared" si="12"/>
        <v>100</v>
      </c>
      <c r="L68" s="25">
        <f t="shared" si="12"/>
        <v>100.00000000000003</v>
      </c>
      <c r="M68" s="25">
        <f t="shared" si="12"/>
        <v>99.999999999999986</v>
      </c>
      <c r="N68" s="25">
        <f t="shared" si="12"/>
        <v>100.00000000000001</v>
      </c>
      <c r="O68" s="25">
        <f t="shared" si="12"/>
        <v>100.00000000000001</v>
      </c>
      <c r="P68" s="25">
        <f t="shared" si="12"/>
        <v>100</v>
      </c>
      <c r="Q68" s="25">
        <f>SUM(Q40:Q65)-Q52-Q53</f>
        <v>100.00000000000003</v>
      </c>
      <c r="R68" s="25">
        <f>SUM(R40:R65)-R52-R53</f>
        <v>99.999999999999986</v>
      </c>
    </row>
    <row r="69" spans="1:18" ht="15" customHeight="1" x14ac:dyDescent="0.15">
      <c r="A69" s="3" t="s">
        <v>319</v>
      </c>
      <c r="B69" s="24" t="e">
        <f>+B33/$B$32*100</f>
        <v>#DIV/0!</v>
      </c>
      <c r="C69" s="24" t="e">
        <f t="shared" ref="C69:R72" si="13">+C33/C$32*100</f>
        <v>#DIV/0!</v>
      </c>
      <c r="D69" s="24">
        <f t="shared" si="13"/>
        <v>70.552287861433456</v>
      </c>
      <c r="E69" s="24">
        <f t="shared" si="13"/>
        <v>62.635987296117705</v>
      </c>
      <c r="F69" s="24">
        <f t="shared" si="13"/>
        <v>64.952982961283752</v>
      </c>
      <c r="G69" s="24">
        <f t="shared" si="13"/>
        <v>59.682766633871076</v>
      </c>
      <c r="H69" s="24">
        <f t="shared" si="13"/>
        <v>66.92449943407459</v>
      </c>
      <c r="I69" s="24">
        <f t="shared" si="13"/>
        <v>58.592925512719894</v>
      </c>
      <c r="J69" s="24">
        <f t="shared" si="13"/>
        <v>68.141353218388787</v>
      </c>
      <c r="K69" s="24">
        <f t="shared" si="13"/>
        <v>64.12223053276594</v>
      </c>
      <c r="L69" s="24">
        <f t="shared" si="13"/>
        <v>68.016785368481209</v>
      </c>
      <c r="M69" s="24">
        <f t="shared" si="13"/>
        <v>60.384806008956474</v>
      </c>
      <c r="N69" s="24">
        <f t="shared" si="13"/>
        <v>65.293186043481072</v>
      </c>
      <c r="O69" s="24">
        <f t="shared" si="13"/>
        <v>67.227178898778689</v>
      </c>
      <c r="P69" s="24">
        <f t="shared" si="13"/>
        <v>61.566660071497161</v>
      </c>
      <c r="Q69" s="24">
        <f t="shared" si="13"/>
        <v>63.964197697926814</v>
      </c>
      <c r="R69" s="24">
        <f t="shared" si="13"/>
        <v>69.425558095913885</v>
      </c>
    </row>
    <row r="70" spans="1:18" ht="15" customHeight="1" x14ac:dyDescent="0.15">
      <c r="A70" s="3" t="s">
        <v>173</v>
      </c>
      <c r="B70" s="24" t="e">
        <f>+B34/$B$32*100</f>
        <v>#DIV/0!</v>
      </c>
      <c r="C70" s="24" t="e">
        <f t="shared" si="13"/>
        <v>#DIV/0!</v>
      </c>
      <c r="D70" s="24">
        <f t="shared" si="13"/>
        <v>29.447712138566533</v>
      </c>
      <c r="E70" s="24">
        <f t="shared" si="13"/>
        <v>37.364012703882295</v>
      </c>
      <c r="F70" s="24">
        <f t="shared" si="13"/>
        <v>35.047017038716241</v>
      </c>
      <c r="G70" s="24">
        <f t="shared" si="13"/>
        <v>40.317233366128924</v>
      </c>
      <c r="H70" s="24">
        <f t="shared" si="13"/>
        <v>33.07550056592541</v>
      </c>
      <c r="I70" s="24">
        <f t="shared" si="13"/>
        <v>41.407074487280106</v>
      </c>
      <c r="J70" s="24">
        <f t="shared" si="13"/>
        <v>31.858646781611206</v>
      </c>
      <c r="K70" s="24">
        <f t="shared" si="13"/>
        <v>35.877769467234053</v>
      </c>
      <c r="L70" s="24">
        <f t="shared" si="13"/>
        <v>31.983214631518798</v>
      </c>
      <c r="M70" s="24">
        <f t="shared" si="13"/>
        <v>39.615193991043526</v>
      </c>
      <c r="N70" s="24">
        <f t="shared" si="13"/>
        <v>34.706813956518928</v>
      </c>
      <c r="O70" s="24">
        <f t="shared" si="13"/>
        <v>32.772821101221311</v>
      </c>
      <c r="P70" s="24">
        <f t="shared" si="13"/>
        <v>38.433339928502832</v>
      </c>
      <c r="Q70" s="24">
        <f t="shared" si="13"/>
        <v>36.035802302073179</v>
      </c>
      <c r="R70" s="24">
        <f t="shared" si="13"/>
        <v>30.574441904086115</v>
      </c>
    </row>
    <row r="71" spans="1:18" ht="15" customHeight="1" x14ac:dyDescent="0.15">
      <c r="A71" s="3" t="s">
        <v>320</v>
      </c>
      <c r="B71" s="24" t="e">
        <f>+B35/$B$32*100</f>
        <v>#DIV/0!</v>
      </c>
      <c r="C71" s="24" t="e">
        <f t="shared" si="13"/>
        <v>#DIV/0!</v>
      </c>
      <c r="D71" s="24">
        <f t="shared" si="13"/>
        <v>61.138489088890793</v>
      </c>
      <c r="E71" s="24">
        <f t="shared" si="13"/>
        <v>58.94182969172612</v>
      </c>
      <c r="F71" s="24">
        <f t="shared" si="13"/>
        <v>54.768948703837317</v>
      </c>
      <c r="G71" s="24">
        <f t="shared" si="13"/>
        <v>54.840405982917616</v>
      </c>
      <c r="H71" s="24">
        <f t="shared" si="13"/>
        <v>58.354856131204954</v>
      </c>
      <c r="I71" s="24">
        <f t="shared" si="13"/>
        <v>50.402004698828321</v>
      </c>
      <c r="J71" s="24">
        <f t="shared" si="13"/>
        <v>56.637996437613836</v>
      </c>
      <c r="K71" s="24">
        <f t="shared" si="13"/>
        <v>51.44404366997</v>
      </c>
      <c r="L71" s="24">
        <f t="shared" si="13"/>
        <v>52.689268383067301</v>
      </c>
      <c r="M71" s="24">
        <f t="shared" si="13"/>
        <v>43.696278101769863</v>
      </c>
      <c r="N71" s="24">
        <f t="shared" si="13"/>
        <v>52.608004572308552</v>
      </c>
      <c r="O71" s="24">
        <f t="shared" si="13"/>
        <v>57.316642862253261</v>
      </c>
      <c r="P71" s="24">
        <f t="shared" si="13"/>
        <v>55.38864021761988</v>
      </c>
      <c r="Q71" s="24">
        <f t="shared" si="13"/>
        <v>58.940482447707709</v>
      </c>
      <c r="R71" s="24">
        <f t="shared" si="13"/>
        <v>60.90990727742124</v>
      </c>
    </row>
    <row r="72" spans="1:18" ht="15" customHeight="1" x14ac:dyDescent="0.15">
      <c r="A72" s="3" t="s">
        <v>321</v>
      </c>
      <c r="B72" s="24" t="e">
        <f>+B36/$B$32*100</f>
        <v>#DIV/0!</v>
      </c>
      <c r="C72" s="24" t="e">
        <f t="shared" si="13"/>
        <v>#DIV/0!</v>
      </c>
      <c r="D72" s="24">
        <f t="shared" si="13"/>
        <v>38.861510911109207</v>
      </c>
      <c r="E72" s="24">
        <f t="shared" si="13"/>
        <v>41.05817030827388</v>
      </c>
      <c r="F72" s="24">
        <f t="shared" si="13"/>
        <v>45.231051296162676</v>
      </c>
      <c r="G72" s="24">
        <f t="shared" si="13"/>
        <v>45.159594017082384</v>
      </c>
      <c r="H72" s="24">
        <f t="shared" si="13"/>
        <v>41.645143868795046</v>
      </c>
      <c r="I72" s="24">
        <f t="shared" si="13"/>
        <v>49.597995301171679</v>
      </c>
      <c r="J72" s="24">
        <f t="shared" si="13"/>
        <v>43.362003562386164</v>
      </c>
      <c r="K72" s="24">
        <f t="shared" si="13"/>
        <v>48.55595633003</v>
      </c>
      <c r="L72" s="24">
        <f t="shared" si="13"/>
        <v>47.310731616932699</v>
      </c>
      <c r="M72" s="24">
        <f t="shared" si="13"/>
        <v>56.303721898230144</v>
      </c>
      <c r="N72" s="24">
        <f t="shared" si="13"/>
        <v>47.391995427691448</v>
      </c>
      <c r="O72" s="24">
        <f t="shared" si="13"/>
        <v>42.683357137746739</v>
      </c>
      <c r="P72" s="24">
        <f t="shared" si="13"/>
        <v>44.61135978238012</v>
      </c>
      <c r="Q72" s="24">
        <f t="shared" si="13"/>
        <v>41.059517552292291</v>
      </c>
      <c r="R72" s="24">
        <f t="shared" si="13"/>
        <v>39.09009272257876</v>
      </c>
    </row>
    <row r="73" spans="1:18" ht="15" customHeight="1" x14ac:dyDescent="0.15"/>
    <row r="74" spans="1:18" ht="15" customHeight="1" x14ac:dyDescent="0.15"/>
    <row r="75" spans="1:18" ht="15" customHeight="1" x14ac:dyDescent="0.15"/>
    <row r="76" spans="1:18" ht="15" customHeight="1" x14ac:dyDescent="0.15"/>
    <row r="77" spans="1:18" ht="15" customHeight="1" x14ac:dyDescent="0.15"/>
    <row r="78" spans="1:18" ht="15" customHeight="1" x14ac:dyDescent="0.15"/>
    <row r="79" spans="1:18" ht="15" customHeight="1" x14ac:dyDescent="0.15"/>
    <row r="80" spans="1:1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F516"/>
  <sheetViews>
    <sheetView tabSelected="1" view="pageBreakPreview" zoomScaleNormal="100" zoomScaleSheetLayoutView="100" workbookViewId="0">
      <pane xSplit="1" ySplit="3" topLeftCell="O4" activePane="bottomRight" state="frozen"/>
      <selection activeCell="U9" sqref="U9"/>
      <selection pane="topRight" activeCell="U9" sqref="U9"/>
      <selection pane="bottomLeft" activeCell="U9" sqref="U9"/>
      <selection pane="bottomRight" activeCell="AH19" sqref="AH19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8.6640625" style="13" customWidth="1"/>
    <col min="10" max="11" width="8.6640625" style="10" customWidth="1"/>
    <col min="12" max="14" width="8.6640625" style="13" customWidth="1"/>
    <col min="15" max="16384" width="9" style="13"/>
  </cols>
  <sheetData>
    <row r="1" spans="1:32" ht="18" customHeight="1" x14ac:dyDescent="0.2">
      <c r="A1" s="28" t="s">
        <v>97</v>
      </c>
      <c r="K1" s="13" t="s">
        <v>182</v>
      </c>
      <c r="N1" s="65"/>
      <c r="U1" s="13" t="s">
        <v>182</v>
      </c>
      <c r="X1" s="65">
        <f>財政指標!$N$1</f>
        <v>0</v>
      </c>
      <c r="AE1" s="13" t="s">
        <v>413</v>
      </c>
    </row>
    <row r="2" spans="1:32" ht="18" customHeight="1" x14ac:dyDescent="0.15">
      <c r="K2" s="18"/>
      <c r="L2" s="118" t="s">
        <v>170</v>
      </c>
      <c r="M2" s="21"/>
      <c r="N2" s="40" t="s">
        <v>275</v>
      </c>
      <c r="U2" s="18"/>
      <c r="V2" s="118" t="s">
        <v>170</v>
      </c>
      <c r="X2" s="21"/>
      <c r="Y2" s="21"/>
      <c r="Z2" s="18"/>
      <c r="AA2" s="18"/>
      <c r="AB2" s="18"/>
      <c r="AC2" s="18"/>
      <c r="AD2" s="18"/>
      <c r="AE2" s="18"/>
      <c r="AF2" s="118" t="s">
        <v>170</v>
      </c>
    </row>
    <row r="3" spans="1:32" ht="18" customHeight="1" x14ac:dyDescent="0.15">
      <c r="A3" s="7"/>
      <c r="B3" s="7" t="s">
        <v>10</v>
      </c>
      <c r="C3" s="7" t="s">
        <v>9</v>
      </c>
      <c r="D3" s="82" t="s">
        <v>8</v>
      </c>
      <c r="E3" s="82" t="s">
        <v>7</v>
      </c>
      <c r="F3" s="82" t="s">
        <v>6</v>
      </c>
      <c r="G3" s="82" t="s">
        <v>5</v>
      </c>
      <c r="H3" s="82" t="s">
        <v>4</v>
      </c>
      <c r="I3" s="82" t="s">
        <v>3</v>
      </c>
      <c r="J3" s="83" t="s">
        <v>2</v>
      </c>
      <c r="K3" s="83" t="s">
        <v>82</v>
      </c>
      <c r="L3" s="82" t="s">
        <v>83</v>
      </c>
      <c r="M3" s="82" t="s">
        <v>175</v>
      </c>
      <c r="N3" s="82" t="s">
        <v>183</v>
      </c>
      <c r="O3" s="82" t="s">
        <v>191</v>
      </c>
      <c r="P3" s="82" t="s">
        <v>194</v>
      </c>
      <c r="Q3" s="82" t="s">
        <v>195</v>
      </c>
      <c r="R3" s="82" t="s">
        <v>201</v>
      </c>
      <c r="S3" s="7" t="s">
        <v>364</v>
      </c>
      <c r="T3" s="7" t="s">
        <v>369</v>
      </c>
      <c r="U3" s="7" t="s">
        <v>376</v>
      </c>
      <c r="V3" s="7" t="s">
        <v>380</v>
      </c>
      <c r="W3" s="7" t="s">
        <v>382</v>
      </c>
      <c r="X3" s="7" t="s">
        <v>383</v>
      </c>
      <c r="Y3" s="7" t="s">
        <v>389</v>
      </c>
      <c r="Z3" s="7" t="s">
        <v>394</v>
      </c>
      <c r="AA3" s="7" t="s">
        <v>395</v>
      </c>
      <c r="AB3" s="7" t="s">
        <v>396</v>
      </c>
      <c r="AC3" s="7" t="s">
        <v>406</v>
      </c>
      <c r="AD3" s="7" t="s">
        <v>408</v>
      </c>
      <c r="AE3" s="7" t="s">
        <v>411</v>
      </c>
      <c r="AF3" s="7" t="s">
        <v>415</v>
      </c>
    </row>
    <row r="4" spans="1:32" ht="18" customHeight="1" x14ac:dyDescent="0.15">
      <c r="A4" s="14" t="s">
        <v>40</v>
      </c>
      <c r="B4" s="16"/>
      <c r="C4" s="16"/>
      <c r="D4" s="84">
        <f>税・旧宇都宮!D4+税･旧上河内!D4+税・旧河内!D4</f>
        <v>41441326</v>
      </c>
      <c r="E4" s="84">
        <f>税・旧宇都宮!E4+税･旧上河内!E4+税・旧河内!E4</f>
        <v>43139997</v>
      </c>
      <c r="F4" s="84">
        <f>税・旧宇都宮!F4+税･旧上河内!F4+税・旧河内!F4</f>
        <v>40880849</v>
      </c>
      <c r="G4" s="84">
        <f>税・旧宇都宮!G4+税･旧上河内!G4+税・旧河内!G4</f>
        <v>35827094</v>
      </c>
      <c r="H4" s="84">
        <f>税・旧宇都宮!H4+税･旧上河内!H4+税・旧河内!H4</f>
        <v>38265508</v>
      </c>
      <c r="I4" s="84">
        <f>税・旧宇都宮!I4+税･旧上河内!I4+税・旧河内!I4</f>
        <v>39141704</v>
      </c>
      <c r="J4" s="84">
        <f>税・旧宇都宮!J4+税･旧上河内!J4+税・旧河内!J4</f>
        <v>41980208</v>
      </c>
      <c r="K4" s="84">
        <f>税・旧宇都宮!K4+税･旧上河内!K4+税・旧河内!K4</f>
        <v>38533607</v>
      </c>
      <c r="L4" s="84">
        <f>税・旧宇都宮!L4+税･旧上河内!L4+税・旧河内!L4</f>
        <v>36276701</v>
      </c>
      <c r="M4" s="84">
        <f>税・旧宇都宮!M4+税･旧上河内!M4+税・旧河内!M4</f>
        <v>35672221</v>
      </c>
      <c r="N4" s="84">
        <f>税・旧宇都宮!N4+税･旧上河内!N4+税・旧河内!N4</f>
        <v>35684950</v>
      </c>
      <c r="O4" s="84">
        <f>税・旧宇都宮!O4+税･旧上河内!O4+税・旧河内!O4</f>
        <v>34676287</v>
      </c>
      <c r="P4" s="84">
        <f>税・旧宇都宮!P4+税･旧上河内!P4+税・旧河内!P4</f>
        <v>34395257</v>
      </c>
      <c r="Q4" s="84">
        <f>税・旧宇都宮!Q4+税･旧上河内!Q4+税・旧河内!Q4</f>
        <v>35044612</v>
      </c>
      <c r="R4" s="84">
        <f>税・旧宇都宮!R4+税･旧上河内!R4+税・旧河内!R4</f>
        <v>38158894</v>
      </c>
      <c r="S4" s="16">
        <f t="shared" ref="S4:Y4" si="0">SUM(S5:S8)</f>
        <v>42805036</v>
      </c>
      <c r="T4" s="16">
        <f t="shared" si="0"/>
        <v>48404710</v>
      </c>
      <c r="U4" s="16">
        <f t="shared" si="0"/>
        <v>45756147</v>
      </c>
      <c r="V4" s="16">
        <f t="shared" si="0"/>
        <v>39790588</v>
      </c>
      <c r="W4" s="16">
        <f t="shared" si="0"/>
        <v>39094397</v>
      </c>
      <c r="X4" s="16">
        <f t="shared" si="0"/>
        <v>38402211</v>
      </c>
      <c r="Y4" s="16">
        <f t="shared" si="0"/>
        <v>40456660</v>
      </c>
      <c r="Z4" s="17">
        <f t="shared" ref="Z4:AA4" si="1">SUM(Z5:Z8)</f>
        <v>41417270</v>
      </c>
      <c r="AA4" s="17">
        <f t="shared" si="1"/>
        <v>44494599</v>
      </c>
      <c r="AB4" s="17">
        <f>SUM(AB5:AB8)</f>
        <v>43921141</v>
      </c>
      <c r="AC4" s="17">
        <f>SUM(AC5:AC8)</f>
        <v>43988227</v>
      </c>
      <c r="AD4" s="17">
        <f>SUM(AD5:AD8)</f>
        <v>43993105</v>
      </c>
      <c r="AE4" s="17">
        <v>44028364</v>
      </c>
      <c r="AF4" s="17">
        <v>43381413</v>
      </c>
    </row>
    <row r="5" spans="1:32" ht="18" customHeight="1" x14ac:dyDescent="0.15">
      <c r="A5" s="14" t="s">
        <v>378</v>
      </c>
      <c r="B5" s="16"/>
      <c r="C5" s="16"/>
      <c r="D5" s="84">
        <f>税・旧宇都宮!D5+税･旧上河内!D5+税・旧河内!D5</f>
        <v>320567</v>
      </c>
      <c r="E5" s="84">
        <f>税・旧宇都宮!E5+税･旧上河内!E5+税・旧河内!E5</f>
        <v>331046</v>
      </c>
      <c r="F5" s="84">
        <f>税・旧宇都宮!F5+税･旧上河内!F5+税・旧河内!F5</f>
        <v>337382</v>
      </c>
      <c r="G5" s="84">
        <f>税・旧宇都宮!G5+税･旧上河内!G5+税・旧河内!G5</f>
        <v>334853</v>
      </c>
      <c r="H5" s="84">
        <f>税・旧宇都宮!H5+税･旧上河内!H5+税・旧河内!H5</f>
        <v>350251</v>
      </c>
      <c r="I5" s="84">
        <f>税・旧宇都宮!I5+税･旧上河内!I5+税・旧河内!I5</f>
        <v>444735</v>
      </c>
      <c r="J5" s="84">
        <f>税・旧宇都宮!J5+税･旧上河内!J5+税・旧河内!J5</f>
        <v>458510</v>
      </c>
      <c r="K5" s="84">
        <f>税・旧宇都宮!K5+税･旧上河内!K5+税・旧河内!K5</f>
        <v>451857</v>
      </c>
      <c r="L5" s="84">
        <f>税・旧宇都宮!L5+税･旧上河内!L5+税・旧河内!L5</f>
        <v>463371</v>
      </c>
      <c r="M5" s="84">
        <f>税・旧宇都宮!M5+税･旧上河内!M5+税・旧河内!M5</f>
        <v>457889</v>
      </c>
      <c r="N5" s="84">
        <f>税・旧宇都宮!N5+税･旧上河内!N5+税・旧河内!N5</f>
        <v>464632</v>
      </c>
      <c r="O5" s="84">
        <f>税・旧宇都宮!O5+税･旧上河内!O5+税・旧河内!O5</f>
        <v>459549</v>
      </c>
      <c r="P5" s="84">
        <f>税・旧宇都宮!P5+税･旧上河内!P5+税・旧河内!P5</f>
        <v>457832</v>
      </c>
      <c r="Q5" s="84">
        <f>税・旧宇都宮!Q5+税･旧上河内!Q5+税・旧河内!Q5</f>
        <v>563119</v>
      </c>
      <c r="R5" s="84">
        <f>税・旧宇都宮!R5+税･旧上河内!R5+税・旧河内!R5</f>
        <v>621802</v>
      </c>
      <c r="S5" s="16">
        <v>696224</v>
      </c>
      <c r="T5" s="16">
        <v>740824</v>
      </c>
      <c r="U5" s="16">
        <v>734722</v>
      </c>
      <c r="V5" s="16">
        <v>741141</v>
      </c>
      <c r="W5" s="16">
        <v>730681</v>
      </c>
      <c r="X5" s="16">
        <v>732697</v>
      </c>
      <c r="Y5" s="16">
        <v>733660</v>
      </c>
      <c r="Z5" s="17">
        <v>745436</v>
      </c>
      <c r="AA5" s="17">
        <v>861127</v>
      </c>
      <c r="AB5" s="7">
        <v>870821</v>
      </c>
      <c r="AC5" s="7">
        <v>897553</v>
      </c>
      <c r="AD5" s="7">
        <v>908964</v>
      </c>
      <c r="AE5" s="7">
        <v>917326</v>
      </c>
      <c r="AF5" s="7">
        <v>926709</v>
      </c>
    </row>
    <row r="6" spans="1:32" ht="18" customHeight="1" x14ac:dyDescent="0.15">
      <c r="A6" s="14" t="s">
        <v>42</v>
      </c>
      <c r="B6" s="17"/>
      <c r="C6" s="17"/>
      <c r="D6" s="84">
        <f>税・旧宇都宮!D6+税･旧上河内!D6+税・旧河内!D6</f>
        <v>25869093</v>
      </c>
      <c r="E6" s="84">
        <f>税・旧宇都宮!E6+税･旧上河内!E6+税・旧河内!E6</f>
        <v>29869387</v>
      </c>
      <c r="F6" s="84">
        <f>税・旧宇都宮!F6+税･旧上河内!F6+税・旧河内!F6</f>
        <v>29141574</v>
      </c>
      <c r="G6" s="84">
        <f>税・旧宇都宮!G6+税･旧上河内!G6+税・旧河内!G6</f>
        <v>24731388</v>
      </c>
      <c r="H6" s="84">
        <f>税・旧宇都宮!H6+税･旧上河内!H6+税・旧河内!H6</f>
        <v>25852251</v>
      </c>
      <c r="I6" s="84">
        <f>税・旧宇都宮!I6+税･旧上河内!I6+税・旧河内!I6</f>
        <v>25428177</v>
      </c>
      <c r="J6" s="84">
        <f>税・旧宇都宮!J6+税･旧上河内!J6+税・旧河内!J6</f>
        <v>28577245</v>
      </c>
      <c r="K6" s="84">
        <f>税・旧宇都宮!K6+税･旧上河内!K6+税・旧河内!K6</f>
        <v>25722074</v>
      </c>
      <c r="L6" s="84">
        <f>税・旧宇都宮!L6+税･旧上河内!L6+税・旧河内!L6</f>
        <v>24961660</v>
      </c>
      <c r="M6" s="84">
        <f>税・旧宇都宮!M6+税･旧上河内!M6+税・旧河内!M6</f>
        <v>23997472</v>
      </c>
      <c r="N6" s="84">
        <f>税・旧宇都宮!N6+税･旧上河内!N6+税・旧河内!N6</f>
        <v>24289514</v>
      </c>
      <c r="O6" s="84">
        <f>税・旧宇都宮!O6+税･旧上河内!O6+税・旧河内!O6</f>
        <v>23827955</v>
      </c>
      <c r="P6" s="84">
        <f>税・旧宇都宮!P6+税･旧上河内!P6+税・旧河内!P6</f>
        <v>22847327</v>
      </c>
      <c r="Q6" s="84">
        <f>税・旧宇都宮!Q6+税･旧上河内!Q6+税・旧河内!Q6</f>
        <v>22293996</v>
      </c>
      <c r="R6" s="84">
        <f>税・旧宇都宮!R6+税･旧上河内!R6+税・旧河内!R6</f>
        <v>23951391</v>
      </c>
      <c r="S6" s="16">
        <v>26228401</v>
      </c>
      <c r="T6" s="16">
        <v>30308458</v>
      </c>
      <c r="U6" s="16">
        <v>31148510</v>
      </c>
      <c r="V6" s="16">
        <v>31187509</v>
      </c>
      <c r="W6" s="16">
        <v>28523214</v>
      </c>
      <c r="X6" s="16">
        <v>28474146</v>
      </c>
      <c r="Y6" s="16">
        <v>29554629</v>
      </c>
      <c r="Z6" s="17">
        <v>30001486</v>
      </c>
      <c r="AA6" s="17">
        <v>30583161</v>
      </c>
      <c r="AB6" s="7">
        <v>30964424</v>
      </c>
      <c r="AC6" s="7">
        <v>31829683</v>
      </c>
      <c r="AD6" s="7">
        <v>32093978</v>
      </c>
      <c r="AE6" s="7">
        <v>32422293</v>
      </c>
      <c r="AF6" s="7">
        <v>32982112</v>
      </c>
    </row>
    <row r="7" spans="1:32" ht="18" customHeight="1" x14ac:dyDescent="0.15">
      <c r="A7" s="14" t="s">
        <v>43</v>
      </c>
      <c r="B7" s="17"/>
      <c r="C7" s="17"/>
      <c r="D7" s="84">
        <f>税・旧宇都宮!D7+税･旧上河内!D7+税・旧河内!D7</f>
        <v>1665028</v>
      </c>
      <c r="E7" s="84">
        <f>税・旧宇都宮!E7+税･旧上河内!E7+税・旧河内!E7</f>
        <v>1727142</v>
      </c>
      <c r="F7" s="84">
        <f>税・旧宇都宮!F7+税･旧上河内!F7+税・旧河内!F7</f>
        <v>1777458</v>
      </c>
      <c r="G7" s="84">
        <f>税・旧宇都宮!G7+税･旧上河内!G7+税・旧河内!G7</f>
        <v>1923272</v>
      </c>
      <c r="H7" s="84">
        <f>税・旧宇都宮!H7+税･旧上河内!H7+税・旧河内!H7</f>
        <v>2005046</v>
      </c>
      <c r="I7" s="84">
        <f>税・旧宇都宮!I7+税･旧上河内!I7+税・旧河内!I7</f>
        <v>2052124</v>
      </c>
      <c r="J7" s="84">
        <f>税・旧宇都宮!J7+税･旧上河内!J7+税・旧河内!J7</f>
        <v>2054350</v>
      </c>
      <c r="K7" s="84">
        <f>税・旧宇都宮!K7+税･旧上河内!K7+税・旧河内!K7</f>
        <v>2055422</v>
      </c>
      <c r="L7" s="84">
        <f>税・旧宇都宮!L7+税･旧上河内!L7+税・旧河内!L7</f>
        <v>2059233</v>
      </c>
      <c r="M7" s="84">
        <f>税・旧宇都宮!M7+税･旧上河内!M7+税・旧河内!M7</f>
        <v>2087736</v>
      </c>
      <c r="N7" s="84">
        <f>税・旧宇都宮!N7+税･旧上河内!N7+税・旧河内!N7</f>
        <v>2109825</v>
      </c>
      <c r="O7" s="84">
        <f>税・旧宇都宮!O7+税･旧上河内!O7+税・旧河内!O7</f>
        <v>2073895</v>
      </c>
      <c r="P7" s="84">
        <f>税・旧宇都宮!P7+税･旧上河内!P7+税・旧河内!P7</f>
        <v>2090218</v>
      </c>
      <c r="Q7" s="84">
        <f>税・旧宇都宮!Q7+税･旧上河内!Q7+税・旧河内!Q7</f>
        <v>2162469</v>
      </c>
      <c r="R7" s="84">
        <f>税・旧宇都宮!R7+税･旧上河内!R7+税・旧河内!R7</f>
        <v>2200137</v>
      </c>
      <c r="S7" s="16">
        <v>2222047</v>
      </c>
      <c r="T7" s="16">
        <v>2226264</v>
      </c>
      <c r="U7" s="16">
        <v>2187810</v>
      </c>
      <c r="V7" s="16">
        <v>2099014</v>
      </c>
      <c r="W7" s="16">
        <v>2159445</v>
      </c>
      <c r="X7" s="16">
        <v>2141055</v>
      </c>
      <c r="Y7" s="16">
        <v>2152896</v>
      </c>
      <c r="Z7" s="17">
        <v>2153846</v>
      </c>
      <c r="AA7" s="17">
        <v>2142879</v>
      </c>
      <c r="AB7" s="7">
        <v>2064716</v>
      </c>
      <c r="AC7" s="7">
        <v>2151075</v>
      </c>
      <c r="AD7" s="7">
        <v>2203109</v>
      </c>
      <c r="AE7" s="7">
        <v>2220354</v>
      </c>
      <c r="AF7" s="7">
        <v>2225944</v>
      </c>
    </row>
    <row r="8" spans="1:32" ht="18" customHeight="1" x14ac:dyDescent="0.15">
      <c r="A8" s="14" t="s">
        <v>44</v>
      </c>
      <c r="B8" s="17"/>
      <c r="C8" s="17"/>
      <c r="D8" s="84">
        <f>税・旧宇都宮!D8+税･旧上河内!D8+税・旧河内!D8</f>
        <v>13586638</v>
      </c>
      <c r="E8" s="84">
        <f>税・旧宇都宮!E8+税･旧上河内!E8+税・旧河内!E8</f>
        <v>11212422</v>
      </c>
      <c r="F8" s="84">
        <f>税・旧宇都宮!F8+税･旧上河内!F8+税・旧河内!F8</f>
        <v>9624435</v>
      </c>
      <c r="G8" s="84">
        <f>税・旧宇都宮!G8+税･旧上河内!G8+税・旧河内!G8</f>
        <v>8837581</v>
      </c>
      <c r="H8" s="84">
        <f>税・旧宇都宮!H8+税･旧上河内!H8+税・旧河内!H8</f>
        <v>10057960</v>
      </c>
      <c r="I8" s="84">
        <f>税・旧宇都宮!I8+税･旧上河内!I8+税・旧河内!I8</f>
        <v>11216668</v>
      </c>
      <c r="J8" s="84">
        <f>税・旧宇都宮!J8+税･旧上河内!J8+税・旧河内!J8</f>
        <v>10890103</v>
      </c>
      <c r="K8" s="84">
        <f>税・旧宇都宮!K8+税･旧上河内!K8+税・旧河内!K8</f>
        <v>10304254</v>
      </c>
      <c r="L8" s="84">
        <f>税・旧宇都宮!L8+税･旧上河内!L8+税・旧河内!L8</f>
        <v>8792437</v>
      </c>
      <c r="M8" s="84">
        <f>税・旧宇都宮!M8+税･旧上河内!M8+税・旧河内!M8</f>
        <v>9129124</v>
      </c>
      <c r="N8" s="84">
        <f>税・旧宇都宮!N8+税･旧上河内!N8+税・旧河内!N8</f>
        <v>8820979</v>
      </c>
      <c r="O8" s="84">
        <f>税・旧宇都宮!O8+税･旧上河内!O8+税・旧河内!O8</f>
        <v>8314888</v>
      </c>
      <c r="P8" s="84">
        <f>税・旧宇都宮!P8+税･旧上河内!P8+税・旧河内!P8</f>
        <v>8999880</v>
      </c>
      <c r="Q8" s="84">
        <f>税・旧宇都宮!Q8+税･旧上河内!Q8+税・旧河内!Q8</f>
        <v>10025028</v>
      </c>
      <c r="R8" s="84">
        <f>税・旧宇都宮!R8+税･旧上河内!R8+税・旧河内!R8</f>
        <v>11385564</v>
      </c>
      <c r="S8" s="16">
        <v>13658364</v>
      </c>
      <c r="T8" s="16">
        <v>15129164</v>
      </c>
      <c r="U8" s="16">
        <v>11685105</v>
      </c>
      <c r="V8" s="16">
        <v>5762924</v>
      </c>
      <c r="W8" s="16">
        <v>7681057</v>
      </c>
      <c r="X8" s="16">
        <v>7054313</v>
      </c>
      <c r="Y8" s="16">
        <v>8015475</v>
      </c>
      <c r="Z8" s="17">
        <v>8516502</v>
      </c>
      <c r="AA8" s="17">
        <v>10907432</v>
      </c>
      <c r="AB8" s="7">
        <v>10021180</v>
      </c>
      <c r="AC8" s="7">
        <v>9109916</v>
      </c>
      <c r="AD8" s="7">
        <v>8787054</v>
      </c>
      <c r="AE8" s="7">
        <v>8468391</v>
      </c>
      <c r="AF8" s="7">
        <v>7246648</v>
      </c>
    </row>
    <row r="9" spans="1:32" ht="18" customHeight="1" x14ac:dyDescent="0.15">
      <c r="A9" s="14" t="s">
        <v>45</v>
      </c>
      <c r="B9" s="16"/>
      <c r="C9" s="16"/>
      <c r="D9" s="84">
        <f>税・旧宇都宮!D9+税･旧上河内!D9+税・旧河内!D9</f>
        <v>25817792</v>
      </c>
      <c r="E9" s="84">
        <f>税・旧宇都宮!E9+税･旧上河内!E9+税・旧河内!E9</f>
        <v>28550000</v>
      </c>
      <c r="F9" s="84">
        <f>税・旧宇都宮!F9+税･旧上河内!F9+税・旧河内!F9</f>
        <v>30160778</v>
      </c>
      <c r="G9" s="84">
        <f>税・旧宇都宮!G9+税･旧上河内!G9+税・旧河内!G9</f>
        <v>31540552</v>
      </c>
      <c r="H9" s="84">
        <f>税・旧宇都宮!H9+税･旧上河内!H9+税・旧河内!H9</f>
        <v>32891291</v>
      </c>
      <c r="I9" s="84">
        <f>税・旧宇都宮!I9+税･旧上河内!I9+税・旧河内!I9</f>
        <v>34901715</v>
      </c>
      <c r="J9" s="84">
        <f>税・旧宇都宮!J9+税･旧上河内!J9+税・旧河内!J9</f>
        <v>35440273</v>
      </c>
      <c r="K9" s="84">
        <f>税・旧宇都宮!K9+税･旧上河内!K9+税・旧河内!K9</f>
        <v>36837862</v>
      </c>
      <c r="L9" s="84">
        <f>税・旧宇都宮!L9+税･旧上河内!L9+税・旧河内!L9</f>
        <v>37824929</v>
      </c>
      <c r="M9" s="84">
        <f>税・旧宇都宮!M9+税･旧上河内!M9+税・旧河内!M9</f>
        <v>36794710</v>
      </c>
      <c r="N9" s="84">
        <f>税・旧宇都宮!N9+税･旧上河内!N9+税・旧河内!N9</f>
        <v>37729684</v>
      </c>
      <c r="O9" s="84">
        <f>税・旧宇都宮!O9+税･旧上河内!O9+税・旧河内!O9</f>
        <v>38427030</v>
      </c>
      <c r="P9" s="84">
        <f>税・旧宇都宮!P9+税･旧上河内!P9+税・旧河内!P9</f>
        <v>36647868</v>
      </c>
      <c r="Q9" s="84">
        <f>税・旧宇都宮!Q9+税･旧上河内!Q9+税・旧河内!Q9</f>
        <v>36449073</v>
      </c>
      <c r="R9" s="84">
        <f>税・旧宇都宮!R9+税･旧上河内!R9+税・旧河内!R9</f>
        <v>36881814</v>
      </c>
      <c r="S9" s="16">
        <v>36248309</v>
      </c>
      <c r="T9" s="16">
        <v>36782117</v>
      </c>
      <c r="U9" s="16">
        <v>37066845</v>
      </c>
      <c r="V9" s="16">
        <v>36477014</v>
      </c>
      <c r="W9" s="16">
        <v>36473758</v>
      </c>
      <c r="X9" s="16">
        <v>36920895</v>
      </c>
      <c r="Y9" s="16">
        <v>34340122</v>
      </c>
      <c r="Z9" s="17">
        <v>34433795</v>
      </c>
      <c r="AA9" s="17">
        <v>35128383</v>
      </c>
      <c r="AB9" s="7">
        <v>34590900</v>
      </c>
      <c r="AC9" s="7">
        <v>35387659</v>
      </c>
      <c r="AD9" s="7">
        <v>35892012</v>
      </c>
      <c r="AE9" s="7">
        <v>35645970</v>
      </c>
      <c r="AF9" s="7">
        <v>36031379</v>
      </c>
    </row>
    <row r="10" spans="1:32" ht="18" customHeight="1" x14ac:dyDescent="0.15">
      <c r="A10" s="14" t="s">
        <v>46</v>
      </c>
      <c r="B10" s="16"/>
      <c r="C10" s="16"/>
      <c r="D10" s="84">
        <f>税・旧宇都宮!D10+税･旧上河内!D10+税・旧河内!D10</f>
        <v>25706152</v>
      </c>
      <c r="E10" s="84">
        <f>税・旧宇都宮!E10+税･旧上河内!E10+税・旧河内!E10</f>
        <v>28417675</v>
      </c>
      <c r="F10" s="84">
        <f>税・旧宇都宮!F10+税･旧上河内!F10+税・旧河内!F10</f>
        <v>29023824</v>
      </c>
      <c r="G10" s="84">
        <f>税・旧宇都宮!G10+税･旧上河内!G10+税・旧河内!G10</f>
        <v>31399851</v>
      </c>
      <c r="H10" s="84">
        <f>税・旧宇都宮!H10+税･旧上河内!H10+税・旧河内!H10</f>
        <v>32742033</v>
      </c>
      <c r="I10" s="84">
        <f>税・旧宇都宮!I10+税･旧上河内!I10+税・旧河内!I10</f>
        <v>34742307</v>
      </c>
      <c r="J10" s="84">
        <f>税・旧宇都宮!J10+税･旧上河内!J10+税・旧河内!J10</f>
        <v>35281668</v>
      </c>
      <c r="K10" s="84">
        <f>税・旧宇都宮!K10+税･旧上河内!K10+税・旧河内!K10</f>
        <v>36674819</v>
      </c>
      <c r="L10" s="84">
        <f>税・旧宇都宮!L10+税･旧上河内!L10+税・旧河内!L10</f>
        <v>37648748</v>
      </c>
      <c r="M10" s="84">
        <f>税・旧宇都宮!M10+税･旧上河内!M10+税・旧河内!M10</f>
        <v>36598870</v>
      </c>
      <c r="N10" s="84">
        <f>税・旧宇都宮!N10+税･旧上河内!N10+税・旧河内!N10</f>
        <v>37540568</v>
      </c>
      <c r="O10" s="84">
        <f>税・旧宇都宮!O10+税･旧上河内!O10+税・旧河内!O10</f>
        <v>38231376</v>
      </c>
      <c r="P10" s="84">
        <f>税・旧宇都宮!P10+税･旧上河内!P10+税・旧河内!P10</f>
        <v>36444866</v>
      </c>
      <c r="Q10" s="84">
        <f>税・旧宇都宮!Q10+税･旧上河内!Q10+税・旧河内!Q10</f>
        <v>36196628</v>
      </c>
      <c r="R10" s="84">
        <f>税・旧宇都宮!R10+税･旧上河内!R10+税・旧河内!R10</f>
        <v>36638203</v>
      </c>
      <c r="S10" s="16">
        <v>36008877</v>
      </c>
      <c r="T10" s="16">
        <v>36550491</v>
      </c>
      <c r="U10" s="16">
        <v>36885017</v>
      </c>
      <c r="V10" s="16">
        <v>36290723</v>
      </c>
      <c r="W10" s="16">
        <v>36289066</v>
      </c>
      <c r="X10" s="16">
        <v>36732726</v>
      </c>
      <c r="Y10" s="16">
        <v>34175450</v>
      </c>
      <c r="Z10" s="17">
        <v>34280603</v>
      </c>
      <c r="AA10" s="17">
        <v>34977150</v>
      </c>
      <c r="AB10" s="7">
        <v>34441326</v>
      </c>
      <c r="AC10" s="7">
        <v>35243813</v>
      </c>
      <c r="AD10" s="7">
        <v>35754925</v>
      </c>
      <c r="AE10" s="7">
        <v>35511523</v>
      </c>
      <c r="AF10" s="7">
        <v>35903766</v>
      </c>
    </row>
    <row r="11" spans="1:32" ht="18" customHeight="1" x14ac:dyDescent="0.15">
      <c r="A11" s="14" t="s">
        <v>47</v>
      </c>
      <c r="B11" s="16"/>
      <c r="C11" s="16"/>
      <c r="D11" s="84">
        <f>税・旧宇都宮!D11+税･旧上河内!D11+税・旧河内!D11</f>
        <v>323816</v>
      </c>
      <c r="E11" s="84">
        <f>税・旧宇都宮!E11+税･旧上河内!E11+税・旧河内!E11</f>
        <v>338372</v>
      </c>
      <c r="F11" s="84">
        <f>税・旧宇都宮!F11+税･旧上河内!F11+税・旧河内!F11</f>
        <v>348682</v>
      </c>
      <c r="G11" s="84">
        <f>税・旧宇都宮!G11+税･旧上河内!G11+税・旧河内!G11</f>
        <v>360152</v>
      </c>
      <c r="H11" s="84">
        <f>税・旧宇都宮!H11+税･旧上河内!H11+税・旧河内!H11</f>
        <v>365815</v>
      </c>
      <c r="I11" s="84">
        <f>税・旧宇都宮!I11+税･旧上河内!I11+税・旧河内!I11</f>
        <v>372178</v>
      </c>
      <c r="J11" s="84">
        <f>税・旧宇都宮!J11+税･旧上河内!J11+税・旧河内!J11</f>
        <v>375558</v>
      </c>
      <c r="K11" s="84">
        <f>税・旧宇都宮!K11+税･旧上河内!K11+税・旧河内!K11</f>
        <v>380132</v>
      </c>
      <c r="L11" s="84">
        <f>税・旧宇都宮!L11+税･旧上河内!L11+税・旧河内!L11</f>
        <v>383159</v>
      </c>
      <c r="M11" s="84">
        <f>税・旧宇都宮!M11+税･旧上河内!M11+税・旧河内!M11</f>
        <v>398961</v>
      </c>
      <c r="N11" s="84">
        <f>税・旧宇都宮!N11+税･旧上河内!N11+税・旧河内!N11</f>
        <v>422186</v>
      </c>
      <c r="O11" s="84">
        <f>税・旧宇都宮!O11+税･旧上河内!O11+税・旧河内!O11</f>
        <v>439241</v>
      </c>
      <c r="P11" s="84">
        <f>税・旧宇都宮!P11+税･旧上河内!P11+税・旧河内!P11</f>
        <v>459263</v>
      </c>
      <c r="Q11" s="84">
        <f>税・旧宇都宮!Q11+税･旧上河内!Q11+税・旧河内!Q11</f>
        <v>481253</v>
      </c>
      <c r="R11" s="84">
        <f>税・旧宇都宮!R11+税･旧上河内!R11+税・旧河内!R11</f>
        <v>508275</v>
      </c>
      <c r="S11" s="16">
        <v>534586</v>
      </c>
      <c r="T11" s="16">
        <v>569695</v>
      </c>
      <c r="U11" s="16">
        <v>598548</v>
      </c>
      <c r="V11" s="16">
        <v>625608</v>
      </c>
      <c r="W11" s="16">
        <v>649285</v>
      </c>
      <c r="X11" s="16">
        <v>671359</v>
      </c>
      <c r="Y11" s="16">
        <v>693180</v>
      </c>
      <c r="Z11" s="17">
        <v>728455</v>
      </c>
      <c r="AA11" s="17">
        <v>765034</v>
      </c>
      <c r="AB11" s="7">
        <v>803297</v>
      </c>
      <c r="AC11" s="7">
        <v>974975</v>
      </c>
      <c r="AD11" s="7">
        <v>1033885</v>
      </c>
      <c r="AE11" s="7">
        <v>1079365</v>
      </c>
      <c r="AF11" s="7">
        <v>1134783</v>
      </c>
    </row>
    <row r="12" spans="1:32" ht="18" customHeight="1" x14ac:dyDescent="0.15">
      <c r="A12" s="14" t="s">
        <v>48</v>
      </c>
      <c r="B12" s="16"/>
      <c r="C12" s="16"/>
      <c r="D12" s="84">
        <f>税・旧宇都宮!D12+税･旧上河内!D12+税・旧河内!D12</f>
        <v>2818579</v>
      </c>
      <c r="E12" s="84">
        <f>税・旧宇都宮!E12+税･旧上河内!E12+税・旧河内!E12</f>
        <v>2837796</v>
      </c>
      <c r="F12" s="84">
        <f>税・旧宇都宮!F12+税･旧上河内!F12+税・旧河内!F12</f>
        <v>2912269</v>
      </c>
      <c r="G12" s="84">
        <f>税・旧宇都宮!G12+税･旧上河内!G12+税・旧河内!G12</f>
        <v>2916625</v>
      </c>
      <c r="H12" s="84">
        <f>税・旧宇都宮!H12+税･旧上河内!H12+税・旧河内!H12</f>
        <v>2947403</v>
      </c>
      <c r="I12" s="84">
        <f>税・旧宇都宮!I12+税･旧上河内!I12+税・旧河内!I12</f>
        <v>2923772</v>
      </c>
      <c r="J12" s="84">
        <f>税・旧宇都宮!J12+税･旧上河内!J12+税・旧河内!J12</f>
        <v>3447443</v>
      </c>
      <c r="K12" s="84">
        <f>税・旧宇都宮!K12+税･旧上河内!K12+税・旧河内!K12</f>
        <v>3533810</v>
      </c>
      <c r="L12" s="84">
        <f>税・旧宇都宮!L12+税･旧上河内!L12+税・旧河内!L12</f>
        <v>3809104</v>
      </c>
      <c r="M12" s="84">
        <f>税・旧宇都宮!M12+税･旧上河内!M12+税・旧河内!M12</f>
        <v>3801536</v>
      </c>
      <c r="N12" s="84">
        <f>税・旧宇都宮!N12+税･旧上河内!N12+税・旧河内!N12</f>
        <v>3703947</v>
      </c>
      <c r="O12" s="84">
        <f>税・旧宇都宮!O12+税･旧上河内!O12+税・旧河内!O12</f>
        <v>3571261</v>
      </c>
      <c r="P12" s="84">
        <f>税・旧宇都宮!P12+税･旧上河内!P12+税・旧河内!P12</f>
        <v>3658540</v>
      </c>
      <c r="Q12" s="84">
        <f>税・旧宇都宮!Q12+税･旧上河内!Q12+税・旧河内!Q12</f>
        <v>3746115</v>
      </c>
      <c r="R12" s="84">
        <f>税・旧宇都宮!R12+税･旧上河内!R12+税・旧河内!R12</f>
        <v>3750916</v>
      </c>
      <c r="S12" s="16">
        <v>3857654</v>
      </c>
      <c r="T12" s="16">
        <v>3834562</v>
      </c>
      <c r="U12" s="16">
        <v>3568849</v>
      </c>
      <c r="V12" s="16">
        <v>3409902</v>
      </c>
      <c r="W12" s="16">
        <v>3566586</v>
      </c>
      <c r="X12" s="16">
        <v>4196149</v>
      </c>
      <c r="Y12" s="16">
        <v>4125259</v>
      </c>
      <c r="Z12" s="17">
        <v>4270616</v>
      </c>
      <c r="AA12" s="17">
        <v>4130097</v>
      </c>
      <c r="AB12" s="7">
        <v>4029653</v>
      </c>
      <c r="AC12" s="7">
        <v>3896794</v>
      </c>
      <c r="AD12" s="7">
        <v>3633481</v>
      </c>
      <c r="AE12" s="7">
        <v>3567156</v>
      </c>
      <c r="AF12" s="7">
        <v>3581385</v>
      </c>
    </row>
    <row r="13" spans="1:32" ht="18" customHeight="1" x14ac:dyDescent="0.15">
      <c r="A13" s="14" t="s">
        <v>49</v>
      </c>
      <c r="B13" s="16"/>
      <c r="C13" s="16"/>
      <c r="D13" s="84">
        <f>税・旧宇都宮!D13+税･旧上河内!D13+税・旧河内!D13</f>
        <v>87</v>
      </c>
      <c r="E13" s="84">
        <f>税・旧宇都宮!E13+税･旧上河内!E13+税・旧河内!E13</f>
        <v>85</v>
      </c>
      <c r="F13" s="84">
        <f>税・旧宇都宮!F13+税･旧上河内!F13+税・旧河内!F13</f>
        <v>62</v>
      </c>
      <c r="G13" s="84">
        <f>税・旧宇都宮!G13+税･旧上河内!G13+税・旧河内!G13</f>
        <v>327</v>
      </c>
      <c r="H13" s="84">
        <f>税・旧宇都宮!H13+税･旧上河内!H13+税・旧河内!H13</f>
        <v>464</v>
      </c>
      <c r="I13" s="84">
        <f>税・旧宇都宮!I13+税･旧上河内!I13+税・旧河内!I13</f>
        <v>448</v>
      </c>
      <c r="J13" s="84">
        <f>税・旧宇都宮!J13+税･旧上河内!J13+税・旧河内!J13</f>
        <v>287</v>
      </c>
      <c r="K13" s="84">
        <f>税・旧宇都宮!K13+税･旧上河内!K13+税・旧河内!K13</f>
        <v>114</v>
      </c>
      <c r="L13" s="84">
        <f>税・旧宇都宮!L13+税･旧上河内!L13+税・旧河内!L13</f>
        <v>59</v>
      </c>
      <c r="M13" s="84">
        <f>税・旧宇都宮!M13+税･旧上河内!M13+税・旧河内!M13</f>
        <v>51</v>
      </c>
      <c r="N13" s="84">
        <f>税・旧宇都宮!N13+税･旧上河内!N13+税・旧河内!N13</f>
        <v>54</v>
      </c>
      <c r="O13" s="84">
        <f>税・旧宇都宮!O13+税･旧上河内!O13+税・旧河内!O13</f>
        <v>39</v>
      </c>
      <c r="P13" s="84">
        <f>税・旧宇都宮!P13+税･旧上河内!P13+税・旧河内!P13</f>
        <v>45</v>
      </c>
      <c r="Q13" s="84">
        <f>税・旧宇都宮!Q13+税･旧上河内!Q13+税・旧河内!Q13</f>
        <v>40</v>
      </c>
      <c r="R13" s="84">
        <f>税・旧宇都宮!R13+税･旧上河内!R13+税・旧河内!R13</f>
        <v>1</v>
      </c>
      <c r="S13" s="16">
        <v>35</v>
      </c>
      <c r="T13" s="16">
        <v>38</v>
      </c>
      <c r="U13" s="16">
        <v>36</v>
      </c>
      <c r="V13" s="16">
        <v>29</v>
      </c>
      <c r="W13" s="16">
        <v>36</v>
      </c>
      <c r="X13" s="16">
        <v>30</v>
      </c>
      <c r="Y13" s="16">
        <v>29</v>
      </c>
      <c r="Z13" s="17">
        <v>27</v>
      </c>
      <c r="AA13" s="17">
        <v>23</v>
      </c>
      <c r="AB13" s="17">
        <v>29</v>
      </c>
      <c r="AC13" s="17">
        <v>20</v>
      </c>
      <c r="AD13" s="17">
        <v>20</v>
      </c>
      <c r="AE13" s="17">
        <v>19</v>
      </c>
      <c r="AF13" s="17">
        <v>19</v>
      </c>
    </row>
    <row r="14" spans="1:32" ht="18" customHeight="1" x14ac:dyDescent="0.15">
      <c r="A14" s="14" t="s">
        <v>50</v>
      </c>
      <c r="B14" s="16"/>
      <c r="C14" s="16"/>
      <c r="D14" s="84">
        <f>税・旧宇都宮!D14+税･旧上河内!D14+税・旧河内!D14</f>
        <v>571923</v>
      </c>
      <c r="E14" s="84">
        <f>税・旧宇都宮!E14+税･旧上河内!E14+税・旧河内!E14</f>
        <v>676301</v>
      </c>
      <c r="F14" s="84">
        <f>税・旧宇都宮!F14+税･旧上河内!F14+税・旧河内!F14</f>
        <v>577435</v>
      </c>
      <c r="G14" s="84">
        <f>税・旧宇都宮!G14+税･旧上河内!G14+税・旧河内!G14</f>
        <v>510774</v>
      </c>
      <c r="H14" s="84">
        <f>税・旧宇都宮!H14+税･旧上河内!H14+税・旧河内!H14</f>
        <v>400191</v>
      </c>
      <c r="I14" s="84">
        <f>税・旧宇都宮!I14+税･旧上河内!I14+税・旧河内!I14</f>
        <v>318644</v>
      </c>
      <c r="J14" s="84">
        <f>税・旧宇都宮!J14+税･旧上河内!J14+税・旧河内!J14</f>
        <v>270798</v>
      </c>
      <c r="K14" s="84">
        <f>税・旧宇都宮!K14+税･旧上河内!K14+税・旧河内!K14</f>
        <v>185292</v>
      </c>
      <c r="L14" s="84">
        <f>税・旧宇都宮!L14+税･旧上河内!L14+税・旧河内!L14</f>
        <v>289565</v>
      </c>
      <c r="M14" s="84">
        <f>税・旧宇都宮!M14+税･旧上河内!M14+税・旧河内!M14</f>
        <v>163809</v>
      </c>
      <c r="N14" s="84">
        <f>税・旧宇都宮!N14+税･旧上河内!N14+税・旧河内!N14</f>
        <v>105229</v>
      </c>
      <c r="O14" s="84">
        <f>税・旧宇都宮!O14+税･旧上河内!O14+税・旧河内!O14</f>
        <v>104159</v>
      </c>
      <c r="P14" s="84">
        <f>税・旧宇都宮!P14+税･旧上河内!P14+税・旧河内!P14</f>
        <v>3108</v>
      </c>
      <c r="Q14" s="84">
        <f>税・旧宇都宮!Q14+税･旧上河内!Q14+税・旧河内!Q14</f>
        <v>28557</v>
      </c>
      <c r="R14" s="84">
        <f>税・旧宇都宮!R14+税･旧上河内!R14+税・旧河内!R14</f>
        <v>59</v>
      </c>
      <c r="S14" s="16">
        <v>420</v>
      </c>
      <c r="T14" s="16">
        <v>38</v>
      </c>
      <c r="U14" s="16">
        <v>38</v>
      </c>
      <c r="V14" s="16">
        <v>210</v>
      </c>
      <c r="W14" s="16">
        <v>210</v>
      </c>
      <c r="X14" s="16">
        <v>210</v>
      </c>
      <c r="Y14" s="16">
        <v>210</v>
      </c>
      <c r="Z14" s="17">
        <v>210</v>
      </c>
      <c r="AA14" s="17">
        <v>0</v>
      </c>
      <c r="AB14" s="17">
        <v>210</v>
      </c>
      <c r="AC14" s="17">
        <v>210</v>
      </c>
      <c r="AD14" s="17">
        <v>210</v>
      </c>
      <c r="AE14" s="17">
        <v>210</v>
      </c>
      <c r="AF14" s="17">
        <v>210</v>
      </c>
    </row>
    <row r="15" spans="1:32" ht="18" customHeight="1" x14ac:dyDescent="0.15">
      <c r="A15" s="14" t="s">
        <v>51</v>
      </c>
      <c r="B15" s="16"/>
      <c r="C15" s="16"/>
      <c r="D15" s="84">
        <f>税・旧宇都宮!D15+税･旧上河内!D15+税・旧河内!D15</f>
        <v>0</v>
      </c>
      <c r="E15" s="84">
        <f>税・旧宇都宮!E15+税･旧上河内!E15+税・旧河内!E15</f>
        <v>0</v>
      </c>
      <c r="F15" s="84">
        <f>税・旧宇都宮!F15+税･旧上河内!F15+税・旧河内!F15</f>
        <v>0</v>
      </c>
      <c r="G15" s="84">
        <f>税・旧宇都宮!G15+税･旧上河内!G15+税・旧河内!G15</f>
        <v>0</v>
      </c>
      <c r="H15" s="84">
        <f>税・旧宇都宮!H15+税･旧上河内!H15+税・旧河内!H15</f>
        <v>0</v>
      </c>
      <c r="I15" s="84">
        <f>税・旧宇都宮!I15+税･旧上河内!I15+税・旧河内!I15</f>
        <v>0</v>
      </c>
      <c r="J15" s="84">
        <f>税・旧宇都宮!J15+税･旧上河内!J15+税・旧河内!J15</f>
        <v>0</v>
      </c>
      <c r="K15" s="84">
        <f>税・旧宇都宮!K15+税･旧上河内!K15+税・旧河内!K15</f>
        <v>0</v>
      </c>
      <c r="L15" s="84">
        <f>税・旧宇都宮!L15+税･旧上河内!L15+税・旧河内!L15</f>
        <v>0</v>
      </c>
      <c r="M15" s="84">
        <f>税・旧宇都宮!M15+税･旧上河内!M15+税・旧河内!M15</f>
        <v>0</v>
      </c>
      <c r="N15" s="84">
        <f>税・旧宇都宮!N15+税･旧上河内!N15+税・旧河内!N15</f>
        <v>0</v>
      </c>
      <c r="O15" s="84">
        <f>税・旧宇都宮!O15+税･旧上河内!O15+税・旧河内!O15</f>
        <v>1</v>
      </c>
      <c r="P15" s="84">
        <f>税・旧宇都宮!P15+税･旧上河内!P15+税・旧河内!P15</f>
        <v>1</v>
      </c>
      <c r="Q15" s="84">
        <f>税・旧宇都宮!Q15+税･旧上河内!Q15+税・旧河内!Q15</f>
        <v>1</v>
      </c>
      <c r="R15" s="84">
        <f>税・旧宇都宮!R15+税･旧上河内!R15+税・旧河内!R15</f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7">
        <v>1</v>
      </c>
      <c r="AA15" s="17">
        <v>1</v>
      </c>
      <c r="AB15" s="17">
        <v>1</v>
      </c>
      <c r="AC15" s="17">
        <v>1</v>
      </c>
      <c r="AD15" s="17">
        <v>1</v>
      </c>
      <c r="AE15" s="17">
        <v>1</v>
      </c>
      <c r="AF15" s="17">
        <v>1</v>
      </c>
    </row>
    <row r="16" spans="1:32" ht="18" customHeight="1" x14ac:dyDescent="0.15">
      <c r="A16" s="14" t="s">
        <v>52</v>
      </c>
      <c r="B16" s="16"/>
      <c r="C16" s="16"/>
      <c r="D16" s="84">
        <f>税・旧宇都宮!D16+税･旧上河内!D16+税・旧河内!D16</f>
        <v>0</v>
      </c>
      <c r="E16" s="84">
        <f>税・旧宇都宮!E16+税･旧上河内!E16+税・旧河内!E16</f>
        <v>0</v>
      </c>
      <c r="F16" s="84">
        <f>税・旧宇都宮!F16+税･旧上河内!F16+税・旧河内!F16</f>
        <v>0</v>
      </c>
      <c r="G16" s="84">
        <f>税・旧宇都宮!G16+税･旧上河内!G16+税・旧河内!G16</f>
        <v>0</v>
      </c>
      <c r="H16" s="84">
        <f>税・旧宇都宮!H16+税･旧上河内!H16+税・旧河内!H16</f>
        <v>0</v>
      </c>
      <c r="I16" s="84">
        <f>税・旧宇都宮!I16+税･旧上河内!I16+税・旧河内!I16</f>
        <v>0</v>
      </c>
      <c r="J16" s="84">
        <f>税・旧宇都宮!J16+税･旧上河内!J16+税・旧河内!J16</f>
        <v>0</v>
      </c>
      <c r="K16" s="84">
        <f>税・旧宇都宮!K16+税･旧上河内!K16+税・旧河内!K16</f>
        <v>0</v>
      </c>
      <c r="L16" s="84">
        <f>税・旧宇都宮!L16+税･旧上河内!L16+税・旧河内!L16</f>
        <v>0</v>
      </c>
      <c r="M16" s="84">
        <f>税・旧宇都宮!M16+税･旧上河内!M16+税・旧河内!M16</f>
        <v>0</v>
      </c>
      <c r="N16" s="84">
        <f>税・旧宇都宮!N16+税･旧上河内!N16+税・旧河内!N16</f>
        <v>0</v>
      </c>
      <c r="O16" s="84">
        <f>税・旧宇都宮!O16+税･旧上河内!O16+税・旧河内!O16</f>
        <v>1</v>
      </c>
      <c r="P16" s="84">
        <f>税・旧宇都宮!P16+税･旧上河内!P16+税・旧河内!P16</f>
        <v>1</v>
      </c>
      <c r="Q16" s="84">
        <f>税・旧宇都宮!Q16+税･旧上河内!Q16+税・旧河内!Q16</f>
        <v>1</v>
      </c>
      <c r="R16" s="84">
        <f>税・旧宇都宮!R16+税･旧上河内!R16+税・旧河内!R16</f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7">
        <v>1</v>
      </c>
      <c r="AA16" s="17">
        <v>1</v>
      </c>
      <c r="AB16" s="17">
        <v>1</v>
      </c>
      <c r="AC16" s="17">
        <v>1</v>
      </c>
      <c r="AD16" s="17">
        <v>1</v>
      </c>
      <c r="AE16" s="17">
        <v>1</v>
      </c>
      <c r="AF16" s="17">
        <v>1</v>
      </c>
    </row>
    <row r="17" spans="1:32" ht="18" customHeight="1" x14ac:dyDescent="0.15">
      <c r="A17" s="14" t="s">
        <v>53</v>
      </c>
      <c r="B17" s="17"/>
      <c r="C17" s="17"/>
      <c r="D17" s="84">
        <f>税・旧宇都宮!D17+税･旧上河内!D17+税・旧河内!D17</f>
        <v>6944464</v>
      </c>
      <c r="E17" s="84">
        <f>税・旧宇都宮!E17+税･旧上河内!E17+税・旧河内!E17</f>
        <v>7302761</v>
      </c>
      <c r="F17" s="84">
        <f>税・旧宇都宮!F17+税･旧上河内!F17+税・旧河内!F17</f>
        <v>7516211</v>
      </c>
      <c r="G17" s="84">
        <f>税・旧宇都宮!G17+税･旧上河内!G17+税・旧河内!G17</f>
        <v>7698132</v>
      </c>
      <c r="H17" s="84">
        <f>税・旧宇都宮!H17+税･旧上河内!H17+税・旧河内!H17</f>
        <v>8058934</v>
      </c>
      <c r="I17" s="84">
        <f>税・旧宇都宮!I17+税･旧上河内!I17+税・旧河内!I17</f>
        <v>8618101</v>
      </c>
      <c r="J17" s="84">
        <f>税・旧宇都宮!J17+税･旧上河内!J17+税・旧河内!J17</f>
        <v>8521243</v>
      </c>
      <c r="K17" s="84">
        <f>税・旧宇都宮!K17+税･旧上河内!K17+税・旧河内!K17</f>
        <v>8766943</v>
      </c>
      <c r="L17" s="84">
        <f>税・旧宇都宮!L17+税･旧上河内!L17+税・旧河内!L17</f>
        <v>8948498</v>
      </c>
      <c r="M17" s="84">
        <f>税・旧宇都宮!M17+税･旧上河内!M17+税・旧河内!M17</f>
        <v>8997637</v>
      </c>
      <c r="N17" s="84">
        <f>税・旧宇都宮!N17+税･旧上河内!N17+税・旧河内!N17</f>
        <v>9073190</v>
      </c>
      <c r="O17" s="84">
        <f>税・旧宇都宮!O17+税･旧上河内!O17+税・旧河内!O17</f>
        <v>8813871</v>
      </c>
      <c r="P17" s="84">
        <f>税・旧宇都宮!P17+税･旧上河内!P17+税・旧河内!P17</f>
        <v>8326426</v>
      </c>
      <c r="Q17" s="84">
        <f>税・旧宇都宮!Q17+税･旧上河内!Q17+税・旧河内!Q17</f>
        <v>8231472</v>
      </c>
      <c r="R17" s="84">
        <f>税・旧宇都宮!R17+税･旧上河内!R17+税・旧河内!R17</f>
        <v>8313530</v>
      </c>
      <c r="S17" s="16">
        <f t="shared" ref="S17:Y17" si="2">SUM(S18:S21)</f>
        <v>8173006</v>
      </c>
      <c r="T17" s="16">
        <f t="shared" si="2"/>
        <v>8262660</v>
      </c>
      <c r="U17" s="16">
        <f t="shared" si="2"/>
        <v>8378232</v>
      </c>
      <c r="V17" s="16">
        <f t="shared" si="2"/>
        <v>8439908</v>
      </c>
      <c r="W17" s="16">
        <f t="shared" si="2"/>
        <v>8489458</v>
      </c>
      <c r="X17" s="16">
        <f t="shared" si="2"/>
        <v>8479346</v>
      </c>
      <c r="Y17" s="16">
        <f t="shared" si="2"/>
        <v>8259391</v>
      </c>
      <c r="Z17" s="17">
        <f t="shared" ref="Z17:AA17" si="3">SUM(Z18:Z21)</f>
        <v>8402968</v>
      </c>
      <c r="AA17" s="17">
        <f t="shared" si="3"/>
        <v>8562996</v>
      </c>
      <c r="AB17" s="17">
        <f>SUM(AB18:AB21)</f>
        <v>8581007</v>
      </c>
      <c r="AC17" s="17">
        <f>SUM(AC18:AC21)</f>
        <v>8641949</v>
      </c>
      <c r="AD17" s="17">
        <f>SUM(AD18:AD21)</f>
        <v>8791562</v>
      </c>
      <c r="AE17" s="17">
        <f>SUM(AE18:AE21)</f>
        <v>8790648</v>
      </c>
      <c r="AF17" s="17">
        <f>SUM(AF18:AF21)</f>
        <v>8946391</v>
      </c>
    </row>
    <row r="18" spans="1:32" ht="18" customHeight="1" x14ac:dyDescent="0.15">
      <c r="A18" s="14" t="s">
        <v>54</v>
      </c>
      <c r="B18" s="17"/>
      <c r="C18" s="17"/>
      <c r="D18" s="84">
        <f>税・旧宇都宮!D18+税･旧上河内!D18+税・旧河内!D18</f>
        <v>533</v>
      </c>
      <c r="E18" s="84">
        <f>税・旧宇都宮!E18+税･旧上河内!E18+税・旧河内!E18</f>
        <v>1199</v>
      </c>
      <c r="F18" s="84">
        <f>税・旧宇都宮!F18+税･旧上河内!F18+税・旧河内!F18</f>
        <v>2006</v>
      </c>
      <c r="G18" s="84">
        <f>税・旧宇都宮!G18+税･旧上河内!G18+税・旧河内!G18</f>
        <v>1644</v>
      </c>
      <c r="H18" s="84">
        <f>税・旧宇都宮!H18+税･旧上河内!H18+税・旧河内!H18</f>
        <v>1570</v>
      </c>
      <c r="I18" s="84">
        <f>税・旧宇都宮!I18+税･旧上河内!I18+税・旧河内!I18</f>
        <v>6565</v>
      </c>
      <c r="J18" s="84">
        <f>税・旧宇都宮!J18+税･旧上河内!J18+税・旧河内!J18</f>
        <v>12802</v>
      </c>
      <c r="K18" s="84">
        <f>税・旧宇都宮!K18+税･旧上河内!K18+税・旧河内!K18</f>
        <v>13657</v>
      </c>
      <c r="L18" s="84">
        <f>税・旧宇都宮!L18+税･旧上河内!L18+税・旧河内!L18</f>
        <v>12688</v>
      </c>
      <c r="M18" s="84">
        <f>税・旧宇都宮!M18+税･旧上河内!M18+税・旧河内!M18</f>
        <v>10597</v>
      </c>
      <c r="N18" s="84">
        <f>税・旧宇都宮!N18+税･旧上河内!N18+税・旧河内!N18</f>
        <v>9234</v>
      </c>
      <c r="O18" s="84">
        <f>税・旧宇都宮!O18+税･旧上河内!O18+税・旧河内!O18</f>
        <v>8282</v>
      </c>
      <c r="P18" s="84">
        <f>税・旧宇都宮!P18+税･旧上河内!P18+税・旧河内!P18</f>
        <v>9845</v>
      </c>
      <c r="Q18" s="84">
        <f>税・旧宇都宮!Q18+税･旧上河内!Q18+税・旧河内!Q18</f>
        <v>20056</v>
      </c>
      <c r="R18" s="84">
        <f>税・旧宇都宮!R18+税･旧上河内!R18+税・旧河内!R18</f>
        <v>19204</v>
      </c>
      <c r="S18" s="16">
        <v>18171</v>
      </c>
      <c r="T18" s="16">
        <v>13820</v>
      </c>
      <c r="U18" s="16">
        <v>17977</v>
      </c>
      <c r="V18" s="16">
        <v>21645</v>
      </c>
      <c r="W18" s="16">
        <v>22754</v>
      </c>
      <c r="X18" s="16">
        <v>22629</v>
      </c>
      <c r="Y18" s="16">
        <v>24745</v>
      </c>
      <c r="Z18" s="17">
        <v>24157</v>
      </c>
      <c r="AA18" s="17">
        <v>23580</v>
      </c>
      <c r="AB18" s="7">
        <v>24492</v>
      </c>
      <c r="AC18" s="7">
        <v>27725</v>
      </c>
      <c r="AD18" s="7">
        <v>31528</v>
      </c>
      <c r="AE18" s="7">
        <v>31144</v>
      </c>
      <c r="AF18" s="7">
        <v>27639</v>
      </c>
    </row>
    <row r="19" spans="1:32" ht="18" customHeight="1" x14ac:dyDescent="0.15">
      <c r="A19" s="14" t="s">
        <v>55</v>
      </c>
      <c r="B19" s="16"/>
      <c r="C19" s="16"/>
      <c r="D19" s="84">
        <f>税・旧宇都宮!D19+税･旧上河内!D19+税・旧河内!D19</f>
        <v>2813956</v>
      </c>
      <c r="E19" s="84">
        <f>税・旧宇都宮!E19+税･旧上河内!E19+税・旧河内!E19</f>
        <v>2794085</v>
      </c>
      <c r="F19" s="84">
        <f>税・旧宇都宮!F19+税･旧上河内!F19+税・旧河内!F19</f>
        <v>2730476</v>
      </c>
      <c r="G19" s="84">
        <f>税・旧宇都宮!G19+税･旧上河内!G19+税・旧河内!G19</f>
        <v>2633145</v>
      </c>
      <c r="H19" s="84">
        <f>税・旧宇都宮!H19+税･旧上河内!H19+税・旧河内!H19</f>
        <v>2690063</v>
      </c>
      <c r="I19" s="84">
        <f>税・旧宇都宮!I19+税･旧上河内!I19+税・旧河内!I19</f>
        <v>2954371</v>
      </c>
      <c r="J19" s="84">
        <f>税・旧宇都宮!J19+税･旧上河内!J19+税・旧河内!J19</f>
        <v>2893722</v>
      </c>
      <c r="K19" s="84">
        <f>税・旧宇都宮!K19+税･旧上河内!K19+税・旧河内!K19</f>
        <v>2902850</v>
      </c>
      <c r="L19" s="84">
        <f>税・旧宇都宮!L19+税･旧上河内!L19+税・旧河内!L19</f>
        <v>2900376</v>
      </c>
      <c r="M19" s="84">
        <f>税・旧宇都宮!M19+税･旧上河内!M19+税・旧河内!M19</f>
        <v>3110741</v>
      </c>
      <c r="N19" s="84">
        <f>税・旧宇都宮!N19+税･旧上河内!N19+税・旧河内!N19</f>
        <v>3085934</v>
      </c>
      <c r="O19" s="84">
        <f>税・旧宇都宮!O19+税･旧上河内!O19+税・旧河内!O19</f>
        <v>2777434</v>
      </c>
      <c r="P19" s="84">
        <f>税・旧宇都宮!P19+税･旧上河内!P19+税・旧河内!P19</f>
        <v>2619660</v>
      </c>
      <c r="Q19" s="84">
        <f>税・旧宇都宮!Q19+税･旧上河内!Q19+税・旧河内!Q19</f>
        <v>2627962</v>
      </c>
      <c r="R19" s="84">
        <f>税・旧宇都宮!R19+税･旧上河内!R19+税・旧河内!R19</f>
        <v>2739202</v>
      </c>
      <c r="S19" s="16">
        <v>2763875</v>
      </c>
      <c r="T19" s="16">
        <v>2846190</v>
      </c>
      <c r="U19" s="16">
        <v>2897591</v>
      </c>
      <c r="V19" s="16">
        <v>3037942</v>
      </c>
      <c r="W19" s="16">
        <v>3033165</v>
      </c>
      <c r="X19" s="16">
        <v>2994019</v>
      </c>
      <c r="Y19" s="16">
        <v>3106623</v>
      </c>
      <c r="Z19" s="17">
        <v>3236527</v>
      </c>
      <c r="AA19" s="17">
        <v>3322357</v>
      </c>
      <c r="AB19" s="7">
        <v>3413374</v>
      </c>
      <c r="AC19" s="7">
        <v>3395279</v>
      </c>
      <c r="AD19" s="7">
        <v>3431050</v>
      </c>
      <c r="AE19" s="7">
        <v>3478003</v>
      </c>
      <c r="AF19" s="7">
        <v>3566660</v>
      </c>
    </row>
    <row r="20" spans="1:32" ht="18" customHeight="1" x14ac:dyDescent="0.15">
      <c r="A20" s="14" t="s">
        <v>56</v>
      </c>
      <c r="B20" s="16"/>
      <c r="C20" s="16"/>
      <c r="D20" s="84">
        <f>税・旧宇都宮!D20+税･旧上河内!D20+税・旧河内!D20</f>
        <v>4129975</v>
      </c>
      <c r="E20" s="84">
        <f>税・旧宇都宮!E20+税･旧上河内!E20+税・旧河内!E20</f>
        <v>4507477</v>
      </c>
      <c r="F20" s="84">
        <f>税・旧宇都宮!F20+税･旧上河内!F20+税・旧河内!F20</f>
        <v>4783729</v>
      </c>
      <c r="G20" s="84">
        <f>税・旧宇都宮!G20+税･旧上河内!G20+税・旧河内!G20</f>
        <v>5063343</v>
      </c>
      <c r="H20" s="84">
        <f>税・旧宇都宮!H20+税･旧上河内!H20+税・旧河内!H20</f>
        <v>5367301</v>
      </c>
      <c r="I20" s="84">
        <f>税・旧宇都宮!I20+税･旧上河内!I20+税・旧河内!I20</f>
        <v>5657165</v>
      </c>
      <c r="J20" s="84">
        <f>税・旧宇都宮!J20+税･旧上河内!J20+税・旧河内!J20</f>
        <v>5614719</v>
      </c>
      <c r="K20" s="84">
        <f>税・旧宇都宮!K20+税･旧上河内!K20+税・旧河内!K20</f>
        <v>5850436</v>
      </c>
      <c r="L20" s="84">
        <f>税・旧宇都宮!L20+税･旧上河内!L20+税・旧河内!L20</f>
        <v>6035434</v>
      </c>
      <c r="M20" s="84">
        <f>税・旧宇都宮!M20+税･旧上河内!M20+税・旧河内!M20</f>
        <v>5876299</v>
      </c>
      <c r="N20" s="84">
        <f>税・旧宇都宮!N20+税･旧上河内!N20+税・旧河内!N20</f>
        <v>5978022</v>
      </c>
      <c r="O20" s="84">
        <f>税・旧宇都宮!O20+税･旧上河内!O20+税・旧河内!O20</f>
        <v>6028153</v>
      </c>
      <c r="P20" s="84">
        <f>税・旧宇都宮!P20+税･旧上河内!P20+税・旧河内!P20</f>
        <v>5696919</v>
      </c>
      <c r="Q20" s="84">
        <f>税・旧宇都宮!Q20+税･旧上河内!Q20+税・旧河内!Q20</f>
        <v>5583451</v>
      </c>
      <c r="R20" s="84">
        <f>税・旧宇都宮!R20+税･旧上河内!R20+税・旧河内!R20</f>
        <v>5555121</v>
      </c>
      <c r="S20" s="16">
        <v>5390959</v>
      </c>
      <c r="T20" s="16">
        <v>5402649</v>
      </c>
      <c r="U20" s="16">
        <v>5462663</v>
      </c>
      <c r="V20" s="16">
        <v>5380320</v>
      </c>
      <c r="W20" s="16">
        <v>5433538</v>
      </c>
      <c r="X20" s="16">
        <v>5462697</v>
      </c>
      <c r="Y20" s="16">
        <v>5128022</v>
      </c>
      <c r="Z20" s="17">
        <v>5142283</v>
      </c>
      <c r="AA20" s="17">
        <v>5217058</v>
      </c>
      <c r="AB20" s="7">
        <v>5143140</v>
      </c>
      <c r="AC20" s="7">
        <v>5218944</v>
      </c>
      <c r="AD20" s="7">
        <v>5328983</v>
      </c>
      <c r="AE20" s="7">
        <v>5281500</v>
      </c>
      <c r="AF20" s="7">
        <v>5352091</v>
      </c>
    </row>
    <row r="21" spans="1:32" ht="18" customHeight="1" x14ac:dyDescent="0.15">
      <c r="A21" s="14" t="s">
        <v>57</v>
      </c>
      <c r="B21" s="16"/>
      <c r="C21" s="16"/>
      <c r="D21" s="84">
        <f>税・旧宇都宮!D21+税･旧上河内!D21+税・旧河内!D21</f>
        <v>0</v>
      </c>
      <c r="E21" s="84">
        <f>税・旧宇都宮!E21+税･旧上河内!E21+税・旧河内!E21</f>
        <v>0</v>
      </c>
      <c r="F21" s="84">
        <f>税・旧宇都宮!F21+税･旧上河内!F21+税・旧河内!F21</f>
        <v>0</v>
      </c>
      <c r="G21" s="84">
        <f>税・旧宇都宮!G21+税･旧上河内!G21+税・旧河内!G21</f>
        <v>0</v>
      </c>
      <c r="H21" s="84">
        <f>税・旧宇都宮!H21+税･旧上河内!H21+税・旧河内!H21</f>
        <v>0</v>
      </c>
      <c r="I21" s="84">
        <f>税・旧宇都宮!I21+税･旧上河内!I21+税・旧河内!I21</f>
        <v>0</v>
      </c>
      <c r="J21" s="84">
        <f>税・旧宇都宮!J21+税･旧上河内!J21+税・旧河内!J21</f>
        <v>0</v>
      </c>
      <c r="K21" s="84">
        <f>税・旧宇都宮!K21+税･旧上河内!K21+税・旧河内!K21</f>
        <v>0</v>
      </c>
      <c r="L21" s="84">
        <f>税・旧宇都宮!L21+税･旧上河内!L21+税・旧河内!L21</f>
        <v>0</v>
      </c>
      <c r="M21" s="84">
        <f>税・旧宇都宮!M21+税･旧上河内!M21+税・旧河内!M21</f>
        <v>0</v>
      </c>
      <c r="N21" s="84">
        <f>税・旧宇都宮!N21+税･旧上河内!N21+税・旧河内!N21</f>
        <v>0</v>
      </c>
      <c r="O21" s="84">
        <f>税・旧宇都宮!O21+税･旧上河内!O21+税・旧河内!O21</f>
        <v>2</v>
      </c>
      <c r="P21" s="84">
        <f>税・旧宇都宮!P21+税･旧上河内!P21+税・旧河内!P21</f>
        <v>2</v>
      </c>
      <c r="Q21" s="84">
        <f>税・旧宇都宮!Q21+税･旧上河内!Q21+税・旧河内!Q21</f>
        <v>3</v>
      </c>
      <c r="R21" s="84">
        <f>税・旧宇都宮!R21+税･旧上河内!R21+税・旧河内!R21</f>
        <v>3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7">
        <v>1</v>
      </c>
      <c r="AA21" s="17">
        <v>1</v>
      </c>
      <c r="AB21" s="17">
        <v>1</v>
      </c>
      <c r="AC21" s="17">
        <v>1</v>
      </c>
      <c r="AD21" s="17">
        <v>1</v>
      </c>
      <c r="AE21" s="17">
        <v>1</v>
      </c>
      <c r="AF21" s="17">
        <v>1</v>
      </c>
    </row>
    <row r="22" spans="1:32" ht="18" customHeight="1" x14ac:dyDescent="0.15">
      <c r="A22" s="14" t="s">
        <v>58</v>
      </c>
      <c r="B22" s="17"/>
      <c r="C22" s="17"/>
      <c r="D22" s="84">
        <f>税・旧宇都宮!D22+税･旧上河内!D22+税・旧河内!D22</f>
        <v>77917987</v>
      </c>
      <c r="E22" s="84">
        <f>税・旧宇都宮!E22+税･旧上河内!E22+税・旧河内!E22</f>
        <v>82845312</v>
      </c>
      <c r="F22" s="84">
        <f>税・旧宇都宮!F22+税･旧上河内!F22+税・旧河内!F22</f>
        <v>82396286</v>
      </c>
      <c r="G22" s="84">
        <f>税・旧宇都宮!G22+税･旧上河内!G22+税・旧河内!G22</f>
        <v>78853656</v>
      </c>
      <c r="H22" s="84">
        <f>税・旧宇都宮!H22+税･旧上河内!H22+税・旧河内!H22</f>
        <v>82929606</v>
      </c>
      <c r="I22" s="84">
        <f>税・旧宇都宮!I22+税･旧上河内!I22+税・旧河内!I22</f>
        <v>86276562</v>
      </c>
      <c r="J22" s="84">
        <f>税・旧宇都宮!J22+税･旧上河内!J22+税・旧河内!J22</f>
        <v>90035810</v>
      </c>
      <c r="K22" s="84">
        <f>税・旧宇都宮!K22+税･旧上河内!K22+税・旧河内!K22</f>
        <v>88237760</v>
      </c>
      <c r="L22" s="84">
        <f>税・旧宇都宮!L22+税･旧上河内!L22+税・旧河内!L22</f>
        <v>87532015</v>
      </c>
      <c r="M22" s="84">
        <f>税・旧宇都宮!M22+税･旧上河内!M22+税・旧河内!M22</f>
        <v>85828925</v>
      </c>
      <c r="N22" s="84">
        <f>税・旧宇都宮!N22+税･旧上河内!N22+税・旧河内!N22</f>
        <v>86719240</v>
      </c>
      <c r="O22" s="84">
        <f>税・旧宇都宮!O22+税･旧上河内!O22+税・旧河内!O22</f>
        <v>86031890</v>
      </c>
      <c r="P22" s="84">
        <f>税・旧宇都宮!P22+税･旧上河内!P22+税・旧河内!P22</f>
        <v>83490509</v>
      </c>
      <c r="Q22" s="84">
        <f>税・旧宇都宮!Q22+税･旧上河内!Q22+税・旧河内!Q22</f>
        <v>83981124</v>
      </c>
      <c r="R22" s="84">
        <f>税・旧宇都宮!R22+税･旧上河内!R22+税・旧河内!R22</f>
        <v>87613491</v>
      </c>
      <c r="S22" s="16">
        <f t="shared" ref="S22:X22" si="4">+S4+S9+S11+S12+S13+S14+S15+S16+S17</f>
        <v>91619048</v>
      </c>
      <c r="T22" s="16">
        <f t="shared" si="4"/>
        <v>97853822</v>
      </c>
      <c r="U22" s="16">
        <f t="shared" si="4"/>
        <v>95368697</v>
      </c>
      <c r="V22" s="16">
        <f t="shared" si="4"/>
        <v>88743261</v>
      </c>
      <c r="W22" s="16">
        <f t="shared" si="4"/>
        <v>88273732</v>
      </c>
      <c r="X22" s="16">
        <f t="shared" si="4"/>
        <v>88670202</v>
      </c>
      <c r="Y22" s="16">
        <f>+Y4+Y9+Y11+Y12+Y13+Y14+Y15+Y16+Y17</f>
        <v>87874853</v>
      </c>
      <c r="Z22" s="17">
        <f t="shared" ref="Z22:AB22" si="5">+Z4+Z9+Z11+Z12+Z13+Z14+Z15+Z16+Z17</f>
        <v>89253343</v>
      </c>
      <c r="AA22" s="17">
        <f t="shared" si="5"/>
        <v>93081134</v>
      </c>
      <c r="AB22" s="17">
        <f t="shared" si="5"/>
        <v>91926239</v>
      </c>
      <c r="AC22" s="17">
        <f t="shared" ref="AC22:AD22" si="6">+AC4+AC9+AC11+AC12+AC13+AC14+AC15+AC16+AC17</f>
        <v>92889836</v>
      </c>
      <c r="AD22" s="17">
        <f t="shared" si="6"/>
        <v>93344277</v>
      </c>
      <c r="AE22" s="17">
        <f t="shared" ref="AE22:AF22" si="7">+AE4+AE9+AE11+AE12+AE13+AE14+AE15+AE16+AE17</f>
        <v>93111734</v>
      </c>
      <c r="AF22" s="17">
        <f t="shared" si="7"/>
        <v>93075582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8" t="s">
        <v>100</v>
      </c>
      <c r="L30" s="13" t="s">
        <v>182</v>
      </c>
      <c r="M30" s="65">
        <f>財政指標!$N$1</f>
        <v>0</v>
      </c>
      <c r="N30" s="65"/>
      <c r="O30" s="65"/>
      <c r="P30" s="65"/>
      <c r="Q30" s="65"/>
      <c r="R30" s="65"/>
      <c r="S30" s="65"/>
      <c r="T30" s="65"/>
      <c r="U30" s="65"/>
      <c r="V30" s="13" t="s">
        <v>182</v>
      </c>
      <c r="W30" s="65"/>
      <c r="X30" s="65"/>
      <c r="Y30" s="65">
        <f>財政指標!$N$1</f>
        <v>0</v>
      </c>
      <c r="Z30" s="65"/>
      <c r="AA30" s="65"/>
      <c r="AB30" s="65"/>
      <c r="AC30" s="65"/>
      <c r="AD30" s="65"/>
      <c r="AE30" s="65">
        <f>財政指標!$N$1</f>
        <v>0</v>
      </c>
      <c r="AF30" s="13" t="s">
        <v>182</v>
      </c>
    </row>
    <row r="31" spans="1:32" ht="18" customHeight="1" x14ac:dyDescent="0.15"/>
    <row r="32" spans="1:32" ht="18" customHeight="1" x14ac:dyDescent="0.15">
      <c r="A32" s="7"/>
      <c r="B32" s="7" t="s">
        <v>10</v>
      </c>
      <c r="C32" s="7" t="s">
        <v>9</v>
      </c>
      <c r="D32" s="82" t="s">
        <v>8</v>
      </c>
      <c r="E32" s="82" t="s">
        <v>7</v>
      </c>
      <c r="F32" s="82" t="s">
        <v>6</v>
      </c>
      <c r="G32" s="82" t="s">
        <v>5</v>
      </c>
      <c r="H32" s="82" t="s">
        <v>4</v>
      </c>
      <c r="I32" s="82" t="s">
        <v>3</v>
      </c>
      <c r="J32" s="83" t="s">
        <v>2</v>
      </c>
      <c r="K32" s="83" t="s">
        <v>82</v>
      </c>
      <c r="L32" s="82" t="s">
        <v>83</v>
      </c>
      <c r="M32" s="82" t="s">
        <v>175</v>
      </c>
      <c r="N32" s="82" t="s">
        <v>183</v>
      </c>
      <c r="O32" s="82" t="s">
        <v>190</v>
      </c>
      <c r="P32" s="82" t="s">
        <v>189</v>
      </c>
      <c r="Q32" s="82" t="s">
        <v>195</v>
      </c>
      <c r="R32" s="82" t="s">
        <v>211</v>
      </c>
      <c r="S32" s="7" t="s">
        <v>213</v>
      </c>
      <c r="T32" s="7" t="s">
        <v>369</v>
      </c>
      <c r="U32" s="7" t="s">
        <v>376</v>
      </c>
      <c r="V32" s="7" t="s">
        <v>380</v>
      </c>
      <c r="W32" s="7" t="s">
        <v>382</v>
      </c>
      <c r="X32" s="7" t="s">
        <v>383</v>
      </c>
      <c r="Y32" s="7" t="s">
        <v>390</v>
      </c>
      <c r="Z32" s="7" t="s">
        <v>389</v>
      </c>
      <c r="AA32" s="7" t="s">
        <v>395</v>
      </c>
      <c r="AB32" s="7" t="s">
        <v>396</v>
      </c>
      <c r="AC32" s="7" t="s">
        <v>405</v>
      </c>
      <c r="AD32" s="7" t="str">
        <f>AD3</f>
        <v>１７(H29)</v>
      </c>
      <c r="AE32" s="7" t="str">
        <f>AE3</f>
        <v>１８(H30)</v>
      </c>
      <c r="AF32" s="7" t="str">
        <f>AF3</f>
        <v>１９(R1)</v>
      </c>
    </row>
    <row r="33" spans="1:32" ht="18" customHeight="1" x14ac:dyDescent="0.15">
      <c r="A33" s="14" t="s">
        <v>40</v>
      </c>
      <c r="B33" s="29"/>
      <c r="C33" s="29"/>
      <c r="D33" s="85">
        <f t="shared" ref="D33:L33" si="8">D4/D$22*100</f>
        <v>53.185827298130796</v>
      </c>
      <c r="E33" s="85">
        <f t="shared" si="8"/>
        <v>52.072948919547791</v>
      </c>
      <c r="F33" s="85">
        <f t="shared" si="8"/>
        <v>49.614917109249319</v>
      </c>
      <c r="G33" s="85">
        <f t="shared" si="8"/>
        <v>45.434918071522262</v>
      </c>
      <c r="H33" s="85">
        <f t="shared" si="8"/>
        <v>46.142155794156309</v>
      </c>
      <c r="I33" s="85">
        <f t="shared" si="8"/>
        <v>45.367714119160198</v>
      </c>
      <c r="J33" s="85">
        <f t="shared" si="8"/>
        <v>46.6261235390674</v>
      </c>
      <c r="K33" s="85">
        <f t="shared" si="8"/>
        <v>43.670200830120805</v>
      </c>
      <c r="L33" s="85">
        <f t="shared" si="8"/>
        <v>41.443923117730122</v>
      </c>
      <c r="M33" s="85">
        <f t="shared" ref="M33:N50" si="9">M4/M$22*100</f>
        <v>41.5620037184434</v>
      </c>
      <c r="N33" s="85">
        <f t="shared" si="9"/>
        <v>41.149980096689035</v>
      </c>
      <c r="O33" s="85">
        <f t="shared" ref="O33:P50" si="10">O4/O$22*100</f>
        <v>40.306317808431267</v>
      </c>
      <c r="P33" s="85">
        <f t="shared" si="10"/>
        <v>41.19660714968213</v>
      </c>
      <c r="Q33" s="85">
        <f t="shared" ref="Q33:R50" si="11">Q4/Q$22*100</f>
        <v>41.729153327359612</v>
      </c>
      <c r="R33" s="85">
        <f t="shared" si="11"/>
        <v>43.553673714473952</v>
      </c>
      <c r="S33" s="29">
        <f t="shared" ref="S33:T50" si="12">S4/S$22*100</f>
        <v>46.720673194508635</v>
      </c>
      <c r="T33" s="29">
        <f t="shared" si="12"/>
        <v>49.466345831642634</v>
      </c>
      <c r="U33" s="29">
        <f t="shared" ref="U33:V50" si="13">U4/U$22*100</f>
        <v>47.978161010210719</v>
      </c>
      <c r="V33" s="29">
        <f t="shared" si="13"/>
        <v>44.837869998939979</v>
      </c>
      <c r="W33" s="29">
        <f t="shared" ref="W33:X50" si="14">W4/W$22*100</f>
        <v>44.287690249688325</v>
      </c>
      <c r="X33" s="29">
        <f t="shared" si="14"/>
        <v>43.309037459957516</v>
      </c>
      <c r="Y33" s="29">
        <f t="shared" ref="Y33:AB50" si="15">Y4/Y$22*100</f>
        <v>46.038950415086326</v>
      </c>
      <c r="Z33" s="30">
        <f t="shared" si="15"/>
        <v>46.404166620403224</v>
      </c>
      <c r="AA33" s="30">
        <f t="shared" si="15"/>
        <v>47.801952004581295</v>
      </c>
      <c r="AB33" s="30">
        <f t="shared" si="15"/>
        <v>47.778677206624323</v>
      </c>
      <c r="AC33" s="30">
        <f t="shared" ref="AC33:AD33" si="16">AC4/AC$22*100</f>
        <v>47.355263927907032</v>
      </c>
      <c r="AD33" s="30">
        <f t="shared" si="16"/>
        <v>47.129943488661866</v>
      </c>
      <c r="AE33" s="30">
        <f t="shared" ref="AE33:AF33" si="17">AE4/AE$22*100</f>
        <v>47.285516130544835</v>
      </c>
      <c r="AF33" s="30">
        <f t="shared" si="17"/>
        <v>46.608801221355776</v>
      </c>
    </row>
    <row r="34" spans="1:32" ht="18" customHeight="1" x14ac:dyDescent="0.15">
      <c r="A34" s="14" t="s">
        <v>41</v>
      </c>
      <c r="B34" s="29"/>
      <c r="C34" s="29"/>
      <c r="D34" s="85">
        <f t="shared" ref="D34:L34" si="18">D5/D$22*100</f>
        <v>0.41141591607082972</v>
      </c>
      <c r="E34" s="85">
        <f t="shared" si="18"/>
        <v>0.39959533256389934</v>
      </c>
      <c r="F34" s="85">
        <f t="shared" si="18"/>
        <v>0.40946263039088926</v>
      </c>
      <c r="G34" s="85">
        <f t="shared" si="18"/>
        <v>0.42465120450470939</v>
      </c>
      <c r="H34" s="85">
        <f t="shared" si="18"/>
        <v>0.42234735807137436</v>
      </c>
      <c r="I34" s="85">
        <f t="shared" si="18"/>
        <v>0.51547603391984953</v>
      </c>
      <c r="J34" s="85">
        <f t="shared" si="18"/>
        <v>0.50925292947328393</v>
      </c>
      <c r="K34" s="85">
        <f t="shared" si="18"/>
        <v>0.51209028878339613</v>
      </c>
      <c r="L34" s="85">
        <f t="shared" si="18"/>
        <v>0.52937316706350246</v>
      </c>
      <c r="M34" s="85">
        <f t="shared" si="9"/>
        <v>0.533490312269436</v>
      </c>
      <c r="N34" s="85">
        <f t="shared" si="9"/>
        <v>0.53578882840762898</v>
      </c>
      <c r="O34" s="85">
        <f t="shared" si="10"/>
        <v>0.53416122788886766</v>
      </c>
      <c r="P34" s="85">
        <f t="shared" si="10"/>
        <v>0.54836412603497242</v>
      </c>
      <c r="Q34" s="85">
        <f t="shared" si="11"/>
        <v>0.67053043967356285</v>
      </c>
      <c r="R34" s="85">
        <f t="shared" si="11"/>
        <v>0.70971033445066134</v>
      </c>
      <c r="S34" s="29">
        <f t="shared" si="12"/>
        <v>0.75991184715213367</v>
      </c>
      <c r="T34" s="29">
        <f t="shared" si="12"/>
        <v>0.75707211518013062</v>
      </c>
      <c r="U34" s="29">
        <f t="shared" si="13"/>
        <v>0.77040163398688355</v>
      </c>
      <c r="V34" s="29">
        <f t="shared" si="13"/>
        <v>0.83515186578505385</v>
      </c>
      <c r="W34" s="29">
        <f t="shared" si="14"/>
        <v>0.8277445435296652</v>
      </c>
      <c r="X34" s="29">
        <f t="shared" si="14"/>
        <v>0.82631705293735536</v>
      </c>
      <c r="Y34" s="29">
        <f t="shared" si="15"/>
        <v>0.83489186604955112</v>
      </c>
      <c r="Z34" s="30">
        <f t="shared" si="15"/>
        <v>0.83519112555817654</v>
      </c>
      <c r="AA34" s="30">
        <f t="shared" si="15"/>
        <v>0.9251359142229616</v>
      </c>
      <c r="AB34" s="30">
        <f t="shared" si="15"/>
        <v>0.94730406625250918</v>
      </c>
      <c r="AC34" s="30">
        <f t="shared" ref="AC34:AD34" si="19">AC5/AC$22*100</f>
        <v>0.96625533928168428</v>
      </c>
      <c r="AD34" s="30">
        <f t="shared" si="19"/>
        <v>0.97377582130718099</v>
      </c>
      <c r="AE34" s="30">
        <f t="shared" ref="AE34:AF34" si="20">AE5/AE$22*100</f>
        <v>0.98518839741508835</v>
      </c>
      <c r="AF34" s="30">
        <f t="shared" si="20"/>
        <v>0.99565211421401589</v>
      </c>
    </row>
    <row r="35" spans="1:32" ht="18" customHeight="1" x14ac:dyDescent="0.15">
      <c r="A35" s="14" t="s">
        <v>42</v>
      </c>
      <c r="B35" s="29"/>
      <c r="C35" s="29"/>
      <c r="D35" s="85">
        <f t="shared" ref="D35:L35" si="21">D6/D$22*100</f>
        <v>33.200412377183206</v>
      </c>
      <c r="E35" s="85">
        <f t="shared" si="21"/>
        <v>36.054408244608943</v>
      </c>
      <c r="F35" s="85">
        <f t="shared" si="21"/>
        <v>35.367581980576162</v>
      </c>
      <c r="G35" s="85">
        <f t="shared" si="21"/>
        <v>31.3636542102753</v>
      </c>
      <c r="H35" s="85">
        <f t="shared" si="21"/>
        <v>31.173729439881821</v>
      </c>
      <c r="I35" s="85">
        <f t="shared" si="21"/>
        <v>29.472867729708561</v>
      </c>
      <c r="J35" s="85">
        <f t="shared" si="21"/>
        <v>31.739865504625325</v>
      </c>
      <c r="K35" s="85">
        <f t="shared" si="21"/>
        <v>29.150869197042173</v>
      </c>
      <c r="L35" s="85">
        <f t="shared" si="21"/>
        <v>28.517177400748743</v>
      </c>
      <c r="M35" s="85">
        <f t="shared" si="9"/>
        <v>27.959655792030485</v>
      </c>
      <c r="N35" s="85">
        <f t="shared" si="9"/>
        <v>28.009371392092458</v>
      </c>
      <c r="O35" s="85">
        <f t="shared" si="10"/>
        <v>27.696654112794683</v>
      </c>
      <c r="P35" s="85">
        <f t="shared" si="10"/>
        <v>27.365178717499493</v>
      </c>
      <c r="Q35" s="85">
        <f t="shared" si="11"/>
        <v>26.54643679215344</v>
      </c>
      <c r="R35" s="85">
        <f t="shared" si="11"/>
        <v>27.337560376403676</v>
      </c>
      <c r="S35" s="29">
        <f t="shared" si="12"/>
        <v>28.627672490113625</v>
      </c>
      <c r="T35" s="29">
        <f t="shared" si="12"/>
        <v>30.973197960525241</v>
      </c>
      <c r="U35" s="29">
        <f t="shared" si="13"/>
        <v>32.6611466653466</v>
      </c>
      <c r="V35" s="29">
        <f t="shared" si="13"/>
        <v>35.14352374317189</v>
      </c>
      <c r="W35" s="29">
        <f t="shared" si="14"/>
        <v>32.312233043460765</v>
      </c>
      <c r="X35" s="29">
        <f t="shared" si="14"/>
        <v>32.112418104111235</v>
      </c>
      <c r="Y35" s="29">
        <f t="shared" si="15"/>
        <v>33.632635493569474</v>
      </c>
      <c r="Z35" s="30">
        <f t="shared" si="15"/>
        <v>33.613851304146671</v>
      </c>
      <c r="AA35" s="30">
        <f t="shared" si="15"/>
        <v>32.856455100772628</v>
      </c>
      <c r="AB35" s="30">
        <f t="shared" si="15"/>
        <v>33.6839887466733</v>
      </c>
      <c r="AC35" s="30">
        <f t="shared" ref="AC35:AD35" si="22">AC6/AC$22*100</f>
        <v>34.266055760933845</v>
      </c>
      <c r="AD35" s="30">
        <f t="shared" si="22"/>
        <v>34.382373543907782</v>
      </c>
      <c r="AE35" s="30">
        <f t="shared" ref="AE35:AF35" si="23">AE6/AE$22*100</f>
        <v>34.820845458640051</v>
      </c>
      <c r="AF35" s="30">
        <f t="shared" si="23"/>
        <v>35.435837511067078</v>
      </c>
    </row>
    <row r="36" spans="1:32" ht="18" customHeight="1" x14ac:dyDescent="0.15">
      <c r="A36" s="14" t="s">
        <v>43</v>
      </c>
      <c r="B36" s="29"/>
      <c r="C36" s="29"/>
      <c r="D36" s="85">
        <f t="shared" ref="D36:L36" si="24">D7/D$22*100</f>
        <v>2.1368981208408271</v>
      </c>
      <c r="E36" s="85">
        <f t="shared" si="24"/>
        <v>2.0847794018809416</v>
      </c>
      <c r="F36" s="85">
        <f t="shared" si="24"/>
        <v>2.1572064546695708</v>
      </c>
      <c r="G36" s="85">
        <f t="shared" si="24"/>
        <v>2.4390397320322093</v>
      </c>
      <c r="H36" s="85">
        <f t="shared" si="24"/>
        <v>2.4177686313859974</v>
      </c>
      <c r="I36" s="85">
        <f t="shared" si="24"/>
        <v>2.3785416947884408</v>
      </c>
      <c r="J36" s="85">
        <f t="shared" si="24"/>
        <v>2.2817032467414911</v>
      </c>
      <c r="K36" s="85">
        <f t="shared" si="24"/>
        <v>2.3294131673333505</v>
      </c>
      <c r="L36" s="85">
        <f t="shared" si="24"/>
        <v>2.3525483790130961</v>
      </c>
      <c r="M36" s="85">
        <f t="shared" si="9"/>
        <v>2.4324387145708748</v>
      </c>
      <c r="N36" s="85">
        <f t="shared" si="9"/>
        <v>2.4329376041579702</v>
      </c>
      <c r="O36" s="85">
        <f t="shared" si="10"/>
        <v>2.4106119254150991</v>
      </c>
      <c r="P36" s="85">
        <f t="shared" si="10"/>
        <v>2.5035396538305927</v>
      </c>
      <c r="Q36" s="85">
        <f t="shared" si="11"/>
        <v>2.5749464844028522</v>
      </c>
      <c r="R36" s="85">
        <f t="shared" si="11"/>
        <v>2.5111851780908947</v>
      </c>
      <c r="S36" s="29">
        <f t="shared" si="12"/>
        <v>2.4253111645517205</v>
      </c>
      <c r="T36" s="29">
        <f t="shared" si="12"/>
        <v>2.2750915135435386</v>
      </c>
      <c r="U36" s="29">
        <f t="shared" si="13"/>
        <v>2.294054620458954</v>
      </c>
      <c r="V36" s="29">
        <f t="shared" si="13"/>
        <v>2.3652657974784135</v>
      </c>
      <c r="W36" s="29">
        <f t="shared" si="14"/>
        <v>2.4463053176453444</v>
      </c>
      <c r="X36" s="29">
        <f t="shared" si="14"/>
        <v>2.4146274077508023</v>
      </c>
      <c r="Y36" s="29">
        <f t="shared" si="15"/>
        <v>2.4499568721895901</v>
      </c>
      <c r="Z36" s="30">
        <f t="shared" si="15"/>
        <v>2.4131824395641965</v>
      </c>
      <c r="AA36" s="30">
        <f t="shared" si="15"/>
        <v>2.3021625413373243</v>
      </c>
      <c r="AB36" s="30">
        <f t="shared" si="15"/>
        <v>2.246057298177945</v>
      </c>
      <c r="AC36" s="30">
        <f t="shared" ref="AC36:AD36" si="25">AC7/AC$22*100</f>
        <v>2.3157269865348882</v>
      </c>
      <c r="AD36" s="30">
        <f t="shared" si="25"/>
        <v>2.3601971870219747</v>
      </c>
      <c r="AE36" s="30">
        <f t="shared" ref="AE36:AF36" si="26">AE7/AE$22*100</f>
        <v>2.3846124485234053</v>
      </c>
      <c r="AF36" s="30">
        <f t="shared" si="26"/>
        <v>2.3915445406508447</v>
      </c>
    </row>
    <row r="37" spans="1:32" ht="18" customHeight="1" x14ac:dyDescent="0.15">
      <c r="A37" s="14" t="s">
        <v>44</v>
      </c>
      <c r="B37" s="29"/>
      <c r="C37" s="29"/>
      <c r="D37" s="85">
        <f t="shared" ref="D37:L37" si="27">D8/D$22*100</f>
        <v>17.437100884035928</v>
      </c>
      <c r="E37" s="85">
        <f t="shared" si="27"/>
        <v>13.534165940494013</v>
      </c>
      <c r="F37" s="85">
        <f t="shared" si="27"/>
        <v>11.680666043612693</v>
      </c>
      <c r="G37" s="85">
        <f t="shared" si="27"/>
        <v>11.207572924710048</v>
      </c>
      <c r="H37" s="85">
        <f t="shared" si="27"/>
        <v>12.12831036481712</v>
      </c>
      <c r="I37" s="85">
        <f t="shared" si="27"/>
        <v>13.000828660743343</v>
      </c>
      <c r="J37" s="85">
        <f t="shared" si="27"/>
        <v>12.095301858227298</v>
      </c>
      <c r="K37" s="85">
        <f t="shared" si="27"/>
        <v>11.677828176961881</v>
      </c>
      <c r="L37" s="85">
        <f t="shared" si="27"/>
        <v>10.044824170904782</v>
      </c>
      <c r="M37" s="85">
        <f t="shared" si="9"/>
        <v>10.636418899572609</v>
      </c>
      <c r="N37" s="85">
        <f t="shared" si="9"/>
        <v>10.171882272030981</v>
      </c>
      <c r="O37" s="85">
        <f t="shared" si="10"/>
        <v>9.6648905423326159</v>
      </c>
      <c r="P37" s="85">
        <f t="shared" si="10"/>
        <v>10.779524652317066</v>
      </c>
      <c r="Q37" s="85">
        <f t="shared" si="11"/>
        <v>11.937239611129758</v>
      </c>
      <c r="R37" s="85">
        <f t="shared" si="11"/>
        <v>12.995217825528718</v>
      </c>
      <c r="S37" s="29">
        <f t="shared" si="12"/>
        <v>14.907777692691154</v>
      </c>
      <c r="T37" s="29">
        <f t="shared" si="12"/>
        <v>15.460984242393721</v>
      </c>
      <c r="U37" s="29">
        <f t="shared" si="13"/>
        <v>12.252558090418285</v>
      </c>
      <c r="V37" s="29">
        <f t="shared" si="13"/>
        <v>6.4939285925046182</v>
      </c>
      <c r="W37" s="29">
        <f t="shared" si="14"/>
        <v>8.7014073450525462</v>
      </c>
      <c r="X37" s="29">
        <f t="shared" si="14"/>
        <v>7.9556748951581282</v>
      </c>
      <c r="Y37" s="29">
        <f t="shared" si="15"/>
        <v>9.1214661832777111</v>
      </c>
      <c r="Z37" s="30">
        <f t="shared" si="15"/>
        <v>9.5419417511341855</v>
      </c>
      <c r="AA37" s="30">
        <f t="shared" si="15"/>
        <v>11.718198448248385</v>
      </c>
      <c r="AB37" s="30">
        <f t="shared" si="15"/>
        <v>10.901327095520573</v>
      </c>
      <c r="AC37" s="30">
        <f t="shared" ref="AC37:AD37" si="28">AC8/AC$22*100</f>
        <v>9.8072258411566153</v>
      </c>
      <c r="AD37" s="30">
        <f t="shared" si="28"/>
        <v>9.4135969364249306</v>
      </c>
      <c r="AE37" s="30">
        <f t="shared" ref="AE37:AF37" si="29">AE8/AE$22*100</f>
        <v>9.0948698259662955</v>
      </c>
      <c r="AF37" s="30">
        <f t="shared" si="29"/>
        <v>7.7857670554238378</v>
      </c>
    </row>
    <row r="38" spans="1:32" ht="18" customHeight="1" x14ac:dyDescent="0.15">
      <c r="A38" s="14" t="s">
        <v>45</v>
      </c>
      <c r="B38" s="29"/>
      <c r="C38" s="29"/>
      <c r="D38" s="85">
        <f t="shared" ref="D38:L38" si="30">D9/D$22*100</f>
        <v>33.134572637252553</v>
      </c>
      <c r="E38" s="85">
        <f t="shared" si="30"/>
        <v>34.461817223888296</v>
      </c>
      <c r="F38" s="85">
        <f t="shared" si="30"/>
        <v>36.604535791819551</v>
      </c>
      <c r="G38" s="85">
        <f t="shared" si="30"/>
        <v>39.998845456195461</v>
      </c>
      <c r="H38" s="85">
        <f t="shared" si="30"/>
        <v>39.66169934534598</v>
      </c>
      <c r="I38" s="85">
        <f t="shared" si="30"/>
        <v>40.453298312929995</v>
      </c>
      <c r="J38" s="85">
        <f t="shared" si="30"/>
        <v>39.362419241854987</v>
      </c>
      <c r="K38" s="85">
        <f t="shared" si="30"/>
        <v>41.74841020442949</v>
      </c>
      <c r="L38" s="85">
        <f t="shared" si="30"/>
        <v>43.212679383651796</v>
      </c>
      <c r="M38" s="85">
        <f t="shared" si="9"/>
        <v>42.869825061889102</v>
      </c>
      <c r="N38" s="85">
        <f t="shared" si="9"/>
        <v>43.50785823307492</v>
      </c>
      <c r="O38" s="85">
        <f t="shared" si="10"/>
        <v>44.666030235997376</v>
      </c>
      <c r="P38" s="85">
        <f t="shared" si="10"/>
        <v>43.894651546560823</v>
      </c>
      <c r="Q38" s="85">
        <f t="shared" si="11"/>
        <v>43.401506509962886</v>
      </c>
      <c r="R38" s="85">
        <f t="shared" si="11"/>
        <v>42.096044318106216</v>
      </c>
      <c r="S38" s="29">
        <f t="shared" si="12"/>
        <v>39.564162465429675</v>
      </c>
      <c r="T38" s="29">
        <f t="shared" si="12"/>
        <v>37.588840423626991</v>
      </c>
      <c r="U38" s="29">
        <f t="shared" si="13"/>
        <v>38.866888366944977</v>
      </c>
      <c r="V38" s="29">
        <f t="shared" si="13"/>
        <v>41.103981968839307</v>
      </c>
      <c r="W38" s="29">
        <f t="shared" si="14"/>
        <v>41.318925997147147</v>
      </c>
      <c r="X38" s="29">
        <f t="shared" si="14"/>
        <v>41.638446927187559</v>
      </c>
      <c r="Y38" s="29">
        <f t="shared" si="15"/>
        <v>39.078440336053824</v>
      </c>
      <c r="Z38" s="30">
        <f t="shared" si="15"/>
        <v>38.579837844281087</v>
      </c>
      <c r="AA38" s="30">
        <f t="shared" si="15"/>
        <v>37.739530547618813</v>
      </c>
      <c r="AB38" s="30">
        <f t="shared" si="15"/>
        <v>37.628973377231283</v>
      </c>
      <c r="AC38" s="30">
        <f t="shared" ref="AC38:AD38" si="31">AC9/AC$22*100</f>
        <v>38.096373644151981</v>
      </c>
      <c r="AD38" s="30">
        <f t="shared" si="31"/>
        <v>38.451218600150497</v>
      </c>
      <c r="AE38" s="30">
        <f t="shared" ref="AE38:AF38" si="32">AE9/AE$22*100</f>
        <v>38.283005233260937</v>
      </c>
      <c r="AF38" s="30">
        <f t="shared" si="32"/>
        <v>38.711956697729811</v>
      </c>
    </row>
    <row r="39" spans="1:32" ht="18" customHeight="1" x14ac:dyDescent="0.15">
      <c r="A39" s="14" t="s">
        <v>46</v>
      </c>
      <c r="B39" s="29"/>
      <c r="C39" s="29"/>
      <c r="D39" s="85">
        <f t="shared" ref="D39:L39" si="33">D10/D$22*100</f>
        <v>32.991293781755424</v>
      </c>
      <c r="E39" s="85">
        <f t="shared" si="33"/>
        <v>34.302091831098416</v>
      </c>
      <c r="F39" s="85">
        <f t="shared" si="33"/>
        <v>35.224675053921729</v>
      </c>
      <c r="G39" s="85">
        <f t="shared" si="33"/>
        <v>39.820412385191119</v>
      </c>
      <c r="H39" s="85">
        <f t="shared" si="33"/>
        <v>39.481717783634473</v>
      </c>
      <c r="I39" s="85">
        <f t="shared" si="33"/>
        <v>40.268534344240557</v>
      </c>
      <c r="J39" s="85">
        <f t="shared" si="33"/>
        <v>39.1862615552634</v>
      </c>
      <c r="K39" s="85">
        <f t="shared" si="33"/>
        <v>41.563633301661326</v>
      </c>
      <c r="L39" s="85">
        <f t="shared" si="33"/>
        <v>43.01140331340482</v>
      </c>
      <c r="M39" s="85">
        <f t="shared" si="9"/>
        <v>42.641650236211163</v>
      </c>
      <c r="N39" s="85">
        <f t="shared" si="9"/>
        <v>43.289779753604854</v>
      </c>
      <c r="O39" s="85">
        <f t="shared" si="10"/>
        <v>44.438609915462749</v>
      </c>
      <c r="P39" s="85">
        <f t="shared" si="10"/>
        <v>43.651507742035683</v>
      </c>
      <c r="Q39" s="85">
        <f t="shared" si="11"/>
        <v>43.100909199548219</v>
      </c>
      <c r="R39" s="85">
        <f t="shared" si="11"/>
        <v>41.817992391148984</v>
      </c>
      <c r="S39" s="29">
        <f t="shared" si="12"/>
        <v>39.302828162982003</v>
      </c>
      <c r="T39" s="29">
        <f t="shared" si="12"/>
        <v>37.352134288633096</v>
      </c>
      <c r="U39" s="29">
        <f t="shared" si="13"/>
        <v>38.676230419715182</v>
      </c>
      <c r="V39" s="29">
        <f t="shared" si="13"/>
        <v>40.894060676900303</v>
      </c>
      <c r="W39" s="29">
        <f t="shared" si="14"/>
        <v>41.10969954232818</v>
      </c>
      <c r="X39" s="29">
        <f t="shared" si="14"/>
        <v>41.426234711859571</v>
      </c>
      <c r="Y39" s="29">
        <f t="shared" si="15"/>
        <v>38.891046565961254</v>
      </c>
      <c r="Z39" s="30">
        <f t="shared" si="15"/>
        <v>38.408200575747621</v>
      </c>
      <c r="AA39" s="30">
        <f t="shared" si="15"/>
        <v>37.577056162637639</v>
      </c>
      <c r="AB39" s="30">
        <f t="shared" si="15"/>
        <v>37.466262488994026</v>
      </c>
      <c r="AC39" s="30">
        <f t="shared" ref="AC39:AD39" si="34">AC10/AC$22*100</f>
        <v>37.941517089124801</v>
      </c>
      <c r="AD39" s="30">
        <f t="shared" si="34"/>
        <v>38.304356891638896</v>
      </c>
      <c r="AE39" s="30">
        <f t="shared" ref="AE39:AF39" si="35">AE10/AE$22*100</f>
        <v>38.138612046468815</v>
      </c>
      <c r="AF39" s="30">
        <f t="shared" si="35"/>
        <v>38.574849846224971</v>
      </c>
    </row>
    <row r="40" spans="1:32" ht="18" customHeight="1" x14ac:dyDescent="0.15">
      <c r="A40" s="14" t="s">
        <v>47</v>
      </c>
      <c r="B40" s="29"/>
      <c r="C40" s="29"/>
      <c r="D40" s="85">
        <f t="shared" ref="D40:L40" si="36">D11/D$22*100</f>
        <v>0.41558568498439263</v>
      </c>
      <c r="E40" s="85">
        <f t="shared" si="36"/>
        <v>0.40843831935837244</v>
      </c>
      <c r="F40" s="85">
        <f t="shared" si="36"/>
        <v>0.42317684076197315</v>
      </c>
      <c r="G40" s="85">
        <f t="shared" si="36"/>
        <v>0.45673468837006109</v>
      </c>
      <c r="H40" s="85">
        <f t="shared" si="36"/>
        <v>0.44111508259185506</v>
      </c>
      <c r="I40" s="85">
        <f t="shared" si="36"/>
        <v>0.43137787525654991</v>
      </c>
      <c r="J40" s="85">
        <f t="shared" si="36"/>
        <v>0.41712069897521886</v>
      </c>
      <c r="K40" s="85">
        <f t="shared" si="36"/>
        <v>0.43080422712453265</v>
      </c>
      <c r="L40" s="85">
        <f t="shared" si="36"/>
        <v>0.43773583870998517</v>
      </c>
      <c r="M40" s="85">
        <f t="shared" si="9"/>
        <v>0.46483280549068978</v>
      </c>
      <c r="N40" s="85">
        <f t="shared" si="9"/>
        <v>0.48684236623844945</v>
      </c>
      <c r="O40" s="85">
        <f t="shared" si="10"/>
        <v>0.51055602753816054</v>
      </c>
      <c r="P40" s="85">
        <f t="shared" si="10"/>
        <v>0.55007809330758783</v>
      </c>
      <c r="Q40" s="85">
        <f t="shared" si="11"/>
        <v>0.57304901039428813</v>
      </c>
      <c r="R40" s="85">
        <f t="shared" si="11"/>
        <v>0.58013325824444084</v>
      </c>
      <c r="S40" s="29">
        <f t="shared" si="12"/>
        <v>0.58348783541169302</v>
      </c>
      <c r="T40" s="29">
        <f t="shared" si="12"/>
        <v>0.58218983005078739</v>
      </c>
      <c r="U40" s="29">
        <f t="shared" si="13"/>
        <v>0.6276147402957597</v>
      </c>
      <c r="V40" s="29">
        <f t="shared" si="13"/>
        <v>0.7049639521360388</v>
      </c>
      <c r="W40" s="29">
        <f t="shared" si="14"/>
        <v>0.73553591231420912</v>
      </c>
      <c r="X40" s="29">
        <f t="shared" si="14"/>
        <v>0.75714161562415294</v>
      </c>
      <c r="Y40" s="29">
        <f t="shared" si="15"/>
        <v>0.78882635513484156</v>
      </c>
      <c r="Z40" s="30">
        <f t="shared" si="15"/>
        <v>0.8161655076605927</v>
      </c>
      <c r="AA40" s="30">
        <f t="shared" si="15"/>
        <v>0.8219001715213311</v>
      </c>
      <c r="AB40" s="30">
        <f t="shared" si="15"/>
        <v>0.87384952189765974</v>
      </c>
      <c r="AC40" s="30">
        <f t="shared" ref="AC40:AD40" si="37">AC11/AC$22*100</f>
        <v>1.0496035325113502</v>
      </c>
      <c r="AD40" s="30">
        <f t="shared" si="37"/>
        <v>1.1076040580398947</v>
      </c>
      <c r="AE40" s="30">
        <f t="shared" ref="AE40:AF40" si="38">AE11/AE$22*100</f>
        <v>1.1592147988566082</v>
      </c>
      <c r="AF40" s="30">
        <f t="shared" si="38"/>
        <v>1.2192059137486779</v>
      </c>
    </row>
    <row r="41" spans="1:32" ht="18" customHeight="1" x14ac:dyDescent="0.15">
      <c r="A41" s="14" t="s">
        <v>48</v>
      </c>
      <c r="B41" s="29"/>
      <c r="C41" s="29"/>
      <c r="D41" s="85">
        <f t="shared" ref="D41:L41" si="39">D12/D$22*100</f>
        <v>3.6173662956667503</v>
      </c>
      <c r="E41" s="85">
        <f t="shared" si="39"/>
        <v>3.425415308955563</v>
      </c>
      <c r="F41" s="85">
        <f t="shared" si="39"/>
        <v>3.5344663471846292</v>
      </c>
      <c r="G41" s="85">
        <f t="shared" si="39"/>
        <v>3.6987822099206156</v>
      </c>
      <c r="H41" s="85">
        <f t="shared" si="39"/>
        <v>3.5541022587277213</v>
      </c>
      <c r="I41" s="85">
        <f t="shared" si="39"/>
        <v>3.388836935806506</v>
      </c>
      <c r="J41" s="85">
        <f t="shared" si="39"/>
        <v>3.8289687181133818</v>
      </c>
      <c r="K41" s="85">
        <f t="shared" si="39"/>
        <v>4.0048727438230527</v>
      </c>
      <c r="L41" s="85">
        <f t="shared" si="39"/>
        <v>4.3516695005821591</v>
      </c>
      <c r="M41" s="85">
        <f t="shared" si="9"/>
        <v>4.4292014609294013</v>
      </c>
      <c r="N41" s="85">
        <f t="shared" si="9"/>
        <v>4.2711940279919425</v>
      </c>
      <c r="O41" s="85">
        <f t="shared" si="10"/>
        <v>4.1510897877519604</v>
      </c>
      <c r="P41" s="85">
        <f t="shared" si="10"/>
        <v>4.3819831066067643</v>
      </c>
      <c r="Q41" s="85">
        <f t="shared" si="11"/>
        <v>4.4606630890055721</v>
      </c>
      <c r="R41" s="85">
        <f t="shared" si="11"/>
        <v>4.2812082445156756</v>
      </c>
      <c r="S41" s="29">
        <f t="shared" si="12"/>
        <v>4.2105370926796795</v>
      </c>
      <c r="T41" s="29">
        <f t="shared" si="12"/>
        <v>3.9186634937979226</v>
      </c>
      <c r="U41" s="29">
        <f t="shared" si="13"/>
        <v>3.7421597570951399</v>
      </c>
      <c r="V41" s="29">
        <f t="shared" si="13"/>
        <v>3.8424348638709591</v>
      </c>
      <c r="W41" s="29">
        <f t="shared" si="14"/>
        <v>4.0403706960072787</v>
      </c>
      <c r="X41" s="29">
        <f t="shared" si="14"/>
        <v>4.7323101846548177</v>
      </c>
      <c r="Y41" s="29">
        <f t="shared" si="15"/>
        <v>4.6944704419590897</v>
      </c>
      <c r="Z41" s="30">
        <f t="shared" si="15"/>
        <v>4.7848246983869274</v>
      </c>
      <c r="AA41" s="30">
        <f t="shared" si="15"/>
        <v>4.4370935575408863</v>
      </c>
      <c r="AB41" s="30">
        <f t="shared" si="15"/>
        <v>4.3835721376570183</v>
      </c>
      <c r="AC41" s="30">
        <f t="shared" ref="AC41:AD41" si="40">AC12/AC$22*100</f>
        <v>4.1950703842345032</v>
      </c>
      <c r="AD41" s="30">
        <f t="shared" si="40"/>
        <v>3.8925589407050634</v>
      </c>
      <c r="AE41" s="30">
        <f t="shared" ref="AE41:AF41" si="41">AE12/AE$22*100</f>
        <v>3.8310488342962232</v>
      </c>
      <c r="AF41" s="30">
        <f t="shared" si="41"/>
        <v>3.8478244487367266</v>
      </c>
    </row>
    <row r="42" spans="1:32" ht="18" customHeight="1" x14ac:dyDescent="0.15">
      <c r="A42" s="14" t="s">
        <v>49</v>
      </c>
      <c r="B42" s="29"/>
      <c r="C42" s="29"/>
      <c r="D42" s="85">
        <f t="shared" ref="D42:L42" si="42">D13/D$22*100</f>
        <v>1.1165586195136177E-4</v>
      </c>
      <c r="E42" s="85">
        <f t="shared" si="42"/>
        <v>1.0260085688373049E-4</v>
      </c>
      <c r="F42" s="85">
        <f t="shared" si="42"/>
        <v>7.5246110000637645E-5</v>
      </c>
      <c r="G42" s="85">
        <f t="shared" si="42"/>
        <v>4.1469224965295205E-4</v>
      </c>
      <c r="H42" s="85">
        <f t="shared" si="42"/>
        <v>5.5951067704337095E-4</v>
      </c>
      <c r="I42" s="85">
        <f t="shared" si="42"/>
        <v>5.1926037572058096E-4</v>
      </c>
      <c r="J42" s="85">
        <f t="shared" si="42"/>
        <v>3.1876205700820599E-4</v>
      </c>
      <c r="K42" s="85">
        <f t="shared" si="42"/>
        <v>1.2919638939157114E-4</v>
      </c>
      <c r="L42" s="85">
        <f t="shared" si="42"/>
        <v>6.7403909301071158E-5</v>
      </c>
      <c r="M42" s="85">
        <f t="shared" si="9"/>
        <v>5.9420527520296912E-5</v>
      </c>
      <c r="N42" s="85">
        <f t="shared" si="9"/>
        <v>6.2269918417181698E-5</v>
      </c>
      <c r="O42" s="85">
        <f t="shared" si="10"/>
        <v>4.5332027460979873E-5</v>
      </c>
      <c r="P42" s="85">
        <f t="shared" si="10"/>
        <v>5.3898341906144088E-5</v>
      </c>
      <c r="Q42" s="85">
        <f t="shared" si="11"/>
        <v>4.7629750704455915E-5</v>
      </c>
      <c r="R42" s="85">
        <f t="shared" si="11"/>
        <v>1.1413767315812128E-6</v>
      </c>
      <c r="S42" s="29">
        <f t="shared" si="12"/>
        <v>3.8201663042820527E-5</v>
      </c>
      <c r="T42" s="29">
        <f t="shared" si="12"/>
        <v>3.883343463068821E-5</v>
      </c>
      <c r="U42" s="29">
        <f t="shared" si="13"/>
        <v>3.7748235146800847E-5</v>
      </c>
      <c r="V42" s="29">
        <f t="shared" si="13"/>
        <v>3.2678537697639941E-5</v>
      </c>
      <c r="W42" s="29">
        <f t="shared" si="14"/>
        <v>4.0782234062563483E-5</v>
      </c>
      <c r="X42" s="29">
        <f t="shared" si="14"/>
        <v>3.3833237461216116E-5</v>
      </c>
      <c r="Y42" s="29">
        <f t="shared" si="15"/>
        <v>3.3001477680992537E-5</v>
      </c>
      <c r="Z42" s="30">
        <f t="shared" si="15"/>
        <v>3.0250967742463161E-5</v>
      </c>
      <c r="AA42" s="30">
        <f t="shared" si="15"/>
        <v>2.4709625905503042E-5</v>
      </c>
      <c r="AB42" s="30">
        <f t="shared" si="15"/>
        <v>3.1547031963311366E-5</v>
      </c>
      <c r="AC42" s="30">
        <f t="shared" ref="AC42:AD42" si="43">AC13/AC$22*100</f>
        <v>2.1530880945898107E-5</v>
      </c>
      <c r="AD42" s="30">
        <f t="shared" si="43"/>
        <v>2.1426059146614846E-5</v>
      </c>
      <c r="AE42" s="30">
        <f t="shared" ref="AE42:AF42" si="44">AE13/AE$22*100</f>
        <v>2.0405591415578191E-5</v>
      </c>
      <c r="AF42" s="30">
        <f t="shared" si="44"/>
        <v>2.0413517263851221E-5</v>
      </c>
    </row>
    <row r="43" spans="1:32" ht="18" customHeight="1" x14ac:dyDescent="0.15">
      <c r="A43" s="14" t="s">
        <v>50</v>
      </c>
      <c r="B43" s="29"/>
      <c r="C43" s="29"/>
      <c r="D43" s="85">
        <f t="shared" ref="D43:L43" si="45">D14/D$22*100</f>
        <v>0.73400638545757091</v>
      </c>
      <c r="E43" s="85">
        <f t="shared" si="45"/>
        <v>0.81634190719204491</v>
      </c>
      <c r="F43" s="85">
        <f t="shared" si="45"/>
        <v>0.70080221819706767</v>
      </c>
      <c r="G43" s="85">
        <f t="shared" si="45"/>
        <v>0.64774929395791114</v>
      </c>
      <c r="H43" s="85">
        <f t="shared" si="45"/>
        <v>0.48256710637211997</v>
      </c>
      <c r="I43" s="85">
        <f t="shared" si="45"/>
        <v>0.36932857848461786</v>
      </c>
      <c r="J43" s="85">
        <f t="shared" si="45"/>
        <v>0.30076699482128277</v>
      </c>
      <c r="K43" s="85">
        <f t="shared" si="45"/>
        <v>0.20999173143107894</v>
      </c>
      <c r="L43" s="85">
        <f t="shared" si="45"/>
        <v>0.3308103897756724</v>
      </c>
      <c r="M43" s="85">
        <f t="shared" si="9"/>
        <v>0.19085523907004545</v>
      </c>
      <c r="N43" s="85">
        <f t="shared" si="9"/>
        <v>0.12134446750225208</v>
      </c>
      <c r="O43" s="85">
        <f t="shared" si="10"/>
        <v>0.12107022175149237</v>
      </c>
      <c r="P43" s="85">
        <f t="shared" si="10"/>
        <v>3.7225788143176852E-3</v>
      </c>
      <c r="Q43" s="85">
        <f t="shared" si="11"/>
        <v>3.4004069771678691E-2</v>
      </c>
      <c r="R43" s="85">
        <f t="shared" si="11"/>
        <v>6.7341227163291559E-5</v>
      </c>
      <c r="S43" s="29">
        <f t="shared" si="12"/>
        <v>4.5841995651384638E-4</v>
      </c>
      <c r="T43" s="29">
        <f t="shared" si="12"/>
        <v>3.883343463068821E-5</v>
      </c>
      <c r="U43" s="29">
        <f t="shared" si="13"/>
        <v>3.984535932162311E-5</v>
      </c>
      <c r="V43" s="29">
        <f t="shared" si="13"/>
        <v>2.3663768677601333E-4</v>
      </c>
      <c r="W43" s="29">
        <f t="shared" si="14"/>
        <v>2.3789636536495365E-4</v>
      </c>
      <c r="X43" s="29">
        <f t="shared" si="14"/>
        <v>2.3683266222851277E-4</v>
      </c>
      <c r="Y43" s="29">
        <f t="shared" si="15"/>
        <v>2.3897621768994597E-4</v>
      </c>
      <c r="Z43" s="30">
        <f t="shared" si="15"/>
        <v>2.3528530466360235E-4</v>
      </c>
      <c r="AA43" s="30">
        <f t="shared" si="15"/>
        <v>0</v>
      </c>
      <c r="AB43" s="30">
        <f t="shared" si="15"/>
        <v>2.2844402456190992E-4</v>
      </c>
      <c r="AC43" s="30">
        <f t="shared" ref="AC43:AD43" si="46">AC14/AC$22*100</f>
        <v>2.2607424993193012E-4</v>
      </c>
      <c r="AD43" s="30">
        <f t="shared" si="46"/>
        <v>2.2497362103945589E-4</v>
      </c>
      <c r="AE43" s="30">
        <f t="shared" ref="AE43:AF43" si="47">AE14/AE$22*100</f>
        <v>2.2553548406691686E-4</v>
      </c>
      <c r="AF43" s="30">
        <f t="shared" si="47"/>
        <v>2.2562308554782928E-4</v>
      </c>
    </row>
    <row r="44" spans="1:32" ht="18" customHeight="1" x14ac:dyDescent="0.15">
      <c r="A44" s="14" t="s">
        <v>51</v>
      </c>
      <c r="B44" s="29"/>
      <c r="C44" s="29"/>
      <c r="D44" s="85">
        <f t="shared" ref="D44:L44" si="48">D15/D$22*100</f>
        <v>0</v>
      </c>
      <c r="E44" s="85">
        <f t="shared" si="48"/>
        <v>0</v>
      </c>
      <c r="F44" s="85">
        <f t="shared" si="48"/>
        <v>0</v>
      </c>
      <c r="G44" s="85">
        <f t="shared" si="48"/>
        <v>0</v>
      </c>
      <c r="H44" s="85">
        <f t="shared" si="48"/>
        <v>0</v>
      </c>
      <c r="I44" s="85">
        <f t="shared" si="48"/>
        <v>0</v>
      </c>
      <c r="J44" s="85">
        <f t="shared" si="48"/>
        <v>0</v>
      </c>
      <c r="K44" s="85">
        <f t="shared" si="48"/>
        <v>0</v>
      </c>
      <c r="L44" s="85">
        <f t="shared" si="48"/>
        <v>0</v>
      </c>
      <c r="M44" s="85">
        <f t="shared" si="9"/>
        <v>0</v>
      </c>
      <c r="N44" s="85">
        <f t="shared" si="9"/>
        <v>0</v>
      </c>
      <c r="O44" s="85">
        <f t="shared" si="10"/>
        <v>1.1623596784866636E-6</v>
      </c>
      <c r="P44" s="85">
        <f t="shared" si="10"/>
        <v>1.1977409312476463E-6</v>
      </c>
      <c r="Q44" s="85">
        <f t="shared" si="11"/>
        <v>1.1907437676113981E-6</v>
      </c>
      <c r="R44" s="85">
        <f t="shared" si="11"/>
        <v>1.1413767315812128E-6</v>
      </c>
      <c r="S44" s="29">
        <f t="shared" si="12"/>
        <v>1.0914760869377293E-6</v>
      </c>
      <c r="T44" s="29">
        <f t="shared" si="12"/>
        <v>1.0219324902812688E-6</v>
      </c>
      <c r="U44" s="29">
        <f t="shared" si="13"/>
        <v>1.0485620874111346E-6</v>
      </c>
      <c r="V44" s="29">
        <f t="shared" si="13"/>
        <v>1.1268461275048254E-6</v>
      </c>
      <c r="W44" s="29">
        <f t="shared" si="14"/>
        <v>1.1328398350712077E-6</v>
      </c>
      <c r="X44" s="29">
        <f t="shared" si="14"/>
        <v>1.127774582040537E-6</v>
      </c>
      <c r="Y44" s="29">
        <f t="shared" si="15"/>
        <v>1.1379819889997427E-6</v>
      </c>
      <c r="Z44" s="30">
        <f t="shared" si="15"/>
        <v>1.1204062126838207E-6</v>
      </c>
      <c r="AA44" s="30">
        <f t="shared" si="15"/>
        <v>1.0743315611088279E-6</v>
      </c>
      <c r="AB44" s="30">
        <f t="shared" si="15"/>
        <v>1.0878286883900471E-6</v>
      </c>
      <c r="AC44" s="30">
        <f t="shared" ref="AC44:AD44" si="49">AC15/AC$22*100</f>
        <v>1.0765440472949053E-6</v>
      </c>
      <c r="AD44" s="30">
        <f t="shared" si="49"/>
        <v>1.0713029573307423E-6</v>
      </c>
      <c r="AE44" s="30">
        <f t="shared" ref="AE44:AF44" si="50">AE15/AE$22*100</f>
        <v>1.073978495556747E-6</v>
      </c>
      <c r="AF44" s="30">
        <f t="shared" si="50"/>
        <v>1.0743956454658537E-6</v>
      </c>
    </row>
    <row r="45" spans="1:32" ht="18" customHeight="1" x14ac:dyDescent="0.15">
      <c r="A45" s="14" t="s">
        <v>52</v>
      </c>
      <c r="B45" s="29"/>
      <c r="C45" s="29"/>
      <c r="D45" s="85">
        <f t="shared" ref="D45:L45" si="51">D16/D$22*100</f>
        <v>0</v>
      </c>
      <c r="E45" s="85">
        <f t="shared" si="51"/>
        <v>0</v>
      </c>
      <c r="F45" s="85">
        <f t="shared" si="51"/>
        <v>0</v>
      </c>
      <c r="G45" s="85">
        <f t="shared" si="51"/>
        <v>0</v>
      </c>
      <c r="H45" s="85">
        <f t="shared" si="51"/>
        <v>0</v>
      </c>
      <c r="I45" s="85">
        <f t="shared" si="51"/>
        <v>0</v>
      </c>
      <c r="J45" s="85">
        <f t="shared" si="51"/>
        <v>0</v>
      </c>
      <c r="K45" s="85">
        <f t="shared" si="51"/>
        <v>0</v>
      </c>
      <c r="L45" s="85">
        <f t="shared" si="51"/>
        <v>0</v>
      </c>
      <c r="M45" s="85">
        <f t="shared" si="9"/>
        <v>0</v>
      </c>
      <c r="N45" s="85">
        <f t="shared" si="9"/>
        <v>0</v>
      </c>
      <c r="O45" s="85">
        <f t="shared" si="10"/>
        <v>1.1623596784866636E-6</v>
      </c>
      <c r="P45" s="85">
        <f t="shared" si="10"/>
        <v>1.1977409312476463E-6</v>
      </c>
      <c r="Q45" s="85">
        <f t="shared" si="11"/>
        <v>1.1907437676113981E-6</v>
      </c>
      <c r="R45" s="85">
        <f t="shared" si="11"/>
        <v>1.1413767315812128E-6</v>
      </c>
      <c r="S45" s="29">
        <f t="shared" si="12"/>
        <v>1.0914760869377293E-6</v>
      </c>
      <c r="T45" s="29">
        <f t="shared" si="12"/>
        <v>1.0219324902812688E-6</v>
      </c>
      <c r="U45" s="29">
        <f t="shared" si="13"/>
        <v>1.0485620874111346E-6</v>
      </c>
      <c r="V45" s="29">
        <f t="shared" si="13"/>
        <v>1.1268461275048254E-6</v>
      </c>
      <c r="W45" s="29">
        <f t="shared" si="14"/>
        <v>1.1328398350712077E-6</v>
      </c>
      <c r="X45" s="29">
        <f t="shared" si="14"/>
        <v>1.127774582040537E-6</v>
      </c>
      <c r="Y45" s="29">
        <f t="shared" si="15"/>
        <v>1.1379819889997427E-6</v>
      </c>
      <c r="Z45" s="30">
        <f t="shared" si="15"/>
        <v>1.1204062126838207E-6</v>
      </c>
      <c r="AA45" s="30">
        <f t="shared" si="15"/>
        <v>1.0743315611088279E-6</v>
      </c>
      <c r="AB45" s="30">
        <f t="shared" si="15"/>
        <v>1.0878286883900471E-6</v>
      </c>
      <c r="AC45" s="30">
        <f t="shared" ref="AC45:AD45" si="52">AC16/AC$22*100</f>
        <v>1.0765440472949053E-6</v>
      </c>
      <c r="AD45" s="30">
        <f t="shared" si="52"/>
        <v>1.0713029573307423E-6</v>
      </c>
      <c r="AE45" s="30">
        <f t="shared" ref="AE45:AF45" si="53">AE16/AE$22*100</f>
        <v>1.073978495556747E-6</v>
      </c>
      <c r="AF45" s="30">
        <f t="shared" si="53"/>
        <v>1.0743956454658537E-6</v>
      </c>
    </row>
    <row r="46" spans="1:32" ht="18" customHeight="1" x14ac:dyDescent="0.15">
      <c r="A46" s="14" t="s">
        <v>53</v>
      </c>
      <c r="B46" s="29"/>
      <c r="C46" s="29"/>
      <c r="D46" s="85">
        <f t="shared" ref="D46:L46" si="54">D17/D$22*100</f>
        <v>8.9125300426459937</v>
      </c>
      <c r="E46" s="85">
        <f t="shared" si="54"/>
        <v>8.8149357202010421</v>
      </c>
      <c r="F46" s="85">
        <f t="shared" si="54"/>
        <v>9.122026446677463</v>
      </c>
      <c r="G46" s="85">
        <f t="shared" si="54"/>
        <v>9.7625555877840338</v>
      </c>
      <c r="H46" s="85">
        <f t="shared" si="54"/>
        <v>9.7178009021289693</v>
      </c>
      <c r="I46" s="85">
        <f t="shared" si="54"/>
        <v>9.9889249179864166</v>
      </c>
      <c r="J46" s="85">
        <f t="shared" si="54"/>
        <v>9.4642820451107177</v>
      </c>
      <c r="K46" s="85">
        <f t="shared" si="54"/>
        <v>9.9355910666816563</v>
      </c>
      <c r="L46" s="85">
        <f t="shared" si="54"/>
        <v>10.22311436564096</v>
      </c>
      <c r="M46" s="85">
        <f t="shared" si="9"/>
        <v>10.48322229364984</v>
      </c>
      <c r="N46" s="85">
        <f t="shared" si="9"/>
        <v>10.462718538584978</v>
      </c>
      <c r="O46" s="85">
        <f t="shared" si="10"/>
        <v>10.244888261782927</v>
      </c>
      <c r="P46" s="85">
        <f t="shared" si="10"/>
        <v>9.9729012312046148</v>
      </c>
      <c r="Q46" s="85">
        <f t="shared" si="11"/>
        <v>9.8015739822677297</v>
      </c>
      <c r="R46" s="85">
        <f t="shared" si="11"/>
        <v>9.4888696993023594</v>
      </c>
      <c r="S46" s="29">
        <f t="shared" si="12"/>
        <v>8.9206406073985836</v>
      </c>
      <c r="T46" s="29">
        <f t="shared" si="12"/>
        <v>8.4438807101474271</v>
      </c>
      <c r="U46" s="29">
        <f t="shared" si="13"/>
        <v>8.7850964347347649</v>
      </c>
      <c r="V46" s="29">
        <f t="shared" si="13"/>
        <v>9.5104776462969962</v>
      </c>
      <c r="W46" s="29">
        <f t="shared" si="14"/>
        <v>9.6171962005639458</v>
      </c>
      <c r="X46" s="29">
        <f t="shared" si="14"/>
        <v>9.5627908911271007</v>
      </c>
      <c r="Y46" s="29">
        <f t="shared" si="15"/>
        <v>9.399038198106572</v>
      </c>
      <c r="Z46" s="30">
        <f t="shared" si="15"/>
        <v>9.4147375521833396</v>
      </c>
      <c r="AA46" s="30">
        <f t="shared" si="15"/>
        <v>9.1994968604486491</v>
      </c>
      <c r="AB46" s="30">
        <f t="shared" si="15"/>
        <v>9.3346655898758133</v>
      </c>
      <c r="AC46" s="30">
        <f t="shared" ref="AC46:AD46" si="55">AC17/AC$22*100</f>
        <v>9.3034387529761595</v>
      </c>
      <c r="AD46" s="30">
        <f t="shared" si="55"/>
        <v>9.4184263701565776</v>
      </c>
      <c r="AE46" s="30">
        <f t="shared" ref="AE46:AF46" si="56">AE17/AE$22*100</f>
        <v>9.4409669140089267</v>
      </c>
      <c r="AF46" s="30">
        <f t="shared" si="56"/>
        <v>9.6119635330349045</v>
      </c>
    </row>
    <row r="47" spans="1:32" ht="18" customHeight="1" x14ac:dyDescent="0.15">
      <c r="A47" s="14" t="s">
        <v>54</v>
      </c>
      <c r="B47" s="29"/>
      <c r="C47" s="29"/>
      <c r="D47" s="85">
        <f t="shared" ref="D47:L47" si="57">D18/D$22*100</f>
        <v>6.840525795411013E-4</v>
      </c>
      <c r="E47" s="85">
        <f t="shared" si="57"/>
        <v>1.4472756165128571E-3</v>
      </c>
      <c r="F47" s="85">
        <f t="shared" si="57"/>
        <v>2.434575752601276E-3</v>
      </c>
      <c r="G47" s="85">
        <f t="shared" si="57"/>
        <v>2.0848747964203459E-3</v>
      </c>
      <c r="H47" s="85">
        <f t="shared" si="57"/>
        <v>1.8931719029269233E-3</v>
      </c>
      <c r="I47" s="85">
        <f t="shared" si="57"/>
        <v>7.6092508183161029E-3</v>
      </c>
      <c r="J47" s="85">
        <f t="shared" si="57"/>
        <v>1.4218786947104713E-2</v>
      </c>
      <c r="K47" s="85">
        <f t="shared" si="57"/>
        <v>1.5477500788777958E-2</v>
      </c>
      <c r="L47" s="85">
        <f t="shared" si="57"/>
        <v>1.4495267817152388E-2</v>
      </c>
      <c r="M47" s="85">
        <f t="shared" si="9"/>
        <v>1.2346653532011498E-2</v>
      </c>
      <c r="N47" s="85">
        <f t="shared" si="9"/>
        <v>1.0648156049338071E-2</v>
      </c>
      <c r="O47" s="85">
        <f t="shared" si="10"/>
        <v>9.6266628572265478E-3</v>
      </c>
      <c r="P47" s="85">
        <f t="shared" si="10"/>
        <v>1.1791759468133078E-2</v>
      </c>
      <c r="Q47" s="85">
        <f t="shared" si="11"/>
        <v>2.3881557003214197E-2</v>
      </c>
      <c r="R47" s="85">
        <f t="shared" si="11"/>
        <v>2.191899875328561E-2</v>
      </c>
      <c r="S47" s="29">
        <f t="shared" si="12"/>
        <v>1.9833211975745481E-2</v>
      </c>
      <c r="T47" s="29">
        <f t="shared" si="12"/>
        <v>1.4123107015687135E-2</v>
      </c>
      <c r="U47" s="29">
        <f t="shared" si="13"/>
        <v>1.8850000645389966E-2</v>
      </c>
      <c r="V47" s="29">
        <f t="shared" si="13"/>
        <v>2.4390584429841947E-2</v>
      </c>
      <c r="W47" s="29">
        <f t="shared" si="14"/>
        <v>2.5776637607210263E-2</v>
      </c>
      <c r="X47" s="29">
        <f t="shared" si="14"/>
        <v>2.5520411016995315E-2</v>
      </c>
      <c r="Y47" s="29">
        <f t="shared" si="15"/>
        <v>2.815936431779863E-2</v>
      </c>
      <c r="Z47" s="30">
        <f t="shared" si="15"/>
        <v>2.7065652879803056E-2</v>
      </c>
      <c r="AA47" s="30">
        <f t="shared" si="15"/>
        <v>2.533273821094616E-2</v>
      </c>
      <c r="AB47" s="30">
        <f t="shared" si="15"/>
        <v>2.6643100236049034E-2</v>
      </c>
      <c r="AC47" s="30">
        <f t="shared" ref="AC47:AD47" si="58">AC18/AC$22*100</f>
        <v>2.9847183711251252E-2</v>
      </c>
      <c r="AD47" s="30">
        <f t="shared" si="58"/>
        <v>3.3776039638723644E-2</v>
      </c>
      <c r="AE47" s="30">
        <f t="shared" ref="AE47:AF47" si="59">AE18/AE$22*100</f>
        <v>3.3447986265619324E-2</v>
      </c>
      <c r="AF47" s="30">
        <f t="shared" si="59"/>
        <v>2.9695221245030729E-2</v>
      </c>
    </row>
    <row r="48" spans="1:32" ht="18" customHeight="1" x14ac:dyDescent="0.15">
      <c r="A48" s="14" t="s">
        <v>55</v>
      </c>
      <c r="B48" s="29"/>
      <c r="C48" s="29"/>
      <c r="D48" s="85">
        <f t="shared" ref="D48:L48" si="60">D19/D$22*100</f>
        <v>3.6114331341747832</v>
      </c>
      <c r="E48" s="85">
        <f t="shared" si="60"/>
        <v>3.3726531200703307</v>
      </c>
      <c r="F48" s="85">
        <f t="shared" si="60"/>
        <v>3.3138338298403403</v>
      </c>
      <c r="G48" s="85">
        <f t="shared" si="60"/>
        <v>3.3392808064600072</v>
      </c>
      <c r="H48" s="85">
        <f t="shared" si="60"/>
        <v>3.2437908845244001</v>
      </c>
      <c r="I48" s="85">
        <f t="shared" si="60"/>
        <v>3.4243031149062242</v>
      </c>
      <c r="J48" s="85">
        <f t="shared" si="60"/>
        <v>3.2139678645641108</v>
      </c>
      <c r="K48" s="85">
        <f t="shared" si="60"/>
        <v>3.2898047275905467</v>
      </c>
      <c r="L48" s="85">
        <f t="shared" si="60"/>
        <v>3.3135030651356532</v>
      </c>
      <c r="M48" s="85">
        <f t="shared" si="9"/>
        <v>3.6243504156669792</v>
      </c>
      <c r="N48" s="85">
        <f t="shared" si="9"/>
        <v>3.5585344152001332</v>
      </c>
      <c r="O48" s="85">
        <f t="shared" si="10"/>
        <v>3.2283772912579281</v>
      </c>
      <c r="P48" s="85">
        <f t="shared" si="10"/>
        <v>3.1376740079522092</v>
      </c>
      <c r="Q48" s="85">
        <f t="shared" si="11"/>
        <v>3.1292293730195846</v>
      </c>
      <c r="R48" s="85">
        <f t="shared" si="11"/>
        <v>3.1264614259007213</v>
      </c>
      <c r="S48" s="29">
        <f t="shared" si="12"/>
        <v>3.0167034697850168</v>
      </c>
      <c r="T48" s="29">
        <f t="shared" si="12"/>
        <v>2.9086140345136444</v>
      </c>
      <c r="U48" s="29">
        <f t="shared" si="13"/>
        <v>3.0383040674237165</v>
      </c>
      <c r="V48" s="29">
        <f t="shared" si="13"/>
        <v>3.4232931782842648</v>
      </c>
      <c r="W48" s="29">
        <f t="shared" si="14"/>
        <v>3.4360901383437601</v>
      </c>
      <c r="X48" s="29">
        <f t="shared" si="14"/>
        <v>3.3765785263464272</v>
      </c>
      <c r="Y48" s="29">
        <f t="shared" si="15"/>
        <v>3.5352810206123473</v>
      </c>
      <c r="Z48" s="30">
        <f t="shared" si="15"/>
        <v>3.6262249583189283</v>
      </c>
      <c r="AA48" s="30">
        <f t="shared" si="15"/>
        <v>3.5693129823708425</v>
      </c>
      <c r="AB48" s="30">
        <f t="shared" si="15"/>
        <v>3.7131661614046885</v>
      </c>
      <c r="AC48" s="30">
        <f t="shared" ref="AC48:AD48" si="61">AC19/AC$22*100</f>
        <v>3.6551673963553988</v>
      </c>
      <c r="AD48" s="30">
        <f t="shared" si="61"/>
        <v>3.6756940117496439</v>
      </c>
      <c r="AE48" s="30">
        <f t="shared" ref="AE48:AF48" si="62">AE19/AE$22*100</f>
        <v>3.7353004294818524</v>
      </c>
      <c r="AF48" s="30">
        <f t="shared" si="62"/>
        <v>3.8320039728572417</v>
      </c>
    </row>
    <row r="49" spans="1:32" ht="18" customHeight="1" x14ac:dyDescent="0.15">
      <c r="A49" s="14" t="s">
        <v>56</v>
      </c>
      <c r="B49" s="29"/>
      <c r="C49" s="29"/>
      <c r="D49" s="85">
        <f t="shared" ref="D49:L49" si="63">D20/D$22*100</f>
        <v>5.3004128558916692</v>
      </c>
      <c r="E49" s="85">
        <f t="shared" si="63"/>
        <v>5.4408353245141985</v>
      </c>
      <c r="F49" s="85">
        <f t="shared" si="63"/>
        <v>5.8057580410845215</v>
      </c>
      <c r="G49" s="85">
        <f t="shared" si="63"/>
        <v>6.4211899065276068</v>
      </c>
      <c r="H49" s="85">
        <f t="shared" si="63"/>
        <v>6.4721168457016418</v>
      </c>
      <c r="I49" s="85">
        <f t="shared" si="63"/>
        <v>6.5570125522618756</v>
      </c>
      <c r="J49" s="85">
        <f t="shared" si="63"/>
        <v>6.236095393599502</v>
      </c>
      <c r="K49" s="85">
        <f t="shared" si="63"/>
        <v>6.6303088383023319</v>
      </c>
      <c r="L49" s="85">
        <f t="shared" si="63"/>
        <v>6.8951160326881551</v>
      </c>
      <c r="M49" s="85">
        <f t="shared" si="9"/>
        <v>6.846525224450847</v>
      </c>
      <c r="N49" s="85">
        <f t="shared" si="9"/>
        <v>6.8935359673355068</v>
      </c>
      <c r="O49" s="85">
        <f t="shared" si="10"/>
        <v>7.0068819829484168</v>
      </c>
      <c r="P49" s="85">
        <f t="shared" si="10"/>
        <v>6.8234330683024105</v>
      </c>
      <c r="Q49" s="85">
        <f t="shared" si="11"/>
        <v>6.6484594800136287</v>
      </c>
      <c r="R49" s="85">
        <f t="shared" si="11"/>
        <v>6.3404858505181583</v>
      </c>
      <c r="S49" s="29">
        <f t="shared" si="12"/>
        <v>5.8841028341617347</v>
      </c>
      <c r="T49" s="29">
        <f t="shared" si="12"/>
        <v>5.5211425466856063</v>
      </c>
      <c r="U49" s="29">
        <f t="shared" si="13"/>
        <v>5.7279413181035705</v>
      </c>
      <c r="V49" s="29">
        <f t="shared" si="13"/>
        <v>6.0627927567367621</v>
      </c>
      <c r="W49" s="29">
        <f t="shared" si="14"/>
        <v>6.1553282917731407</v>
      </c>
      <c r="X49" s="29">
        <f t="shared" si="14"/>
        <v>6.1606908259890956</v>
      </c>
      <c r="Y49" s="29">
        <f t="shared" si="15"/>
        <v>5.8355966751944388</v>
      </c>
      <c r="Z49" s="30">
        <f t="shared" si="15"/>
        <v>5.7614458205783956</v>
      </c>
      <c r="AA49" s="30">
        <f t="shared" si="15"/>
        <v>5.6048500655352997</v>
      </c>
      <c r="AB49" s="30">
        <f t="shared" si="15"/>
        <v>5.5948552404063872</v>
      </c>
      <c r="AC49" s="30">
        <f t="shared" ref="AC49:AD49" si="64">AC20/AC$22*100</f>
        <v>5.6184230963654622</v>
      </c>
      <c r="AD49" s="30">
        <f t="shared" si="64"/>
        <v>5.7089552474652514</v>
      </c>
      <c r="AE49" s="30">
        <f t="shared" ref="AE49:AF49" si="65">AE20/AE$22*100</f>
        <v>5.6722174242829588</v>
      </c>
      <c r="AF49" s="30">
        <f t="shared" si="65"/>
        <v>5.7502632645369864</v>
      </c>
    </row>
    <row r="50" spans="1:32" ht="18" customHeight="1" x14ac:dyDescent="0.15">
      <c r="A50" s="14" t="s">
        <v>57</v>
      </c>
      <c r="B50" s="29"/>
      <c r="C50" s="29"/>
      <c r="D50" s="85">
        <f t="shared" ref="D50:L50" si="66">D21/D$22*100</f>
        <v>0</v>
      </c>
      <c r="E50" s="85">
        <f t="shared" si="66"/>
        <v>0</v>
      </c>
      <c r="F50" s="85">
        <f t="shared" si="66"/>
        <v>0</v>
      </c>
      <c r="G50" s="85">
        <f t="shared" si="66"/>
        <v>0</v>
      </c>
      <c r="H50" s="85">
        <f t="shared" si="66"/>
        <v>0</v>
      </c>
      <c r="I50" s="85">
        <f t="shared" si="66"/>
        <v>0</v>
      </c>
      <c r="J50" s="85">
        <f t="shared" si="66"/>
        <v>0</v>
      </c>
      <c r="K50" s="85">
        <f t="shared" si="66"/>
        <v>0</v>
      </c>
      <c r="L50" s="85">
        <f t="shared" si="66"/>
        <v>0</v>
      </c>
      <c r="M50" s="85">
        <f t="shared" si="9"/>
        <v>0</v>
      </c>
      <c r="N50" s="85">
        <f t="shared" si="9"/>
        <v>0</v>
      </c>
      <c r="O50" s="85">
        <f t="shared" si="10"/>
        <v>2.3247193569733271E-6</v>
      </c>
      <c r="P50" s="85">
        <f t="shared" si="10"/>
        <v>2.3954818624952926E-6</v>
      </c>
      <c r="Q50" s="85">
        <f t="shared" si="11"/>
        <v>3.5722313028341937E-6</v>
      </c>
      <c r="R50" s="85">
        <f t="shared" si="11"/>
        <v>3.4241301947436382E-6</v>
      </c>
      <c r="S50" s="29">
        <f t="shared" si="12"/>
        <v>1.0914760869377293E-6</v>
      </c>
      <c r="T50" s="29">
        <f t="shared" si="12"/>
        <v>1.0219324902812688E-6</v>
      </c>
      <c r="U50" s="29">
        <f t="shared" si="13"/>
        <v>1.0485620874111346E-6</v>
      </c>
      <c r="V50" s="29">
        <f t="shared" si="13"/>
        <v>1.1268461275048254E-6</v>
      </c>
      <c r="W50" s="29">
        <f t="shared" si="14"/>
        <v>1.1328398350712077E-6</v>
      </c>
      <c r="X50" s="29">
        <f t="shared" si="14"/>
        <v>1.127774582040537E-6</v>
      </c>
      <c r="Y50" s="29">
        <f t="shared" si="15"/>
        <v>1.1379819889997427E-6</v>
      </c>
      <c r="Z50" s="30">
        <f t="shared" si="15"/>
        <v>1.1204062126838207E-6</v>
      </c>
      <c r="AA50" s="30">
        <f t="shared" si="15"/>
        <v>1.0743315611088279E-6</v>
      </c>
      <c r="AB50" s="30">
        <f t="shared" si="15"/>
        <v>1.0878286883900471E-6</v>
      </c>
      <c r="AC50" s="30">
        <f t="shared" ref="AC50:AD50" si="67">AC21/AC$22*100</f>
        <v>1.0765440472949053E-6</v>
      </c>
      <c r="AD50" s="30">
        <f t="shared" si="67"/>
        <v>1.0713029573307423E-6</v>
      </c>
      <c r="AE50" s="30">
        <f t="shared" ref="AE50:AF50" si="68">AE21/AE$22*100</f>
        <v>1.073978495556747E-6</v>
      </c>
      <c r="AF50" s="30">
        <f t="shared" si="68"/>
        <v>1.0743956454658537E-6</v>
      </c>
    </row>
    <row r="51" spans="1:32" ht="18" customHeight="1" x14ac:dyDescent="0.15">
      <c r="A51" s="14" t="s">
        <v>58</v>
      </c>
      <c r="B51" s="30"/>
      <c r="C51" s="30"/>
      <c r="D51" s="86">
        <f t="shared" ref="D51:L51" si="69">+D33+D38+D40+D41+D42+D43+D44+D45+D46</f>
        <v>100.00000000000003</v>
      </c>
      <c r="E51" s="86">
        <f t="shared" si="69"/>
        <v>99.999999999999972</v>
      </c>
      <c r="F51" s="86">
        <f t="shared" si="69"/>
        <v>100.00000000000001</v>
      </c>
      <c r="G51" s="86">
        <f t="shared" si="69"/>
        <v>100</v>
      </c>
      <c r="H51" s="86">
        <f t="shared" si="69"/>
        <v>100</v>
      </c>
      <c r="I51" s="86">
        <f t="shared" si="69"/>
        <v>100</v>
      </c>
      <c r="J51" s="86">
        <f t="shared" si="69"/>
        <v>100.00000000000001</v>
      </c>
      <c r="K51" s="86">
        <f t="shared" si="69"/>
        <v>100</v>
      </c>
      <c r="L51" s="86">
        <f t="shared" si="69"/>
        <v>100</v>
      </c>
      <c r="M51" s="86">
        <f t="shared" ref="M51:R51" si="70">+M33+M38+M40+M41+M42+M43+M44+M45+M46</f>
        <v>100</v>
      </c>
      <c r="N51" s="86">
        <f t="shared" si="70"/>
        <v>100</v>
      </c>
      <c r="O51" s="86">
        <f t="shared" si="70"/>
        <v>100</v>
      </c>
      <c r="P51" s="86">
        <f t="shared" si="70"/>
        <v>100.00000000000001</v>
      </c>
      <c r="Q51" s="86">
        <f t="shared" si="70"/>
        <v>100.00000000000003</v>
      </c>
      <c r="R51" s="86">
        <f t="shared" si="70"/>
        <v>100</v>
      </c>
      <c r="S51" s="30">
        <f t="shared" ref="S51:X51" si="71">+S33+S38+S40+S41+S42+S43+S44+S45+S46</f>
        <v>100</v>
      </c>
      <c r="T51" s="30">
        <f t="shared" si="71"/>
        <v>100.00000000000001</v>
      </c>
      <c r="U51" s="30">
        <f t="shared" si="71"/>
        <v>100</v>
      </c>
      <c r="V51" s="30">
        <f t="shared" si="71"/>
        <v>100.00000000000001</v>
      </c>
      <c r="W51" s="30">
        <f t="shared" si="71"/>
        <v>100</v>
      </c>
      <c r="X51" s="30">
        <f t="shared" si="71"/>
        <v>100</v>
      </c>
      <c r="Y51" s="30">
        <f>+Y33+Y38+Y40+Y41+Y42+Y43+Y44+Y45+Y46</f>
        <v>99.999999999999972</v>
      </c>
      <c r="Z51" s="30">
        <f t="shared" ref="Z51:AB51" si="72">+Z33+Z38+Z40+Z41+Z42+Z43+Z44+Z45+Z46</f>
        <v>100.00000000000001</v>
      </c>
      <c r="AA51" s="30">
        <f t="shared" si="72"/>
        <v>100.00000000000001</v>
      </c>
      <c r="AB51" s="30">
        <f t="shared" si="72"/>
        <v>99.999999999999986</v>
      </c>
      <c r="AC51" s="30">
        <f t="shared" ref="AC51:AD51" si="73">+AC33+AC38+AC40+AC41+AC42+AC43+AC44+AC45+AC46</f>
        <v>100.00000000000001</v>
      </c>
      <c r="AD51" s="30">
        <f t="shared" si="73"/>
        <v>100.00000000000001</v>
      </c>
      <c r="AE51" s="30">
        <f t="shared" ref="AE51:AF51" si="74">+AE33+AE38+AE40+AE41+AE42+AE43+AE44+AE45+AE46</f>
        <v>100</v>
      </c>
      <c r="AF51" s="30">
        <f t="shared" si="74"/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2" manualBreakCount="2">
    <brk id="12" max="50" man="1"/>
    <brk id="2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財政指標</vt:lpstr>
      <vt:lpstr>旧宇都宮</vt:lpstr>
      <vt:lpstr>旧上河内</vt:lpstr>
      <vt:lpstr>旧河内</vt:lpstr>
      <vt:lpstr>歳入</vt:lpstr>
      <vt:lpstr>歳入・旧宇都宮</vt:lpstr>
      <vt:lpstr>歳入・旧上河内</vt:lpstr>
      <vt:lpstr>歳入・旧河内</vt:lpstr>
      <vt:lpstr>税</vt:lpstr>
      <vt:lpstr>税・旧宇都宮</vt:lpstr>
      <vt:lpstr>税･旧上河内</vt:lpstr>
      <vt:lpstr>税・旧河内</vt:lpstr>
      <vt:lpstr>歳出（性質別）</vt:lpstr>
      <vt:lpstr>性質・旧宇都宮</vt:lpstr>
      <vt:lpstr>性質・旧上河内</vt:lpstr>
      <vt:lpstr>性質・旧河内</vt:lpstr>
      <vt:lpstr>歳出（目的別）</vt:lpstr>
      <vt:lpstr>目的・旧宇都宮</vt:lpstr>
      <vt:lpstr>目的・旧上河内</vt:lpstr>
      <vt:lpstr>目的・旧河内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2021-07-27T02:29:04Z</cp:lastPrinted>
  <dcterms:created xsi:type="dcterms:W3CDTF">2002-01-04T12:12:41Z</dcterms:created>
  <dcterms:modified xsi:type="dcterms:W3CDTF">2021-07-27T02:29:13Z</dcterms:modified>
</cp:coreProperties>
</file>