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9）/"/>
    </mc:Choice>
  </mc:AlternateContent>
  <xr:revisionPtr revIDLastSave="6" documentId="10_ncr:8100000_{029735B5-6E0D-4DA0-892B-E215D278170A}" xr6:coauthVersionLast="47" xr6:coauthVersionMax="47" xr10:uidLastSave="{AA6AB5F5-2F68-4CCA-8D41-CBA898B68137}"/>
  <bookViews>
    <workbookView xWindow="6996" yWindow="468" windowWidth="15864" windowHeight="11340" tabRatio="601" xr2:uid="{00000000-000D-0000-FFFF-FFFF00000000}"/>
  </bookViews>
  <sheets>
    <sheet name="財政指標" sheetId="4" r:id="rId1"/>
    <sheet name="旧馬頭町" sheetId="11" state="hidden" r:id="rId2"/>
    <sheet name="旧小川町" sheetId="10" state="hidden" r:id="rId3"/>
    <sheet name="歳入" sheetId="1" r:id="rId4"/>
    <sheet name="歳入・旧馬頭町" sheetId="13" state="hidden" r:id="rId5"/>
    <sheet name="歳入・旧小川町" sheetId="12" state="hidden" r:id="rId6"/>
    <sheet name="税" sheetId="2" r:id="rId7"/>
    <sheet name="税・旧馬頭町" sheetId="15" state="hidden" r:id="rId8"/>
    <sheet name="税・旧小川町" sheetId="14" state="hidden" r:id="rId9"/>
    <sheet name="歳出（性質別）" sheetId="5" r:id="rId10"/>
    <sheet name="性質・旧馬頭町" sheetId="17" state="hidden" r:id="rId11"/>
    <sheet name="性質・旧小川町" sheetId="16" state="hidden" r:id="rId12"/>
    <sheet name="歳出（目的別）" sheetId="3" r:id="rId13"/>
    <sheet name="目的・旧馬頭町" sheetId="19" state="hidden" r:id="rId14"/>
    <sheet name="目的・旧小川町" sheetId="18" state="hidden" r:id="rId15"/>
    <sheet name="グラフ" sheetId="9" r:id="rId16"/>
  </sheets>
  <externalReferences>
    <externalReference r:id="rId17"/>
    <externalReference r:id="rId18"/>
  </externalReferences>
  <definedNames>
    <definedName name="_xlnm.Print_Area" localSheetId="15">グラフ!$A$1:$N$228</definedName>
    <definedName name="_xlnm.Print_Area" localSheetId="9">'歳出（性質別）'!$A$1:$AF$53</definedName>
    <definedName name="_xlnm.Print_Area" localSheetId="12">'歳出（目的別）'!$A$1:$AF$47</definedName>
    <definedName name="_xlnm.Print_Area" localSheetId="3">歳入!$A$1:$AF$74</definedName>
    <definedName name="_xlnm.Print_Area" localSheetId="6">税!$A$1:$AF$50</definedName>
    <definedName name="_xlnm.Print_Titles" localSheetId="9">'歳出（性質別）'!$A:$A</definedName>
    <definedName name="_xlnm.Print_Titles" localSheetId="12">'歳出（目的別）'!$A:$A</definedName>
    <definedName name="_xlnm.Print_Titles" localSheetId="3">歳入!$A:$A</definedName>
    <definedName name="_xlnm.Print_Titles" localSheetId="0">財政指標!$A:$B</definedName>
    <definedName name="_xlnm.Print_Titles" localSheetId="6">税!$A:$A</definedName>
  </definedNames>
  <calcPr calcId="181029"/>
</workbook>
</file>

<file path=xl/calcChain.xml><?xml version="1.0" encoding="utf-8"?>
<calcChain xmlns="http://schemas.openxmlformats.org/spreadsheetml/2006/main">
  <c r="AE29" i="3" l="1"/>
  <c r="U29" i="3"/>
  <c r="K29" i="3"/>
  <c r="K1" i="3"/>
  <c r="U1" i="3"/>
  <c r="AE29" i="5"/>
  <c r="U29" i="5"/>
  <c r="K29" i="5"/>
  <c r="K1" i="5"/>
  <c r="U1" i="5"/>
  <c r="AE29" i="2"/>
  <c r="U29" i="2"/>
  <c r="K29" i="2"/>
  <c r="K1" i="2"/>
  <c r="U1" i="2"/>
  <c r="AE38" i="1"/>
  <c r="U38" i="1"/>
  <c r="K38" i="1"/>
  <c r="K1" i="1"/>
  <c r="U1" i="1"/>
  <c r="AT195" i="9"/>
  <c r="AT194" i="9"/>
  <c r="AT193" i="9"/>
  <c r="AT192" i="9"/>
  <c r="AT157" i="9"/>
  <c r="AT156" i="9"/>
  <c r="AT125" i="9"/>
  <c r="AT124" i="9"/>
  <c r="AT123" i="9"/>
  <c r="AT122" i="9"/>
  <c r="AT121" i="9"/>
  <c r="AT120" i="9"/>
  <c r="AT119" i="9"/>
  <c r="AT118" i="9"/>
  <c r="AT86" i="9"/>
  <c r="AT85" i="9"/>
  <c r="AT84" i="9"/>
  <c r="AT83" i="9"/>
  <c r="AT82" i="9"/>
  <c r="AT81" i="9"/>
  <c r="AT80" i="9"/>
  <c r="AT43" i="9"/>
  <c r="AT42" i="9"/>
  <c r="AT41" i="9"/>
  <c r="AT7" i="9"/>
  <c r="AT6" i="9"/>
  <c r="AT5" i="9"/>
  <c r="AT4" i="9"/>
  <c r="AT3" i="9"/>
  <c r="AT2" i="9"/>
  <c r="AT1" i="9"/>
  <c r="AF38" i="3"/>
  <c r="AF19" i="3"/>
  <c r="AF43" i="3" s="1"/>
  <c r="AF3" i="3"/>
  <c r="AF31" i="3" s="1"/>
  <c r="AF25" i="5"/>
  <c r="AF24" i="5"/>
  <c r="AF23" i="5"/>
  <c r="AF49" i="5" s="1"/>
  <c r="AF3" i="5"/>
  <c r="AF31" i="5" s="1"/>
  <c r="AF31" i="2"/>
  <c r="AF17" i="2"/>
  <c r="AF3" i="2"/>
  <c r="AT40" i="9" s="1"/>
  <c r="AF37" i="1"/>
  <c r="AF36" i="1"/>
  <c r="AF35" i="1"/>
  <c r="AF34" i="1"/>
  <c r="AF33" i="1"/>
  <c r="AF64" i="1" s="1"/>
  <c r="AF3" i="1"/>
  <c r="AF40" i="1" s="1"/>
  <c r="AG33" i="4"/>
  <c r="AG27" i="4"/>
  <c r="AG15" i="4"/>
  <c r="AF41" i="3" l="1"/>
  <c r="AT126" i="9"/>
  <c r="AF44" i="3"/>
  <c r="AF45" i="3"/>
  <c r="AF35" i="3"/>
  <c r="AF33" i="3"/>
  <c r="AF34" i="3"/>
  <c r="AF46" i="3"/>
  <c r="AT117" i="9"/>
  <c r="AT79" i="9"/>
  <c r="AT87" i="9"/>
  <c r="AT155" i="9"/>
  <c r="AF39" i="3"/>
  <c r="AF32" i="3"/>
  <c r="AF40" i="3"/>
  <c r="AF36" i="3"/>
  <c r="AF42" i="3"/>
  <c r="AF37" i="3"/>
  <c r="AF39" i="5"/>
  <c r="AF44" i="5"/>
  <c r="AF45" i="5"/>
  <c r="AF32" i="5"/>
  <c r="AF50" i="5"/>
  <c r="AF33" i="5"/>
  <c r="AF38" i="5"/>
  <c r="AF34" i="5"/>
  <c r="AF40" i="5"/>
  <c r="AF46" i="5"/>
  <c r="AF35" i="5"/>
  <c r="AF41" i="5"/>
  <c r="AF47" i="5"/>
  <c r="AF36" i="5"/>
  <c r="AF42" i="5"/>
  <c r="AF48" i="5"/>
  <c r="AF37" i="5"/>
  <c r="AF43" i="5"/>
  <c r="AF22" i="2"/>
  <c r="AT44" i="9" s="1"/>
  <c r="AF41" i="1"/>
  <c r="AF47" i="1"/>
  <c r="AF53" i="1"/>
  <c r="AF59" i="1"/>
  <c r="AF65" i="1"/>
  <c r="AF71" i="1"/>
  <c r="AF42" i="1"/>
  <c r="AF48" i="1"/>
  <c r="AF54" i="1"/>
  <c r="AF60" i="1"/>
  <c r="AF66" i="1"/>
  <c r="AF72" i="1"/>
  <c r="AF43" i="1"/>
  <c r="AF49" i="1"/>
  <c r="AF55" i="1"/>
  <c r="AF61" i="1"/>
  <c r="AF67" i="1"/>
  <c r="AF73" i="1"/>
  <c r="AF44" i="1"/>
  <c r="AF50" i="1"/>
  <c r="AF56" i="1"/>
  <c r="AF62" i="1"/>
  <c r="AF68" i="1"/>
  <c r="AF74" i="1"/>
  <c r="AF45" i="1"/>
  <c r="AF51" i="1"/>
  <c r="AF57" i="1"/>
  <c r="AF63" i="1"/>
  <c r="AF69" i="1"/>
  <c r="AF46" i="1"/>
  <c r="AF52" i="1"/>
  <c r="AF58" i="1"/>
  <c r="AF53" i="5" l="1"/>
  <c r="AF47" i="3"/>
  <c r="AF51" i="5"/>
  <c r="AF52" i="5"/>
  <c r="AF46" i="2"/>
  <c r="AF40" i="2"/>
  <c r="AF34" i="2"/>
  <c r="AF39" i="2"/>
  <c r="AF33" i="2"/>
  <c r="AF44" i="2"/>
  <c r="AF38" i="2"/>
  <c r="AF32" i="2"/>
  <c r="AF49" i="2"/>
  <c r="AF43" i="2"/>
  <c r="AF37" i="2"/>
  <c r="AF48" i="2"/>
  <c r="AF42" i="2"/>
  <c r="AF36" i="2"/>
  <c r="AF47" i="2"/>
  <c r="AF41" i="2"/>
  <c r="AF35" i="2"/>
  <c r="AF45" i="2"/>
  <c r="AF70" i="1"/>
  <c r="AF50" i="2" l="1"/>
  <c r="AS195" i="9" l="1"/>
  <c r="AS194" i="9"/>
  <c r="AS193" i="9"/>
  <c r="AS192" i="9"/>
  <c r="AS157" i="9"/>
  <c r="AS156" i="9"/>
  <c r="AS125" i="9"/>
  <c r="AS124" i="9"/>
  <c r="AS123" i="9"/>
  <c r="AS122" i="9"/>
  <c r="AS121" i="9"/>
  <c r="AS120" i="9"/>
  <c r="AS119" i="9"/>
  <c r="AS118" i="9"/>
  <c r="AS87" i="9"/>
  <c r="AS86" i="9"/>
  <c r="AS85" i="9"/>
  <c r="AS84" i="9"/>
  <c r="AS83" i="9"/>
  <c r="AS82" i="9"/>
  <c r="AS81" i="9"/>
  <c r="AS80" i="9"/>
  <c r="AS43" i="9"/>
  <c r="AS42" i="9"/>
  <c r="AS41" i="9"/>
  <c r="AS7" i="9"/>
  <c r="AS6" i="9"/>
  <c r="AS5" i="9"/>
  <c r="AS4" i="9"/>
  <c r="AS3" i="9"/>
  <c r="AS2" i="9"/>
  <c r="AE3" i="3"/>
  <c r="AE31" i="3" s="1"/>
  <c r="AE1" i="3"/>
  <c r="AE19" i="3"/>
  <c r="AE46" i="3" s="1"/>
  <c r="AE3" i="5"/>
  <c r="AS155" i="9" s="1"/>
  <c r="AE1" i="5"/>
  <c r="AE25" i="5"/>
  <c r="AE24" i="5"/>
  <c r="AE23" i="5"/>
  <c r="AE48" i="5" s="1"/>
  <c r="AE3" i="2"/>
  <c r="AS40" i="9" s="1"/>
  <c r="AE1" i="2"/>
  <c r="AE17" i="2"/>
  <c r="AE3" i="1"/>
  <c r="AE40" i="1" s="1"/>
  <c r="AE1" i="1"/>
  <c r="AE37" i="1"/>
  <c r="AE36" i="1"/>
  <c r="AE35" i="1"/>
  <c r="AE34" i="1"/>
  <c r="AE33" i="1"/>
  <c r="AE69" i="1" s="1"/>
  <c r="AS117" i="9" l="1"/>
  <c r="AS126" i="9"/>
  <c r="AE35" i="3"/>
  <c r="AE41" i="3"/>
  <c r="AE31" i="2"/>
  <c r="AE31" i="5"/>
  <c r="AS1" i="9"/>
  <c r="AS79" i="9"/>
  <c r="AE36" i="3"/>
  <c r="AE42" i="3"/>
  <c r="AE37" i="3"/>
  <c r="AE43" i="3"/>
  <c r="AE32" i="3"/>
  <c r="AE38" i="3"/>
  <c r="AE44" i="3"/>
  <c r="AE33" i="3"/>
  <c r="AE39" i="3"/>
  <c r="AE45" i="3"/>
  <c r="AE34" i="3"/>
  <c r="AE40" i="3"/>
  <c r="AE33" i="5"/>
  <c r="AE45" i="5"/>
  <c r="AE37" i="5"/>
  <c r="AE49" i="5"/>
  <c r="AE38" i="5"/>
  <c r="AE50" i="5"/>
  <c r="AE39" i="5"/>
  <c r="AE43" i="5"/>
  <c r="AE32" i="5"/>
  <c r="AE44" i="5"/>
  <c r="AE34" i="5"/>
  <c r="AE40" i="5"/>
  <c r="AE46" i="5"/>
  <c r="AE53" i="5" s="1"/>
  <c r="AE35" i="5"/>
  <c r="AE41" i="5"/>
  <c r="AE47" i="5"/>
  <c r="AE36" i="5"/>
  <c r="AE42" i="5"/>
  <c r="AE22" i="2"/>
  <c r="AS44" i="9" s="1"/>
  <c r="AE46" i="1"/>
  <c r="AE64" i="1"/>
  <c r="AE52" i="1"/>
  <c r="AE58" i="1"/>
  <c r="AE41" i="1"/>
  <c r="AE47" i="1"/>
  <c r="AE53" i="1"/>
  <c r="AE59" i="1"/>
  <c r="AE65" i="1"/>
  <c r="AE71" i="1"/>
  <c r="AE42" i="1"/>
  <c r="AE48" i="1"/>
  <c r="AE54" i="1"/>
  <c r="AE60" i="1"/>
  <c r="AE66" i="1"/>
  <c r="AE72" i="1"/>
  <c r="AE43" i="1"/>
  <c r="AE49" i="1"/>
  <c r="AE55" i="1"/>
  <c r="AE61" i="1"/>
  <c r="AE67" i="1"/>
  <c r="AE73" i="1"/>
  <c r="AE44" i="1"/>
  <c r="AE50" i="1"/>
  <c r="AE56" i="1"/>
  <c r="AE62" i="1"/>
  <c r="AE68" i="1"/>
  <c r="AE74" i="1"/>
  <c r="AE45" i="1"/>
  <c r="AE51" i="1"/>
  <c r="AE57" i="1"/>
  <c r="AE63" i="1"/>
  <c r="AE47" i="3" l="1"/>
  <c r="AE52" i="5"/>
  <c r="AE51" i="5"/>
  <c r="AE39" i="2"/>
  <c r="AE33" i="2"/>
  <c r="AE44" i="2"/>
  <c r="AE38" i="2"/>
  <c r="AE49" i="2"/>
  <c r="AE43" i="2"/>
  <c r="AE37" i="2"/>
  <c r="AE48" i="2"/>
  <c r="AE42" i="2"/>
  <c r="AE36" i="2"/>
  <c r="AE47" i="2"/>
  <c r="AE41" i="2"/>
  <c r="AE35" i="2"/>
  <c r="AE46" i="2"/>
  <c r="AE40" i="2"/>
  <c r="AE34" i="2"/>
  <c r="AE45" i="2"/>
  <c r="AE32" i="2"/>
  <c r="AE70" i="1"/>
  <c r="AE50" i="2" l="1"/>
  <c r="AF33" i="4" l="1"/>
  <c r="AF27" i="4"/>
  <c r="AF15" i="4"/>
  <c r="AR195" i="9" l="1"/>
  <c r="AR194" i="9"/>
  <c r="AR193" i="9"/>
  <c r="AR192" i="9"/>
  <c r="AR157" i="9"/>
  <c r="AR156" i="9"/>
  <c r="AR155" i="9"/>
  <c r="AR125" i="9"/>
  <c r="AR124" i="9"/>
  <c r="AR123" i="9"/>
  <c r="AR122" i="9"/>
  <c r="AR121" i="9"/>
  <c r="AR120" i="9"/>
  <c r="AR119" i="9"/>
  <c r="AR118" i="9"/>
  <c r="AR117" i="9"/>
  <c r="AR86" i="9"/>
  <c r="AR85" i="9"/>
  <c r="AR84" i="9"/>
  <c r="AR83" i="9"/>
  <c r="AR82" i="9"/>
  <c r="AR81" i="9"/>
  <c r="AR80" i="9"/>
  <c r="AR79" i="9"/>
  <c r="AR43" i="9"/>
  <c r="AR42" i="9"/>
  <c r="AR40" i="9"/>
  <c r="AR7" i="9"/>
  <c r="AR6" i="9"/>
  <c r="AR5" i="9"/>
  <c r="AR4" i="9"/>
  <c r="AR3" i="9"/>
  <c r="AR2" i="9"/>
  <c r="AR1" i="9"/>
  <c r="AD19" i="3"/>
  <c r="AD42" i="3" s="1"/>
  <c r="AD25" i="5"/>
  <c r="AD24" i="5"/>
  <c r="AD23" i="5"/>
  <c r="AD50" i="5" s="1"/>
  <c r="AD17" i="2"/>
  <c r="AD4" i="2"/>
  <c r="AR41" i="9" s="1"/>
  <c r="AD37" i="1"/>
  <c r="AD36" i="1"/>
  <c r="AD35" i="1"/>
  <c r="AD34" i="1"/>
  <c r="AD33" i="1"/>
  <c r="AD69" i="1" s="1"/>
  <c r="AE33" i="4"/>
  <c r="AE27" i="4"/>
  <c r="AE15" i="4"/>
  <c r="AD34" i="3" l="1"/>
  <c r="AD35" i="3"/>
  <c r="AR126" i="9"/>
  <c r="AD41" i="3"/>
  <c r="AD43" i="3"/>
  <c r="AR87" i="9"/>
  <c r="AD37" i="3"/>
  <c r="AD44" i="3"/>
  <c r="AD38" i="3"/>
  <c r="AD45" i="3"/>
  <c r="AD32" i="3"/>
  <c r="AD39" i="3"/>
  <c r="AD46" i="3"/>
  <c r="AD33" i="3"/>
  <c r="AD40" i="3"/>
  <c r="AD36" i="3"/>
  <c r="AD33" i="5"/>
  <c r="AD39" i="5"/>
  <c r="AD45" i="5"/>
  <c r="AD34" i="5"/>
  <c r="AD40" i="5"/>
  <c r="AD46" i="5"/>
  <c r="AD35" i="5"/>
  <c r="AD41" i="5"/>
  <c r="AD47" i="5"/>
  <c r="AD36" i="5"/>
  <c r="AD42" i="5"/>
  <c r="AD48" i="5"/>
  <c r="AD37" i="5"/>
  <c r="AD43" i="5"/>
  <c r="AD49" i="5"/>
  <c r="AD32" i="5"/>
  <c r="AD38" i="5"/>
  <c r="AD44" i="5"/>
  <c r="AD22" i="2"/>
  <c r="AR44" i="9" s="1"/>
  <c r="AD46" i="1"/>
  <c r="AD52" i="1"/>
  <c r="AD58" i="1"/>
  <c r="AD64" i="1"/>
  <c r="AD41" i="1"/>
  <c r="AD47" i="1"/>
  <c r="AD53" i="1"/>
  <c r="AD59" i="1"/>
  <c r="AD65" i="1"/>
  <c r="AD71" i="1"/>
  <c r="AD42" i="1"/>
  <c r="AD48" i="1"/>
  <c r="AD54" i="1"/>
  <c r="AD60" i="1"/>
  <c r="AD66" i="1"/>
  <c r="AD72" i="1"/>
  <c r="AD43" i="1"/>
  <c r="AD49" i="1"/>
  <c r="AD55" i="1"/>
  <c r="AD61" i="1"/>
  <c r="AD67" i="1"/>
  <c r="AD73" i="1"/>
  <c r="AD44" i="1"/>
  <c r="AD50" i="1"/>
  <c r="AD56" i="1"/>
  <c r="AD62" i="1"/>
  <c r="AD68" i="1"/>
  <c r="AD74" i="1"/>
  <c r="AD45" i="1"/>
  <c r="AD51" i="1"/>
  <c r="AD57" i="1"/>
  <c r="AD63" i="1"/>
  <c r="AD47" i="3" l="1"/>
  <c r="AD53" i="5"/>
  <c r="AD52" i="5"/>
  <c r="AD51" i="5"/>
  <c r="AD39" i="2"/>
  <c r="AD33" i="2"/>
  <c r="AD44" i="2"/>
  <c r="AD38" i="2"/>
  <c r="AD49" i="2"/>
  <c r="AD43" i="2"/>
  <c r="AD37" i="2"/>
  <c r="AD48" i="2"/>
  <c r="AD42" i="2"/>
  <c r="AD36" i="2"/>
  <c r="AD47" i="2"/>
  <c r="AD41" i="2"/>
  <c r="AD35" i="2"/>
  <c r="AD46" i="2"/>
  <c r="AD40" i="2"/>
  <c r="AD34" i="2"/>
  <c r="AD45" i="2"/>
  <c r="AD32" i="2"/>
  <c r="AD70" i="1"/>
  <c r="AD50" i="2" l="1"/>
  <c r="M191" i="9" l="1"/>
  <c r="M153" i="9"/>
  <c r="M115" i="9"/>
  <c r="AQ195" i="9"/>
  <c r="AP195" i="9"/>
  <c r="AO195" i="9"/>
  <c r="AN195" i="9"/>
  <c r="AM195" i="9"/>
  <c r="AL195" i="9"/>
  <c r="AK195" i="9"/>
  <c r="AJ195" i="9"/>
  <c r="AI195" i="9"/>
  <c r="AH195" i="9"/>
  <c r="AG195" i="9"/>
  <c r="AF195" i="9"/>
  <c r="P195" i="9"/>
  <c r="Q195" i="9"/>
  <c r="AQ194" i="9"/>
  <c r="AQ193" i="9"/>
  <c r="AQ192" i="9"/>
  <c r="AQ157" i="9"/>
  <c r="AQ156" i="9"/>
  <c r="AQ155" i="9"/>
  <c r="AQ125" i="9"/>
  <c r="AQ124" i="9"/>
  <c r="AQ123" i="9"/>
  <c r="AQ122" i="9"/>
  <c r="AQ121" i="9"/>
  <c r="AQ120" i="9"/>
  <c r="AQ119" i="9"/>
  <c r="AQ118" i="9"/>
  <c r="AQ117" i="9"/>
  <c r="AQ86" i="9"/>
  <c r="AQ85" i="9"/>
  <c r="AQ84" i="9"/>
  <c r="AQ83" i="9"/>
  <c r="AQ82" i="9"/>
  <c r="AQ81" i="9"/>
  <c r="AQ80" i="9"/>
  <c r="AQ79" i="9"/>
  <c r="AQ43" i="9"/>
  <c r="AQ42" i="9"/>
  <c r="AQ40" i="9"/>
  <c r="AQ6" i="9"/>
  <c r="AQ5" i="9"/>
  <c r="AQ4" i="9"/>
  <c r="AQ3" i="9"/>
  <c r="AQ2" i="9"/>
  <c r="AQ1" i="9"/>
  <c r="AC19" i="3" l="1"/>
  <c r="AC25" i="5"/>
  <c r="AC24" i="5"/>
  <c r="AC23" i="5"/>
  <c r="AC47" i="5" s="1"/>
  <c r="AC17" i="2"/>
  <c r="AC4" i="2"/>
  <c r="AQ41" i="9" s="1"/>
  <c r="AC37" i="1"/>
  <c r="AC36" i="1"/>
  <c r="AC35" i="1"/>
  <c r="AC34" i="1"/>
  <c r="AC33" i="1"/>
  <c r="AD33" i="4"/>
  <c r="AD27" i="4"/>
  <c r="AD15" i="4"/>
  <c r="AP194" i="9"/>
  <c r="AO194" i="9"/>
  <c r="AN194" i="9"/>
  <c r="AM194" i="9"/>
  <c r="AP193" i="9"/>
  <c r="AO193" i="9"/>
  <c r="AN193" i="9"/>
  <c r="AM193" i="9"/>
  <c r="AP192" i="9"/>
  <c r="AO192" i="9"/>
  <c r="AN192" i="9"/>
  <c r="AM192" i="9"/>
  <c r="AP157" i="9"/>
  <c r="AO157" i="9"/>
  <c r="AN157" i="9"/>
  <c r="AM157" i="9"/>
  <c r="AP156" i="9"/>
  <c r="AO156" i="9"/>
  <c r="AN156" i="9"/>
  <c r="AM156" i="9"/>
  <c r="AP155" i="9"/>
  <c r="AO155" i="9"/>
  <c r="AN155" i="9"/>
  <c r="AM155" i="9"/>
  <c r="AO126" i="9"/>
  <c r="AP125" i="9"/>
  <c r="AO125" i="9"/>
  <c r="AN125" i="9"/>
  <c r="AM125" i="9"/>
  <c r="AP124" i="9"/>
  <c r="AO124" i="9"/>
  <c r="AN124" i="9"/>
  <c r="AM124" i="9"/>
  <c r="AP123" i="9"/>
  <c r="AO123" i="9"/>
  <c r="AN123" i="9"/>
  <c r="AM123" i="9"/>
  <c r="AP122" i="9"/>
  <c r="AO122" i="9"/>
  <c r="AN122" i="9"/>
  <c r="AM122" i="9"/>
  <c r="AP121" i="9"/>
  <c r="AO121" i="9"/>
  <c r="AN121" i="9"/>
  <c r="AM121" i="9"/>
  <c r="AP120" i="9"/>
  <c r="AO120" i="9"/>
  <c r="AN120" i="9"/>
  <c r="AM120" i="9"/>
  <c r="AP119" i="9"/>
  <c r="AO119" i="9"/>
  <c r="AN119" i="9"/>
  <c r="AM119" i="9"/>
  <c r="AP118" i="9"/>
  <c r="AO118" i="9"/>
  <c r="AN118" i="9"/>
  <c r="AM118" i="9"/>
  <c r="AP117" i="9"/>
  <c r="AO117" i="9"/>
  <c r="AN117" i="9"/>
  <c r="AM117" i="9"/>
  <c r="AP86" i="9"/>
  <c r="AO86" i="9"/>
  <c r="AN86" i="9"/>
  <c r="AM86" i="9"/>
  <c r="AP85" i="9"/>
  <c r="AO85" i="9"/>
  <c r="AN85" i="9"/>
  <c r="AM85" i="9"/>
  <c r="AP84" i="9"/>
  <c r="AO84" i="9"/>
  <c r="AN84" i="9"/>
  <c r="AM84" i="9"/>
  <c r="AP83" i="9"/>
  <c r="AO83" i="9"/>
  <c r="AN83" i="9"/>
  <c r="AM83" i="9"/>
  <c r="AP82" i="9"/>
  <c r="AO82" i="9"/>
  <c r="AN82" i="9"/>
  <c r="AM82" i="9"/>
  <c r="AP81" i="9"/>
  <c r="AO81" i="9"/>
  <c r="AN81" i="9"/>
  <c r="AM81" i="9"/>
  <c r="AP80" i="9"/>
  <c r="AO80" i="9"/>
  <c r="AN80" i="9"/>
  <c r="AM80" i="9"/>
  <c r="AP79" i="9"/>
  <c r="AO79" i="9"/>
  <c r="AN79" i="9"/>
  <c r="AM79" i="9"/>
  <c r="AP43" i="9"/>
  <c r="AO43" i="9"/>
  <c r="AN43" i="9"/>
  <c r="AM43" i="9"/>
  <c r="AP42" i="9"/>
  <c r="AO42" i="9"/>
  <c r="AN42" i="9"/>
  <c r="AM42" i="9"/>
  <c r="AP40" i="9"/>
  <c r="AO40" i="9"/>
  <c r="AN40" i="9"/>
  <c r="AM40" i="9"/>
  <c r="AP6" i="9"/>
  <c r="AO6" i="9"/>
  <c r="AN6" i="9"/>
  <c r="AM6" i="9"/>
  <c r="AP5" i="9"/>
  <c r="AO5" i="9"/>
  <c r="AN5" i="9"/>
  <c r="AM5" i="9"/>
  <c r="AP4" i="9"/>
  <c r="AO4" i="9"/>
  <c r="AN4" i="9"/>
  <c r="AM4" i="9"/>
  <c r="AP3" i="9"/>
  <c r="AO3" i="9"/>
  <c r="AN3" i="9"/>
  <c r="AM3" i="9"/>
  <c r="AP2" i="9"/>
  <c r="AO2" i="9"/>
  <c r="AN2" i="9"/>
  <c r="AM2" i="9"/>
  <c r="AP1" i="9"/>
  <c r="AO1" i="9"/>
  <c r="AN1" i="9"/>
  <c r="AM1" i="9"/>
  <c r="AB4" i="2"/>
  <c r="AP41" i="9" s="1"/>
  <c r="AA4" i="2"/>
  <c r="AO41" i="9" s="1"/>
  <c r="Z4" i="2"/>
  <c r="AN41" i="9" s="1"/>
  <c r="Y4" i="2"/>
  <c r="AM41" i="9" s="1"/>
  <c r="AB19" i="3"/>
  <c r="AA19" i="3"/>
  <c r="AA46" i="3" s="1"/>
  <c r="Z19" i="3"/>
  <c r="Y19" i="3"/>
  <c r="Y46" i="3" s="1"/>
  <c r="AB25" i="5"/>
  <c r="AA25" i="5"/>
  <c r="Z25" i="5"/>
  <c r="Y25" i="5"/>
  <c r="AB24" i="5"/>
  <c r="AA24" i="5"/>
  <c r="Z24" i="5"/>
  <c r="Y24" i="5"/>
  <c r="AB23" i="5"/>
  <c r="AB50" i="5" s="1"/>
  <c r="AA23" i="5"/>
  <c r="Z23" i="5"/>
  <c r="Z50" i="5" s="1"/>
  <c r="Y23" i="5"/>
  <c r="Y50" i="5" s="1"/>
  <c r="AB17" i="2"/>
  <c r="AA17" i="2"/>
  <c r="Z17" i="2"/>
  <c r="Y17" i="2"/>
  <c r="AB37" i="1"/>
  <c r="AA37" i="1"/>
  <c r="Z37" i="1"/>
  <c r="Y37" i="1"/>
  <c r="AB36" i="1"/>
  <c r="AA36" i="1"/>
  <c r="Z36" i="1"/>
  <c r="Y36" i="1"/>
  <c r="AB35" i="1"/>
  <c r="AA35" i="1"/>
  <c r="Z35" i="1"/>
  <c r="Y35" i="1"/>
  <c r="AB34" i="1"/>
  <c r="AA34" i="1"/>
  <c r="Z34" i="1"/>
  <c r="Y34" i="1"/>
  <c r="AB33" i="1"/>
  <c r="AB69" i="1" s="1"/>
  <c r="AA33" i="1"/>
  <c r="Z33" i="1"/>
  <c r="Z69" i="1" s="1"/>
  <c r="Y33" i="1"/>
  <c r="Y69" i="1" s="1"/>
  <c r="AC33" i="4"/>
  <c r="AB33" i="4"/>
  <c r="AA33" i="4"/>
  <c r="Z33" i="4"/>
  <c r="AC27" i="4"/>
  <c r="AB27" i="4"/>
  <c r="AA27" i="4"/>
  <c r="Z27" i="4"/>
  <c r="AC15" i="4"/>
  <c r="AB15" i="4"/>
  <c r="AA15" i="4"/>
  <c r="Z15" i="4"/>
  <c r="AL194" i="9"/>
  <c r="AK194" i="9"/>
  <c r="AL193" i="9"/>
  <c r="AK193" i="9"/>
  <c r="AL192" i="9"/>
  <c r="AK192" i="9"/>
  <c r="AL157" i="9"/>
  <c r="AK157" i="9"/>
  <c r="AL156" i="9"/>
  <c r="AK156" i="9"/>
  <c r="AL155" i="9"/>
  <c r="AK155" i="9"/>
  <c r="AL125" i="9"/>
  <c r="AK125" i="9"/>
  <c r="AL124" i="9"/>
  <c r="AK124" i="9"/>
  <c r="AL123" i="9"/>
  <c r="AK123" i="9"/>
  <c r="AL122" i="9"/>
  <c r="AK122" i="9"/>
  <c r="AL121" i="9"/>
  <c r="AK121" i="9"/>
  <c r="AL120" i="9"/>
  <c r="AK120" i="9"/>
  <c r="AL119" i="9"/>
  <c r="AK119" i="9"/>
  <c r="AL118" i="9"/>
  <c r="AK118" i="9"/>
  <c r="AL117" i="9"/>
  <c r="AK117" i="9"/>
  <c r="AL86" i="9"/>
  <c r="AK86" i="9"/>
  <c r="AL85" i="9"/>
  <c r="AK85" i="9"/>
  <c r="AL84" i="9"/>
  <c r="AK84" i="9"/>
  <c r="AL83" i="9"/>
  <c r="AK83" i="9"/>
  <c r="AL82" i="9"/>
  <c r="AK82" i="9"/>
  <c r="AL81" i="9"/>
  <c r="AK81" i="9"/>
  <c r="AL80" i="9"/>
  <c r="AK80" i="9"/>
  <c r="AL79" i="9"/>
  <c r="AK79" i="9"/>
  <c r="AL43" i="9"/>
  <c r="AK43" i="9"/>
  <c r="AL42" i="9"/>
  <c r="AK42" i="9"/>
  <c r="AL41" i="9"/>
  <c r="AK41" i="9"/>
  <c r="AL40" i="9"/>
  <c r="AK40" i="9"/>
  <c r="AL6" i="9"/>
  <c r="AK6" i="9"/>
  <c r="AL5" i="9"/>
  <c r="AK5" i="9"/>
  <c r="AL4" i="9"/>
  <c r="AK4" i="9"/>
  <c r="AL3" i="9"/>
  <c r="AK3" i="9"/>
  <c r="AL2" i="9"/>
  <c r="AK2" i="9"/>
  <c r="AL1" i="9"/>
  <c r="AK1" i="9"/>
  <c r="X33" i="1"/>
  <c r="X19" i="3"/>
  <c r="AL126" i="9" s="1"/>
  <c r="W19" i="3"/>
  <c r="AK126" i="9" s="1"/>
  <c r="U23" i="5"/>
  <c r="U33" i="5" s="1"/>
  <c r="U24" i="5"/>
  <c r="U25" i="5"/>
  <c r="U34" i="5"/>
  <c r="U40" i="5"/>
  <c r="U50" i="5"/>
  <c r="X25" i="5"/>
  <c r="W25" i="5"/>
  <c r="X24" i="5"/>
  <c r="W24" i="5"/>
  <c r="X23" i="5"/>
  <c r="X49" i="5" s="1"/>
  <c r="W23" i="5"/>
  <c r="AK87" i="9" s="1"/>
  <c r="X17" i="2"/>
  <c r="X22" i="2" s="1"/>
  <c r="AL44" i="9" s="1"/>
  <c r="W17" i="2"/>
  <c r="W22" i="2" s="1"/>
  <c r="AK44" i="9" s="1"/>
  <c r="W33" i="1"/>
  <c r="W34" i="1"/>
  <c r="W35" i="1"/>
  <c r="W36" i="1"/>
  <c r="W37" i="1"/>
  <c r="X37" i="1"/>
  <c r="X36" i="1"/>
  <c r="X35" i="1"/>
  <c r="X34" i="1"/>
  <c r="Y33" i="4"/>
  <c r="X33" i="4"/>
  <c r="Y27" i="4"/>
  <c r="X27" i="4"/>
  <c r="Y15" i="4"/>
  <c r="X15" i="4"/>
  <c r="AJ194" i="9"/>
  <c r="AJ193" i="9"/>
  <c r="AJ192" i="9"/>
  <c r="AJ157" i="9"/>
  <c r="AJ156" i="9"/>
  <c r="AJ155" i="9"/>
  <c r="AJ125" i="9"/>
  <c r="AJ124" i="9"/>
  <c r="AJ123" i="9"/>
  <c r="AJ122" i="9"/>
  <c r="AJ121" i="9"/>
  <c r="AJ120" i="9"/>
  <c r="AJ119" i="9"/>
  <c r="AJ118" i="9"/>
  <c r="AJ117" i="9"/>
  <c r="AJ86" i="9"/>
  <c r="AJ85" i="9"/>
  <c r="AJ84" i="9"/>
  <c r="AJ83" i="9"/>
  <c r="AJ82" i="9"/>
  <c r="AJ81" i="9"/>
  <c r="AJ80" i="9"/>
  <c r="AJ79" i="9"/>
  <c r="AJ43" i="9"/>
  <c r="AJ42" i="9"/>
  <c r="AJ41" i="9"/>
  <c r="AJ40" i="9"/>
  <c r="AJ6" i="9"/>
  <c r="AJ5" i="9"/>
  <c r="AJ4" i="9"/>
  <c r="AJ3" i="9"/>
  <c r="AJ2" i="9"/>
  <c r="AJ1" i="9"/>
  <c r="V19" i="3"/>
  <c r="AJ126" i="9" s="1"/>
  <c r="V25" i="5"/>
  <c r="V24" i="5"/>
  <c r="V23" i="5"/>
  <c r="V37" i="5" s="1"/>
  <c r="V17" i="2"/>
  <c r="V22" i="2" s="1"/>
  <c r="V37" i="1"/>
  <c r="V36" i="1"/>
  <c r="V35" i="1"/>
  <c r="V34" i="1"/>
  <c r="V71" i="1" s="1"/>
  <c r="V33" i="1"/>
  <c r="AJ7" i="9" s="1"/>
  <c r="W33" i="4"/>
  <c r="W27" i="4"/>
  <c r="W15" i="4"/>
  <c r="AI194" i="9"/>
  <c r="AI193" i="9"/>
  <c r="AI192" i="9"/>
  <c r="AI157" i="9"/>
  <c r="AI156" i="9"/>
  <c r="AI155" i="9"/>
  <c r="AI125" i="9"/>
  <c r="AI124" i="9"/>
  <c r="AI123" i="9"/>
  <c r="AI122" i="9"/>
  <c r="AI121" i="9"/>
  <c r="AI120" i="9"/>
  <c r="AI119" i="9"/>
  <c r="AI118" i="9"/>
  <c r="AI117" i="9"/>
  <c r="AI86" i="9"/>
  <c r="AI85" i="9"/>
  <c r="AI84" i="9"/>
  <c r="AI83" i="9"/>
  <c r="AI82" i="9"/>
  <c r="AI81" i="9"/>
  <c r="AI80" i="9"/>
  <c r="AI79" i="9"/>
  <c r="AI43" i="9"/>
  <c r="AI42" i="9"/>
  <c r="AI40" i="9"/>
  <c r="AI6" i="9"/>
  <c r="AI5" i="9"/>
  <c r="AI4" i="9"/>
  <c r="AI3" i="9"/>
  <c r="AI2" i="9"/>
  <c r="AI1" i="9"/>
  <c r="U19" i="3"/>
  <c r="U37" i="3" s="1"/>
  <c r="U4" i="2"/>
  <c r="U17" i="2"/>
  <c r="U22" i="2" s="1"/>
  <c r="U34" i="2" s="1"/>
  <c r="U37" i="1"/>
  <c r="U33" i="1"/>
  <c r="U49" i="1" s="1"/>
  <c r="U36" i="1"/>
  <c r="U35" i="1"/>
  <c r="U34" i="1"/>
  <c r="V33" i="4"/>
  <c r="V27" i="4"/>
  <c r="V15" i="4"/>
  <c r="AH194" i="9"/>
  <c r="AH193" i="9"/>
  <c r="AH192" i="9"/>
  <c r="AH157" i="9"/>
  <c r="AH156" i="9"/>
  <c r="AH155" i="9"/>
  <c r="AH125" i="9"/>
  <c r="AH124" i="9"/>
  <c r="AH123" i="9"/>
  <c r="AH122" i="9"/>
  <c r="AH121" i="9"/>
  <c r="AH120" i="9"/>
  <c r="AH119" i="9"/>
  <c r="AH118" i="9"/>
  <c r="AH117" i="9"/>
  <c r="AH86" i="9"/>
  <c r="AH85" i="9"/>
  <c r="AH84" i="9"/>
  <c r="AH83" i="9"/>
  <c r="AH82" i="9"/>
  <c r="AH81" i="9"/>
  <c r="AH80" i="9"/>
  <c r="AH79" i="9"/>
  <c r="AH43" i="9"/>
  <c r="AH42" i="9"/>
  <c r="AH40" i="9"/>
  <c r="AH6" i="9"/>
  <c r="AH5" i="9"/>
  <c r="AH4" i="9"/>
  <c r="AH3" i="9"/>
  <c r="AH2" i="9"/>
  <c r="AH1" i="9"/>
  <c r="T19" i="3"/>
  <c r="T23" i="5"/>
  <c r="T47" i="5" s="1"/>
  <c r="T38" i="5"/>
  <c r="T25" i="5"/>
  <c r="T24" i="5"/>
  <c r="T4" i="2"/>
  <c r="T17" i="2"/>
  <c r="T37" i="1"/>
  <c r="T74" i="1" s="1"/>
  <c r="T33" i="1"/>
  <c r="AH7" i="9" s="1"/>
  <c r="T36" i="1"/>
  <c r="T73" i="1" s="1"/>
  <c r="T35" i="1"/>
  <c r="T72" i="1" s="1"/>
  <c r="T34" i="1"/>
  <c r="T71" i="1" s="1"/>
  <c r="T41" i="1"/>
  <c r="T44" i="1"/>
  <c r="T46" i="1"/>
  <c r="T48" i="1"/>
  <c r="T50" i="1"/>
  <c r="T52" i="1"/>
  <c r="T54" i="1"/>
  <c r="T56" i="1"/>
  <c r="T57" i="1"/>
  <c r="T58" i="1"/>
  <c r="T59" i="1"/>
  <c r="T60" i="1"/>
  <c r="T61" i="1"/>
  <c r="T62" i="1"/>
  <c r="T63" i="1"/>
  <c r="T64" i="1"/>
  <c r="T65" i="1"/>
  <c r="T66" i="1"/>
  <c r="T67" i="1"/>
  <c r="T69" i="1"/>
  <c r="T68" i="1"/>
  <c r="U33" i="4"/>
  <c r="U27" i="4"/>
  <c r="U15" i="4"/>
  <c r="S19" i="3"/>
  <c r="S32" i="3" s="1"/>
  <c r="S42" i="3"/>
  <c r="S23" i="5"/>
  <c r="S25" i="5"/>
  <c r="S24" i="5"/>
  <c r="S4" i="2"/>
  <c r="S17" i="2"/>
  <c r="S37" i="1"/>
  <c r="S33" i="1"/>
  <c r="S36" i="1"/>
  <c r="S35" i="1"/>
  <c r="S34" i="1"/>
  <c r="T33" i="4"/>
  <c r="T27" i="4"/>
  <c r="T15" i="4"/>
  <c r="R31" i="4"/>
  <c r="AE194" i="9" s="1"/>
  <c r="Q31" i="4"/>
  <c r="AD194" i="9" s="1"/>
  <c r="P31" i="4"/>
  <c r="AC194" i="9" s="1"/>
  <c r="O31" i="4"/>
  <c r="AB194" i="9" s="1"/>
  <c r="N31" i="4"/>
  <c r="AA194" i="9" s="1"/>
  <c r="M31" i="4"/>
  <c r="Z194" i="9" s="1"/>
  <c r="L31" i="4"/>
  <c r="Y194" i="9" s="1"/>
  <c r="K31" i="4"/>
  <c r="X194" i="9" s="1"/>
  <c r="J31" i="4"/>
  <c r="W194" i="9" s="1"/>
  <c r="I31" i="4"/>
  <c r="V194" i="9" s="1"/>
  <c r="H31" i="4"/>
  <c r="U194" i="9" s="1"/>
  <c r="G31" i="4"/>
  <c r="T194" i="9" s="1"/>
  <c r="F31" i="4"/>
  <c r="S194" i="9" s="1"/>
  <c r="E31" i="4"/>
  <c r="R194" i="9" s="1"/>
  <c r="R6" i="4"/>
  <c r="AE193" i="9" s="1"/>
  <c r="Q6" i="4"/>
  <c r="AD193" i="9" s="1"/>
  <c r="P6" i="4"/>
  <c r="AC193" i="9" s="1"/>
  <c r="O6" i="4"/>
  <c r="AB193" i="9" s="1"/>
  <c r="N6" i="4"/>
  <c r="AA193" i="9" s="1"/>
  <c r="M6" i="4"/>
  <c r="Z193" i="9" s="1"/>
  <c r="L6" i="4"/>
  <c r="Y193" i="9" s="1"/>
  <c r="K6" i="4"/>
  <c r="X193" i="9" s="1"/>
  <c r="J6" i="4"/>
  <c r="W193" i="9" s="1"/>
  <c r="I6" i="4"/>
  <c r="V193" i="9" s="1"/>
  <c r="H6" i="4"/>
  <c r="U193" i="9" s="1"/>
  <c r="G6" i="4"/>
  <c r="T193" i="9" s="1"/>
  <c r="F6" i="4"/>
  <c r="S193" i="9" s="1"/>
  <c r="E6" i="4"/>
  <c r="R193" i="9" s="1"/>
  <c r="AE192" i="9"/>
  <c r="AD192" i="9"/>
  <c r="AC192" i="9"/>
  <c r="AB192" i="9"/>
  <c r="AA192" i="9"/>
  <c r="Z192" i="9"/>
  <c r="Y192" i="9"/>
  <c r="X192" i="9"/>
  <c r="W192" i="9"/>
  <c r="V192" i="9"/>
  <c r="U192" i="9"/>
  <c r="T192" i="9"/>
  <c r="S192" i="9"/>
  <c r="R192" i="9"/>
  <c r="AE155" i="9"/>
  <c r="AD155" i="9"/>
  <c r="AC155" i="9"/>
  <c r="AB155" i="9"/>
  <c r="AA155" i="9"/>
  <c r="Z155" i="9"/>
  <c r="Y155" i="9"/>
  <c r="X155" i="9"/>
  <c r="W155" i="9"/>
  <c r="V155" i="9"/>
  <c r="U155" i="9"/>
  <c r="T155" i="9"/>
  <c r="S155" i="9"/>
  <c r="R155" i="9"/>
  <c r="AE117" i="9"/>
  <c r="AD117" i="9"/>
  <c r="AC117" i="9"/>
  <c r="AB117" i="9"/>
  <c r="AA117" i="9"/>
  <c r="Z117" i="9"/>
  <c r="Y117" i="9"/>
  <c r="X117" i="9"/>
  <c r="W117" i="9"/>
  <c r="V117" i="9"/>
  <c r="U117" i="9"/>
  <c r="T117" i="9"/>
  <c r="S117" i="9"/>
  <c r="R117" i="9"/>
  <c r="AE79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Q16" i="3"/>
  <c r="P16" i="3"/>
  <c r="O16" i="3"/>
  <c r="N16" i="3"/>
  <c r="M16" i="3"/>
  <c r="M44" i="3" s="1"/>
  <c r="L16" i="3"/>
  <c r="K16" i="3"/>
  <c r="J16" i="3"/>
  <c r="I16" i="3"/>
  <c r="H16" i="3"/>
  <c r="G16" i="3"/>
  <c r="F16" i="3"/>
  <c r="E16" i="3"/>
  <c r="Q15" i="3"/>
  <c r="AE125" i="9" s="1"/>
  <c r="P15" i="3"/>
  <c r="AD125" i="9" s="1"/>
  <c r="O15" i="3"/>
  <c r="AC125" i="9" s="1"/>
  <c r="N15" i="3"/>
  <c r="AB125" i="9" s="1"/>
  <c r="M15" i="3"/>
  <c r="L15" i="3"/>
  <c r="K15" i="3"/>
  <c r="Y125" i="9" s="1"/>
  <c r="J15" i="3"/>
  <c r="X125" i="9" s="1"/>
  <c r="I15" i="3"/>
  <c r="W125" i="9" s="1"/>
  <c r="H15" i="3"/>
  <c r="G15" i="3"/>
  <c r="U125" i="9" s="1"/>
  <c r="F15" i="3"/>
  <c r="T125" i="9" s="1"/>
  <c r="E15" i="3"/>
  <c r="S125" i="9" s="1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Q13" i="3"/>
  <c r="AE124" i="9" s="1"/>
  <c r="P13" i="3"/>
  <c r="AD124" i="9" s="1"/>
  <c r="O13" i="3"/>
  <c r="AC124" i="9" s="1"/>
  <c r="N13" i="3"/>
  <c r="AB124" i="9" s="1"/>
  <c r="M13" i="3"/>
  <c r="AA124" i="9" s="1"/>
  <c r="L13" i="3"/>
  <c r="Z124" i="9" s="1"/>
  <c r="K13" i="3"/>
  <c r="Y124" i="9" s="1"/>
  <c r="J13" i="3"/>
  <c r="X124" i="9" s="1"/>
  <c r="I13" i="3"/>
  <c r="W124" i="9" s="1"/>
  <c r="H13" i="3"/>
  <c r="V124" i="9" s="1"/>
  <c r="G13" i="3"/>
  <c r="U124" i="9" s="1"/>
  <c r="F13" i="3"/>
  <c r="T124" i="9" s="1"/>
  <c r="E13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Q11" i="3"/>
  <c r="AE123" i="9" s="1"/>
  <c r="P11" i="3"/>
  <c r="O11" i="3"/>
  <c r="N11" i="3"/>
  <c r="AB123" i="9" s="1"/>
  <c r="M11" i="3"/>
  <c r="AA123" i="9" s="1"/>
  <c r="L11" i="3"/>
  <c r="Z123" i="9" s="1"/>
  <c r="K11" i="3"/>
  <c r="Y123" i="9" s="1"/>
  <c r="J11" i="3"/>
  <c r="X123" i="9" s="1"/>
  <c r="I11" i="3"/>
  <c r="W123" i="9" s="1"/>
  <c r="H11" i="3"/>
  <c r="G11" i="3"/>
  <c r="F11" i="3"/>
  <c r="T123" i="9" s="1"/>
  <c r="E11" i="3"/>
  <c r="S123" i="9" s="1"/>
  <c r="Q10" i="3"/>
  <c r="AE122" i="9" s="1"/>
  <c r="P10" i="3"/>
  <c r="O10" i="3"/>
  <c r="AC122" i="9" s="1"/>
  <c r="N10" i="3"/>
  <c r="M10" i="3"/>
  <c r="AA122" i="9" s="1"/>
  <c r="L10" i="3"/>
  <c r="K10" i="3"/>
  <c r="Y122" i="9" s="1"/>
  <c r="J10" i="3"/>
  <c r="I10" i="3"/>
  <c r="W122" i="9" s="1"/>
  <c r="H10" i="3"/>
  <c r="G10" i="3"/>
  <c r="U122" i="9" s="1"/>
  <c r="F10" i="3"/>
  <c r="E10" i="3"/>
  <c r="S122" i="9" s="1"/>
  <c r="Q9" i="3"/>
  <c r="AE121" i="9" s="1"/>
  <c r="P9" i="3"/>
  <c r="O9" i="3"/>
  <c r="AC121" i="9" s="1"/>
  <c r="N9" i="3"/>
  <c r="AB121" i="9" s="1"/>
  <c r="M9" i="3"/>
  <c r="L9" i="3"/>
  <c r="K9" i="3"/>
  <c r="J9" i="3"/>
  <c r="X121" i="9" s="1"/>
  <c r="I9" i="3"/>
  <c r="W121" i="9" s="1"/>
  <c r="H9" i="3"/>
  <c r="G9" i="3"/>
  <c r="F9" i="3"/>
  <c r="T121" i="9" s="1"/>
  <c r="E9" i="3"/>
  <c r="Q8" i="3"/>
  <c r="P8" i="3"/>
  <c r="O8" i="3"/>
  <c r="N8" i="3"/>
  <c r="M8" i="3"/>
  <c r="L8" i="3"/>
  <c r="K8" i="3"/>
  <c r="J8" i="3"/>
  <c r="I8" i="3"/>
  <c r="H8" i="3"/>
  <c r="G8" i="3"/>
  <c r="F8" i="3"/>
  <c r="E8" i="3"/>
  <c r="Q7" i="3"/>
  <c r="AE120" i="9" s="1"/>
  <c r="P7" i="3"/>
  <c r="AD120" i="9" s="1"/>
  <c r="O7" i="3"/>
  <c r="N7" i="3"/>
  <c r="M7" i="3"/>
  <c r="AA120" i="9" s="1"/>
  <c r="L7" i="3"/>
  <c r="Z120" i="9" s="1"/>
  <c r="K7" i="3"/>
  <c r="Y120" i="9" s="1"/>
  <c r="J7" i="3"/>
  <c r="X120" i="9" s="1"/>
  <c r="I7" i="3"/>
  <c r="W120" i="9" s="1"/>
  <c r="H7" i="3"/>
  <c r="V120" i="9" s="1"/>
  <c r="G7" i="3"/>
  <c r="F7" i="3"/>
  <c r="E7" i="3"/>
  <c r="S120" i="9" s="1"/>
  <c r="Q6" i="3"/>
  <c r="AE119" i="9" s="1"/>
  <c r="P6" i="3"/>
  <c r="AD119" i="9" s="1"/>
  <c r="O6" i="3"/>
  <c r="AC119" i="9" s="1"/>
  <c r="N6" i="3"/>
  <c r="M6" i="3"/>
  <c r="AA119" i="9" s="1"/>
  <c r="L6" i="3"/>
  <c r="K6" i="3"/>
  <c r="Y119" i="9" s="1"/>
  <c r="J6" i="3"/>
  <c r="X119" i="9" s="1"/>
  <c r="I6" i="3"/>
  <c r="W119" i="9" s="1"/>
  <c r="H6" i="3"/>
  <c r="G6" i="3"/>
  <c r="U119" i="9" s="1"/>
  <c r="F6" i="3"/>
  <c r="E6" i="3"/>
  <c r="S119" i="9" s="1"/>
  <c r="Q5" i="3"/>
  <c r="AE118" i="9" s="1"/>
  <c r="P5" i="3"/>
  <c r="O5" i="3"/>
  <c r="AC118" i="9" s="1"/>
  <c r="N5" i="3"/>
  <c r="AB118" i="9" s="1"/>
  <c r="M5" i="3"/>
  <c r="L5" i="3"/>
  <c r="Z118" i="9" s="1"/>
  <c r="K5" i="3"/>
  <c r="J5" i="3"/>
  <c r="X118" i="9" s="1"/>
  <c r="I5" i="3"/>
  <c r="W118" i="9" s="1"/>
  <c r="H5" i="3"/>
  <c r="G5" i="3"/>
  <c r="U118" i="9" s="1"/>
  <c r="F5" i="3"/>
  <c r="T118" i="9" s="1"/>
  <c r="E5" i="3"/>
  <c r="S118" i="9" s="1"/>
  <c r="Q4" i="3"/>
  <c r="P4" i="3"/>
  <c r="O4" i="3"/>
  <c r="N4" i="3"/>
  <c r="M4" i="3"/>
  <c r="M32" i="3" s="1"/>
  <c r="L4" i="3"/>
  <c r="K4" i="3"/>
  <c r="J4" i="3"/>
  <c r="I4" i="3"/>
  <c r="H4" i="3"/>
  <c r="G4" i="3"/>
  <c r="F4" i="3"/>
  <c r="E4" i="3"/>
  <c r="D18" i="3"/>
  <c r="D17" i="3"/>
  <c r="D16" i="3"/>
  <c r="D15" i="3"/>
  <c r="R125" i="9" s="1"/>
  <c r="D14" i="3"/>
  <c r="D13" i="3"/>
  <c r="D12" i="3"/>
  <c r="D11" i="3"/>
  <c r="D10" i="3"/>
  <c r="R122" i="9" s="1"/>
  <c r="D9" i="3"/>
  <c r="R121" i="9" s="1"/>
  <c r="D8" i="3"/>
  <c r="D7" i="3"/>
  <c r="D6" i="3"/>
  <c r="R119" i="9" s="1"/>
  <c r="D5" i="3"/>
  <c r="D4" i="3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Q20" i="5"/>
  <c r="AE157" i="9" s="1"/>
  <c r="P20" i="5"/>
  <c r="O20" i="5"/>
  <c r="AC157" i="9" s="1"/>
  <c r="N20" i="5"/>
  <c r="M20" i="5"/>
  <c r="AA157" i="9" s="1"/>
  <c r="L20" i="5"/>
  <c r="Z157" i="9" s="1"/>
  <c r="K20" i="5"/>
  <c r="Y157" i="9" s="1"/>
  <c r="J20" i="5"/>
  <c r="X157" i="9" s="1"/>
  <c r="I20" i="5"/>
  <c r="W157" i="9" s="1"/>
  <c r="H20" i="5"/>
  <c r="G20" i="5"/>
  <c r="U157" i="9" s="1"/>
  <c r="F20" i="5"/>
  <c r="T157" i="9" s="1"/>
  <c r="E20" i="5"/>
  <c r="S157" i="9" s="1"/>
  <c r="Q19" i="5"/>
  <c r="AE156" i="9" s="1"/>
  <c r="P19" i="5"/>
  <c r="O19" i="5"/>
  <c r="AC156" i="9" s="1"/>
  <c r="N19" i="5"/>
  <c r="M19" i="5"/>
  <c r="AA156" i="9" s="1"/>
  <c r="L19" i="5"/>
  <c r="K19" i="5"/>
  <c r="J19" i="5"/>
  <c r="I19" i="5"/>
  <c r="W156" i="9" s="1"/>
  <c r="H19" i="5"/>
  <c r="V156" i="9" s="1"/>
  <c r="G19" i="5"/>
  <c r="U156" i="9" s="1"/>
  <c r="F19" i="5"/>
  <c r="E19" i="5"/>
  <c r="S156" i="9" s="1"/>
  <c r="Q18" i="5"/>
  <c r="AE86" i="9" s="1"/>
  <c r="P18" i="5"/>
  <c r="O18" i="5"/>
  <c r="AC86" i="9" s="1"/>
  <c r="N18" i="5"/>
  <c r="M18" i="5"/>
  <c r="L18" i="5"/>
  <c r="Z86" i="9" s="1"/>
  <c r="K18" i="5"/>
  <c r="Y86" i="9" s="1"/>
  <c r="J18" i="5"/>
  <c r="X86" i="9" s="1"/>
  <c r="I18" i="5"/>
  <c r="W86" i="9" s="1"/>
  <c r="H18" i="5"/>
  <c r="G18" i="5"/>
  <c r="U86" i="9" s="1"/>
  <c r="F18" i="5"/>
  <c r="T86" i="9" s="1"/>
  <c r="E18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Q16" i="5"/>
  <c r="AE85" i="9" s="1"/>
  <c r="P16" i="5"/>
  <c r="O16" i="5"/>
  <c r="AC85" i="9" s="1"/>
  <c r="N16" i="5"/>
  <c r="AB85" i="9" s="1"/>
  <c r="M16" i="5"/>
  <c r="AA85" i="9" s="1"/>
  <c r="L16" i="5"/>
  <c r="K16" i="5"/>
  <c r="J16" i="5"/>
  <c r="I16" i="5"/>
  <c r="W85" i="9" s="1"/>
  <c r="H16" i="5"/>
  <c r="G16" i="5"/>
  <c r="U85" i="9" s="1"/>
  <c r="F16" i="5"/>
  <c r="T85" i="9" s="1"/>
  <c r="E16" i="5"/>
  <c r="S85" i="9" s="1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Q11" i="5"/>
  <c r="P11" i="5"/>
  <c r="AD84" i="9" s="1"/>
  <c r="O11" i="5"/>
  <c r="AC84" i="9" s="1"/>
  <c r="N11" i="5"/>
  <c r="AB84" i="9" s="1"/>
  <c r="M11" i="5"/>
  <c r="AA84" i="9" s="1"/>
  <c r="L11" i="5"/>
  <c r="Z84" i="9" s="1"/>
  <c r="K11" i="5"/>
  <c r="Y84" i="9" s="1"/>
  <c r="J11" i="5"/>
  <c r="X84" i="9" s="1"/>
  <c r="I11" i="5"/>
  <c r="H11" i="5"/>
  <c r="V84" i="9" s="1"/>
  <c r="G11" i="5"/>
  <c r="U84" i="9" s="1"/>
  <c r="F11" i="5"/>
  <c r="T84" i="9" s="1"/>
  <c r="E11" i="5"/>
  <c r="Q10" i="5"/>
  <c r="AE83" i="9" s="1"/>
  <c r="P10" i="5"/>
  <c r="O10" i="5"/>
  <c r="AC83" i="9" s="1"/>
  <c r="N10" i="5"/>
  <c r="AB83" i="9" s="1"/>
  <c r="M10" i="5"/>
  <c r="AA83" i="9" s="1"/>
  <c r="L10" i="5"/>
  <c r="K10" i="5"/>
  <c r="Y83" i="9" s="1"/>
  <c r="J10" i="5"/>
  <c r="I10" i="5"/>
  <c r="W83" i="9" s="1"/>
  <c r="H10" i="5"/>
  <c r="G10" i="5"/>
  <c r="U83" i="9" s="1"/>
  <c r="F10" i="5"/>
  <c r="E10" i="5"/>
  <c r="S83" i="9" s="1"/>
  <c r="Q9" i="5"/>
  <c r="P9" i="5"/>
  <c r="O9" i="5"/>
  <c r="N9" i="5"/>
  <c r="M9" i="5"/>
  <c r="L9" i="5"/>
  <c r="K9" i="5"/>
  <c r="J9" i="5"/>
  <c r="I9" i="5"/>
  <c r="H9" i="5"/>
  <c r="G9" i="5"/>
  <c r="F9" i="5"/>
  <c r="E9" i="5"/>
  <c r="Q8" i="5"/>
  <c r="P8" i="5"/>
  <c r="O8" i="5"/>
  <c r="N8" i="5"/>
  <c r="M8" i="5"/>
  <c r="L8" i="5"/>
  <c r="K8" i="5"/>
  <c r="J8" i="5"/>
  <c r="I8" i="5"/>
  <c r="H8" i="5"/>
  <c r="G8" i="5"/>
  <c r="F8" i="5"/>
  <c r="E8" i="5"/>
  <c r="Q7" i="5"/>
  <c r="P7" i="5"/>
  <c r="AD82" i="9" s="1"/>
  <c r="O7" i="5"/>
  <c r="AC82" i="9" s="1"/>
  <c r="N7" i="5"/>
  <c r="AB82" i="9" s="1"/>
  <c r="M7" i="5"/>
  <c r="L7" i="5"/>
  <c r="Z82" i="9" s="1"/>
  <c r="K7" i="5"/>
  <c r="Y82" i="9"/>
  <c r="J7" i="5"/>
  <c r="X82" i="9" s="1"/>
  <c r="I7" i="5"/>
  <c r="W82" i="9" s="1"/>
  <c r="H7" i="5"/>
  <c r="V82" i="9" s="1"/>
  <c r="G7" i="5"/>
  <c r="U82" i="9" s="1"/>
  <c r="F7" i="5"/>
  <c r="T82" i="9" s="1"/>
  <c r="E7" i="5"/>
  <c r="Q6" i="5"/>
  <c r="AE81" i="9" s="1"/>
  <c r="P6" i="5"/>
  <c r="O6" i="5"/>
  <c r="AC81" i="9" s="1"/>
  <c r="N6" i="5"/>
  <c r="M6" i="5"/>
  <c r="AA81" i="9"/>
  <c r="L6" i="5"/>
  <c r="K6" i="5"/>
  <c r="Y81" i="9" s="1"/>
  <c r="J6" i="5"/>
  <c r="I6" i="5"/>
  <c r="W81" i="9" s="1"/>
  <c r="H6" i="5"/>
  <c r="G6" i="5"/>
  <c r="U81" i="9" s="1"/>
  <c r="F6" i="5"/>
  <c r="T81" i="9" s="1"/>
  <c r="E6" i="5"/>
  <c r="S81" i="9" s="1"/>
  <c r="Q5" i="5"/>
  <c r="P5" i="5"/>
  <c r="O5" i="5"/>
  <c r="N5" i="5"/>
  <c r="M5" i="5"/>
  <c r="L5" i="5"/>
  <c r="K5" i="5"/>
  <c r="J5" i="5"/>
  <c r="I5" i="5"/>
  <c r="H5" i="5"/>
  <c r="G5" i="5"/>
  <c r="F5" i="5"/>
  <c r="E5" i="5"/>
  <c r="Q4" i="5"/>
  <c r="AE80" i="9" s="1"/>
  <c r="P4" i="5"/>
  <c r="O4" i="5"/>
  <c r="AC80" i="9" s="1"/>
  <c r="N4" i="5"/>
  <c r="M4" i="5"/>
  <c r="AA80" i="9" s="1"/>
  <c r="L4" i="5"/>
  <c r="K4" i="5"/>
  <c r="Y80" i="9" s="1"/>
  <c r="J4" i="5"/>
  <c r="I4" i="5"/>
  <c r="H4" i="5"/>
  <c r="G4" i="5"/>
  <c r="U80" i="9" s="1"/>
  <c r="F4" i="5"/>
  <c r="E4" i="5"/>
  <c r="S80" i="9" s="1"/>
  <c r="D22" i="5"/>
  <c r="D21" i="5"/>
  <c r="D20" i="5"/>
  <c r="D19" i="5"/>
  <c r="R156" i="9" s="1"/>
  <c r="D18" i="5"/>
  <c r="R86" i="9" s="1"/>
  <c r="D17" i="5"/>
  <c r="D16" i="5"/>
  <c r="D15" i="5"/>
  <c r="D14" i="5"/>
  <c r="D13" i="5"/>
  <c r="D12" i="5"/>
  <c r="D11" i="5"/>
  <c r="R84" i="9" s="1"/>
  <c r="D10" i="5"/>
  <c r="R83" i="9" s="1"/>
  <c r="D9" i="5"/>
  <c r="D8" i="5"/>
  <c r="D7" i="5"/>
  <c r="R82" i="9" s="1"/>
  <c r="D6" i="5"/>
  <c r="R81" i="9" s="1"/>
  <c r="D5" i="5"/>
  <c r="D4" i="5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Q12" i="2"/>
  <c r="AE43" i="9" s="1"/>
  <c r="P12" i="2"/>
  <c r="O12" i="2"/>
  <c r="N12" i="2"/>
  <c r="M12" i="2"/>
  <c r="AA43" i="9"/>
  <c r="L12" i="2"/>
  <c r="Z43" i="9" s="1"/>
  <c r="K12" i="2"/>
  <c r="Y43" i="9" s="1"/>
  <c r="J12" i="2"/>
  <c r="I12" i="2"/>
  <c r="W43" i="9" s="1"/>
  <c r="H12" i="2"/>
  <c r="V43" i="9" s="1"/>
  <c r="G12" i="2"/>
  <c r="U43" i="9" s="1"/>
  <c r="F12" i="2"/>
  <c r="E12" i="2"/>
  <c r="S43" i="9" s="1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Q9" i="2"/>
  <c r="AE42" i="9"/>
  <c r="P9" i="2"/>
  <c r="O9" i="2"/>
  <c r="N9" i="2"/>
  <c r="M9" i="2"/>
  <c r="AA42" i="9" s="1"/>
  <c r="L9" i="2"/>
  <c r="K9" i="2"/>
  <c r="Y42" i="9" s="1"/>
  <c r="J9" i="2"/>
  <c r="I9" i="2"/>
  <c r="W42" i="9" s="1"/>
  <c r="H9" i="2"/>
  <c r="G9" i="2"/>
  <c r="U42" i="9" s="1"/>
  <c r="F9" i="2"/>
  <c r="T42" i="9" s="1"/>
  <c r="E9" i="2"/>
  <c r="S42" i="9" s="1"/>
  <c r="Q8" i="2"/>
  <c r="P8" i="2"/>
  <c r="O8" i="2"/>
  <c r="N8" i="2"/>
  <c r="M8" i="2"/>
  <c r="L8" i="2"/>
  <c r="K8" i="2"/>
  <c r="J8" i="2"/>
  <c r="I8" i="2"/>
  <c r="H8" i="2"/>
  <c r="G8" i="2"/>
  <c r="F8" i="2"/>
  <c r="E8" i="2"/>
  <c r="Q7" i="2"/>
  <c r="P7" i="2"/>
  <c r="O7" i="2"/>
  <c r="N7" i="2"/>
  <c r="M7" i="2"/>
  <c r="L7" i="2"/>
  <c r="K7" i="2"/>
  <c r="J7" i="2"/>
  <c r="I7" i="2"/>
  <c r="H7" i="2"/>
  <c r="G7" i="2"/>
  <c r="F7" i="2"/>
  <c r="E7" i="2"/>
  <c r="Q6" i="2"/>
  <c r="P6" i="2"/>
  <c r="O6" i="2"/>
  <c r="N6" i="2"/>
  <c r="M6" i="2"/>
  <c r="L6" i="2"/>
  <c r="K6" i="2"/>
  <c r="J6" i="2"/>
  <c r="I6" i="2"/>
  <c r="H6" i="2"/>
  <c r="G6" i="2"/>
  <c r="F6" i="2"/>
  <c r="E6" i="2"/>
  <c r="Q5" i="2"/>
  <c r="P5" i="2"/>
  <c r="O5" i="2"/>
  <c r="N5" i="2"/>
  <c r="M5" i="2"/>
  <c r="L5" i="2"/>
  <c r="K5" i="2"/>
  <c r="J5" i="2"/>
  <c r="I5" i="2"/>
  <c r="H5" i="2"/>
  <c r="G5" i="2"/>
  <c r="F5" i="2"/>
  <c r="E5" i="2"/>
  <c r="D21" i="2"/>
  <c r="D20" i="2"/>
  <c r="D19" i="2"/>
  <c r="D18" i="2"/>
  <c r="D16" i="2"/>
  <c r="D15" i="2"/>
  <c r="D14" i="2"/>
  <c r="D13" i="2"/>
  <c r="D12" i="2"/>
  <c r="R43" i="9" s="1"/>
  <c r="D11" i="2"/>
  <c r="D10" i="2"/>
  <c r="D9" i="2"/>
  <c r="R42" i="9" s="1"/>
  <c r="D8" i="2"/>
  <c r="D7" i="2"/>
  <c r="D6" i="2"/>
  <c r="D5" i="2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Q30" i="1"/>
  <c r="AE6" i="9" s="1"/>
  <c r="P30" i="1"/>
  <c r="AD6" i="9" s="1"/>
  <c r="O30" i="1"/>
  <c r="AC6" i="9" s="1"/>
  <c r="N30" i="1"/>
  <c r="M30" i="1"/>
  <c r="AA6" i="9" s="1"/>
  <c r="L30" i="1"/>
  <c r="Z6" i="9" s="1"/>
  <c r="K30" i="1"/>
  <c r="Y6" i="9" s="1"/>
  <c r="J30" i="1"/>
  <c r="X6" i="9" s="1"/>
  <c r="I30" i="1"/>
  <c r="W6" i="9" s="1"/>
  <c r="H30" i="1"/>
  <c r="V6" i="9" s="1"/>
  <c r="G30" i="1"/>
  <c r="U6" i="9" s="1"/>
  <c r="F30" i="1"/>
  <c r="T6" i="9" s="1"/>
  <c r="E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Q24" i="1"/>
  <c r="AE5" i="9" s="1"/>
  <c r="P24" i="1"/>
  <c r="O24" i="1"/>
  <c r="N24" i="1"/>
  <c r="M24" i="1"/>
  <c r="AA5" i="9" s="1"/>
  <c r="L24" i="1"/>
  <c r="K24" i="1"/>
  <c r="Y5" i="9" s="1"/>
  <c r="J24" i="1"/>
  <c r="I24" i="1"/>
  <c r="W5" i="9" s="1"/>
  <c r="H24" i="1"/>
  <c r="V5" i="9" s="1"/>
  <c r="G24" i="1"/>
  <c r="U5" i="9" s="1"/>
  <c r="F24" i="1"/>
  <c r="E24" i="1"/>
  <c r="S5" i="9" s="1"/>
  <c r="Q23" i="1"/>
  <c r="P23" i="1"/>
  <c r="O23" i="1"/>
  <c r="N23" i="1"/>
  <c r="AB4" i="9" s="1"/>
  <c r="M23" i="1"/>
  <c r="AA4" i="9" s="1"/>
  <c r="L23" i="1"/>
  <c r="Z4" i="9"/>
  <c r="K23" i="1"/>
  <c r="Y4" i="9" s="1"/>
  <c r="J23" i="1"/>
  <c r="X4" i="9" s="1"/>
  <c r="I23" i="1"/>
  <c r="H23" i="1"/>
  <c r="V4" i="9" s="1"/>
  <c r="G23" i="1"/>
  <c r="U4" i="9" s="1"/>
  <c r="F23" i="1"/>
  <c r="E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Q15" i="1"/>
  <c r="P15" i="1"/>
  <c r="O15" i="1"/>
  <c r="AC3" i="9" s="1"/>
  <c r="N15" i="1"/>
  <c r="AB3" i="9" s="1"/>
  <c r="M15" i="1"/>
  <c r="L15" i="1"/>
  <c r="Z3" i="9" s="1"/>
  <c r="K15" i="1"/>
  <c r="Y3" i="9" s="1"/>
  <c r="J15" i="1"/>
  <c r="X3" i="9" s="1"/>
  <c r="I15" i="1"/>
  <c r="H15" i="1"/>
  <c r="V3" i="9" s="1"/>
  <c r="G15" i="1"/>
  <c r="U3" i="9" s="1"/>
  <c r="F15" i="1"/>
  <c r="T3" i="9" s="1"/>
  <c r="E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Q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Q8" i="1"/>
  <c r="P8" i="1"/>
  <c r="O8" i="1"/>
  <c r="N8" i="1"/>
  <c r="M8" i="1"/>
  <c r="L8" i="1"/>
  <c r="K8" i="1"/>
  <c r="J8" i="1"/>
  <c r="I8" i="1"/>
  <c r="H8" i="1"/>
  <c r="G8" i="1"/>
  <c r="F8" i="1"/>
  <c r="E8" i="1"/>
  <c r="Q7" i="1"/>
  <c r="P7" i="1"/>
  <c r="O7" i="1"/>
  <c r="N7" i="1"/>
  <c r="M7" i="1"/>
  <c r="L7" i="1"/>
  <c r="K7" i="1"/>
  <c r="J7" i="1"/>
  <c r="I7" i="1"/>
  <c r="H7" i="1"/>
  <c r="G7" i="1"/>
  <c r="F7" i="1"/>
  <c r="E7" i="1"/>
  <c r="Q6" i="1"/>
  <c r="P6" i="1"/>
  <c r="O6" i="1"/>
  <c r="N6" i="1"/>
  <c r="M6" i="1"/>
  <c r="L6" i="1"/>
  <c r="K6" i="1"/>
  <c r="J6" i="1"/>
  <c r="I6" i="1"/>
  <c r="H6" i="1"/>
  <c r="G6" i="1"/>
  <c r="F6" i="1"/>
  <c r="E6" i="1"/>
  <c r="Q5" i="1"/>
  <c r="P5" i="1"/>
  <c r="O5" i="1"/>
  <c r="N5" i="1"/>
  <c r="M5" i="1"/>
  <c r="L5" i="1"/>
  <c r="K5" i="1"/>
  <c r="J5" i="1"/>
  <c r="I5" i="1"/>
  <c r="H5" i="1"/>
  <c r="G5" i="1"/>
  <c r="F5" i="1"/>
  <c r="E5" i="1"/>
  <c r="Q4" i="1"/>
  <c r="AE2" i="9" s="1"/>
  <c r="P4" i="1"/>
  <c r="AD2" i="9" s="1"/>
  <c r="O4" i="1"/>
  <c r="N4" i="1"/>
  <c r="AB2" i="9" s="1"/>
  <c r="M4" i="1"/>
  <c r="AA2" i="9" s="1"/>
  <c r="L4" i="1"/>
  <c r="K4" i="1"/>
  <c r="Y2" i="9" s="1"/>
  <c r="J4" i="1"/>
  <c r="X2" i="9" s="1"/>
  <c r="I4" i="1"/>
  <c r="W2" i="9" s="1"/>
  <c r="H4" i="1"/>
  <c r="V2" i="9" s="1"/>
  <c r="G4" i="1"/>
  <c r="F4" i="1"/>
  <c r="T2" i="9" s="1"/>
  <c r="E4" i="1"/>
  <c r="S2" i="9" s="1"/>
  <c r="D32" i="1"/>
  <c r="D31" i="1"/>
  <c r="D30" i="1"/>
  <c r="D29" i="1"/>
  <c r="D28" i="1"/>
  <c r="D27" i="1"/>
  <c r="D26" i="1"/>
  <c r="D25" i="1"/>
  <c r="D24" i="1"/>
  <c r="R5" i="9" s="1"/>
  <c r="D23" i="1"/>
  <c r="D22" i="1"/>
  <c r="D21" i="1"/>
  <c r="D20" i="1"/>
  <c r="D19" i="1"/>
  <c r="D17" i="1"/>
  <c r="D16" i="1"/>
  <c r="D15" i="1"/>
  <c r="R3" i="9" s="1"/>
  <c r="D14" i="1"/>
  <c r="D12" i="1"/>
  <c r="D11" i="1"/>
  <c r="D10" i="1"/>
  <c r="D9" i="1"/>
  <c r="D8" i="1"/>
  <c r="D7" i="1"/>
  <c r="D6" i="1"/>
  <c r="D5" i="1"/>
  <c r="D4" i="1"/>
  <c r="R2" i="9" s="1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R32" i="4"/>
  <c r="AE195" i="9" s="1"/>
  <c r="Q32" i="4"/>
  <c r="AD195" i="9" s="1"/>
  <c r="P32" i="4"/>
  <c r="AC195" i="9" s="1"/>
  <c r="O32" i="4"/>
  <c r="AB195" i="9" s="1"/>
  <c r="N32" i="4"/>
  <c r="AA195" i="9" s="1"/>
  <c r="M32" i="4"/>
  <c r="Z195" i="9" s="1"/>
  <c r="L32" i="4"/>
  <c r="Y195" i="9" s="1"/>
  <c r="K32" i="4"/>
  <c r="X195" i="9" s="1"/>
  <c r="J32" i="4"/>
  <c r="W195" i="9" s="1"/>
  <c r="I32" i="4"/>
  <c r="V195" i="9" s="1"/>
  <c r="H32" i="4"/>
  <c r="U195" i="9" s="1"/>
  <c r="G32" i="4"/>
  <c r="T195" i="9" s="1"/>
  <c r="F32" i="4"/>
  <c r="S195" i="9" s="1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R9" i="4"/>
  <c r="Q9" i="4"/>
  <c r="P9" i="4"/>
  <c r="P15" i="4" s="1"/>
  <c r="O9" i="4"/>
  <c r="R8" i="4"/>
  <c r="Q8" i="4"/>
  <c r="P8" i="4"/>
  <c r="O8" i="4"/>
  <c r="N8" i="4"/>
  <c r="M8" i="4"/>
  <c r="L8" i="4"/>
  <c r="K8" i="4"/>
  <c r="J8" i="4"/>
  <c r="I8" i="4"/>
  <c r="H8" i="4"/>
  <c r="G8" i="4"/>
  <c r="F8" i="4"/>
  <c r="R7" i="4"/>
  <c r="Q7" i="4"/>
  <c r="P7" i="4"/>
  <c r="O7" i="4"/>
  <c r="R5" i="4"/>
  <c r="Q5" i="4"/>
  <c r="P5" i="4"/>
  <c r="O5" i="4"/>
  <c r="N5" i="4"/>
  <c r="M5" i="4"/>
  <c r="L5" i="4"/>
  <c r="K5" i="4"/>
  <c r="J5" i="4"/>
  <c r="I5" i="4"/>
  <c r="H5" i="4"/>
  <c r="G5" i="4"/>
  <c r="F5" i="4"/>
  <c r="R4" i="4"/>
  <c r="Q4" i="4"/>
  <c r="P4" i="4"/>
  <c r="O4" i="4"/>
  <c r="N4" i="4"/>
  <c r="M4" i="4"/>
  <c r="L4" i="4"/>
  <c r="K4" i="4"/>
  <c r="J4" i="4"/>
  <c r="I4" i="4"/>
  <c r="H4" i="4"/>
  <c r="G4" i="4"/>
  <c r="F4" i="4"/>
  <c r="E39" i="4"/>
  <c r="E38" i="4"/>
  <c r="E37" i="4"/>
  <c r="E36" i="4"/>
  <c r="E35" i="4"/>
  <c r="E34" i="4"/>
  <c r="E32" i="4"/>
  <c r="R195" i="9" s="1"/>
  <c r="E30" i="4"/>
  <c r="E29" i="4"/>
  <c r="E28" i="4"/>
  <c r="E19" i="4"/>
  <c r="E18" i="4"/>
  <c r="E17" i="4"/>
  <c r="E16" i="4"/>
  <c r="E13" i="4"/>
  <c r="E12" i="4"/>
  <c r="E11" i="4"/>
  <c r="E10" i="4"/>
  <c r="E8" i="4"/>
  <c r="E5" i="4"/>
  <c r="E4" i="4"/>
  <c r="Q30" i="18"/>
  <c r="M30" i="18"/>
  <c r="Q19" i="18"/>
  <c r="Q47" i="18" s="1"/>
  <c r="P19" i="18"/>
  <c r="O19" i="18"/>
  <c r="N19" i="18"/>
  <c r="M19" i="18"/>
  <c r="M47" i="18" s="1"/>
  <c r="L19" i="18"/>
  <c r="K19" i="18"/>
  <c r="J19" i="18"/>
  <c r="I19" i="18"/>
  <c r="I47" i="18" s="1"/>
  <c r="H19" i="18"/>
  <c r="G19" i="18"/>
  <c r="G42" i="18" s="1"/>
  <c r="F19" i="18"/>
  <c r="E19" i="18"/>
  <c r="E47" i="18" s="1"/>
  <c r="D19" i="18"/>
  <c r="D47" i="18"/>
  <c r="C19" i="18"/>
  <c r="B19" i="18"/>
  <c r="P1" i="18"/>
  <c r="L1" i="18"/>
  <c r="Q30" i="19"/>
  <c r="M30" i="19"/>
  <c r="Q19" i="19"/>
  <c r="P19" i="19"/>
  <c r="O19" i="19"/>
  <c r="O47" i="19" s="1"/>
  <c r="N19" i="19"/>
  <c r="M19" i="19"/>
  <c r="L19" i="19"/>
  <c r="K19" i="19"/>
  <c r="J19" i="19"/>
  <c r="I19" i="19"/>
  <c r="H19" i="19"/>
  <c r="G19" i="19"/>
  <c r="G47" i="19" s="1"/>
  <c r="F19" i="19"/>
  <c r="E19" i="19"/>
  <c r="E33" i="19" s="1"/>
  <c r="D19" i="19"/>
  <c r="D40" i="19" s="1"/>
  <c r="C19" i="19"/>
  <c r="B19" i="19"/>
  <c r="P1" i="19"/>
  <c r="L1" i="19"/>
  <c r="Q30" i="16"/>
  <c r="M30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Q23" i="16"/>
  <c r="P23" i="16"/>
  <c r="O23" i="16"/>
  <c r="N23" i="16"/>
  <c r="N51" i="16"/>
  <c r="M23" i="16"/>
  <c r="L23" i="16"/>
  <c r="K23" i="16"/>
  <c r="J23" i="16"/>
  <c r="I23" i="16"/>
  <c r="H23" i="16"/>
  <c r="G23" i="16"/>
  <c r="F23" i="16"/>
  <c r="E23" i="16"/>
  <c r="D23" i="16"/>
  <c r="D39" i="16" s="1"/>
  <c r="C23" i="16"/>
  <c r="B23" i="16"/>
  <c r="B51" i="16" s="1"/>
  <c r="B54" i="16" s="1"/>
  <c r="P1" i="16"/>
  <c r="L1" i="16"/>
  <c r="Q30" i="17"/>
  <c r="M30" i="17"/>
  <c r="Q25" i="17"/>
  <c r="P25" i="17"/>
  <c r="O25" i="17"/>
  <c r="N25" i="17"/>
  <c r="N25" i="5" s="1"/>
  <c r="M25" i="17"/>
  <c r="L25" i="17"/>
  <c r="K25" i="17"/>
  <c r="J25" i="17"/>
  <c r="J25" i="5" s="1"/>
  <c r="I25" i="17"/>
  <c r="H25" i="17"/>
  <c r="G25" i="17"/>
  <c r="F25" i="17"/>
  <c r="F25" i="5" s="1"/>
  <c r="E25" i="17"/>
  <c r="D25" i="17"/>
  <c r="C25" i="17"/>
  <c r="B25" i="17"/>
  <c r="Q24" i="17"/>
  <c r="P24" i="17"/>
  <c r="O24" i="17"/>
  <c r="O24" i="5" s="1"/>
  <c r="N24" i="17"/>
  <c r="N24" i="5" s="1"/>
  <c r="M24" i="17"/>
  <c r="M24" i="5" s="1"/>
  <c r="L24" i="17"/>
  <c r="K24" i="17"/>
  <c r="J24" i="17"/>
  <c r="J24" i="5" s="1"/>
  <c r="I24" i="17"/>
  <c r="I24" i="5" s="1"/>
  <c r="H24" i="17"/>
  <c r="G24" i="17"/>
  <c r="F24" i="17"/>
  <c r="F24" i="5" s="1"/>
  <c r="E24" i="17"/>
  <c r="D24" i="17"/>
  <c r="C24" i="17"/>
  <c r="B24" i="17"/>
  <c r="Q23" i="17"/>
  <c r="Q51" i="17"/>
  <c r="P23" i="17"/>
  <c r="P51" i="17"/>
  <c r="O23" i="17"/>
  <c r="N23" i="17"/>
  <c r="N23" i="5" s="1"/>
  <c r="M23" i="17"/>
  <c r="L23" i="17"/>
  <c r="K23" i="17"/>
  <c r="J23" i="17"/>
  <c r="I23" i="17"/>
  <c r="H23" i="17"/>
  <c r="H23" i="5"/>
  <c r="G23" i="17"/>
  <c r="F23" i="17"/>
  <c r="E23" i="17"/>
  <c r="D23" i="17"/>
  <c r="C23" i="17"/>
  <c r="B23" i="17"/>
  <c r="B51" i="17" s="1"/>
  <c r="P1" i="17"/>
  <c r="L1" i="17"/>
  <c r="Q30" i="14"/>
  <c r="M30" i="14"/>
  <c r="Q17" i="14"/>
  <c r="P17" i="14"/>
  <c r="P22" i="14" s="1"/>
  <c r="P22" i="2" s="1"/>
  <c r="O17" i="14"/>
  <c r="N17" i="14"/>
  <c r="M17" i="14"/>
  <c r="L17" i="14"/>
  <c r="K17" i="14"/>
  <c r="J17" i="14"/>
  <c r="I17" i="14"/>
  <c r="H17" i="14"/>
  <c r="G17" i="14"/>
  <c r="G22" i="14" s="1"/>
  <c r="F17" i="14"/>
  <c r="E17" i="14"/>
  <c r="D17" i="14"/>
  <c r="C17" i="14"/>
  <c r="B17" i="14"/>
  <c r="Q4" i="14"/>
  <c r="P4" i="14"/>
  <c r="O4" i="14"/>
  <c r="N4" i="14"/>
  <c r="M4" i="14"/>
  <c r="L4" i="14"/>
  <c r="K4" i="14"/>
  <c r="J4" i="14"/>
  <c r="I4" i="14"/>
  <c r="H4" i="14"/>
  <c r="H4" i="2" s="1"/>
  <c r="G4" i="14"/>
  <c r="F4" i="14"/>
  <c r="E4" i="14"/>
  <c r="D4" i="14"/>
  <c r="C4" i="14"/>
  <c r="B4" i="14"/>
  <c r="B22" i="14" s="1"/>
  <c r="B40" i="14" s="1"/>
  <c r="P1" i="14"/>
  <c r="L1" i="14"/>
  <c r="Q30" i="15"/>
  <c r="P30" i="15"/>
  <c r="M30" i="15"/>
  <c r="Q17" i="15"/>
  <c r="Q22" i="15" s="1"/>
  <c r="Q46" i="15" s="1"/>
  <c r="P17" i="15"/>
  <c r="O17" i="15"/>
  <c r="N17" i="15"/>
  <c r="N17" i="2" s="1"/>
  <c r="M17" i="15"/>
  <c r="L17" i="15"/>
  <c r="K17" i="15"/>
  <c r="J17" i="15"/>
  <c r="I17" i="15"/>
  <c r="H17" i="15"/>
  <c r="G17" i="15"/>
  <c r="G17" i="2" s="1"/>
  <c r="F17" i="15"/>
  <c r="F17" i="2" s="1"/>
  <c r="E17" i="15"/>
  <c r="D17" i="15"/>
  <c r="C17" i="15"/>
  <c r="B17" i="15"/>
  <c r="Q4" i="15"/>
  <c r="P4" i="15"/>
  <c r="O4" i="15"/>
  <c r="O4" i="2" s="1"/>
  <c r="AC41" i="9" s="1"/>
  <c r="N4" i="15"/>
  <c r="M4" i="15"/>
  <c r="L4" i="15"/>
  <c r="K4" i="15"/>
  <c r="K4" i="2" s="1"/>
  <c r="Y41" i="9" s="1"/>
  <c r="J4" i="15"/>
  <c r="J22" i="15" s="1"/>
  <c r="J46" i="15" s="1"/>
  <c r="I4" i="15"/>
  <c r="I4" i="2" s="1"/>
  <c r="H4" i="15"/>
  <c r="G4" i="15"/>
  <c r="F4" i="15"/>
  <c r="E4" i="15"/>
  <c r="D4" i="15"/>
  <c r="D22" i="15" s="1"/>
  <c r="C4" i="15"/>
  <c r="B4" i="15"/>
  <c r="P1" i="15"/>
  <c r="L1" i="15"/>
  <c r="Q37" i="12"/>
  <c r="M37" i="12"/>
  <c r="Q36" i="12"/>
  <c r="P36" i="12"/>
  <c r="P72" i="12" s="1"/>
  <c r="O36" i="12"/>
  <c r="N36" i="12"/>
  <c r="N72" i="12" s="1"/>
  <c r="M36" i="12"/>
  <c r="L36" i="12"/>
  <c r="K36" i="12"/>
  <c r="J36" i="12"/>
  <c r="I36" i="12"/>
  <c r="H36" i="12"/>
  <c r="G36" i="12"/>
  <c r="F36" i="12"/>
  <c r="E36" i="12"/>
  <c r="D36" i="12"/>
  <c r="C36" i="12"/>
  <c r="B36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Q34" i="12"/>
  <c r="P34" i="12"/>
  <c r="P70" i="12" s="1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Q33" i="12"/>
  <c r="P33" i="12"/>
  <c r="O33" i="12"/>
  <c r="N33" i="12"/>
  <c r="M33" i="12"/>
  <c r="L33" i="12"/>
  <c r="L69" i="12" s="1"/>
  <c r="K33" i="12"/>
  <c r="J33" i="12"/>
  <c r="I33" i="12"/>
  <c r="I69" i="12" s="1"/>
  <c r="H33" i="12"/>
  <c r="G33" i="12"/>
  <c r="F33" i="12"/>
  <c r="E33" i="12"/>
  <c r="D33" i="12"/>
  <c r="C33" i="12"/>
  <c r="B33" i="12"/>
  <c r="Q32" i="12"/>
  <c r="P32" i="12"/>
  <c r="P65" i="12"/>
  <c r="O32" i="12"/>
  <c r="O65" i="12"/>
  <c r="N32" i="12"/>
  <c r="N65" i="12"/>
  <c r="M32" i="12"/>
  <c r="M65" i="12"/>
  <c r="L32" i="12"/>
  <c r="L65" i="12"/>
  <c r="K32" i="12"/>
  <c r="K65" i="12"/>
  <c r="J32" i="12"/>
  <c r="J65" i="12"/>
  <c r="I32" i="12"/>
  <c r="H32" i="12"/>
  <c r="G32" i="12"/>
  <c r="F32" i="12"/>
  <c r="F65" i="12" s="1"/>
  <c r="E32" i="12"/>
  <c r="D32" i="12"/>
  <c r="D65" i="12" s="1"/>
  <c r="C32" i="12"/>
  <c r="C65" i="12" s="1"/>
  <c r="B32" i="12"/>
  <c r="P1" i="12"/>
  <c r="L1" i="12"/>
  <c r="Q37" i="13"/>
  <c r="M37" i="13"/>
  <c r="Q36" i="13"/>
  <c r="P36" i="13"/>
  <c r="O36" i="13"/>
  <c r="N36" i="13"/>
  <c r="M36" i="13"/>
  <c r="L36" i="13"/>
  <c r="K36" i="13"/>
  <c r="J36" i="13"/>
  <c r="I36" i="13"/>
  <c r="H36" i="13"/>
  <c r="H37" i="1" s="1"/>
  <c r="G36" i="13"/>
  <c r="F36" i="13"/>
  <c r="E36" i="13"/>
  <c r="D36" i="13"/>
  <c r="C36" i="13"/>
  <c r="B36" i="13"/>
  <c r="Q35" i="13"/>
  <c r="P35" i="13"/>
  <c r="P36" i="1" s="1"/>
  <c r="O35" i="13"/>
  <c r="N35" i="13"/>
  <c r="M35" i="13"/>
  <c r="L35" i="13"/>
  <c r="K35" i="13"/>
  <c r="J35" i="13"/>
  <c r="I35" i="13"/>
  <c r="H35" i="13"/>
  <c r="G35" i="13"/>
  <c r="F35" i="13"/>
  <c r="F36" i="1" s="1"/>
  <c r="E35" i="13"/>
  <c r="D35" i="13"/>
  <c r="C35" i="13"/>
  <c r="B35" i="13"/>
  <c r="Q34" i="13"/>
  <c r="P34" i="13"/>
  <c r="O34" i="13"/>
  <c r="N34" i="13"/>
  <c r="M34" i="13"/>
  <c r="L34" i="13"/>
  <c r="L35" i="1" s="1"/>
  <c r="K34" i="13"/>
  <c r="J34" i="13"/>
  <c r="I34" i="13"/>
  <c r="H34" i="13"/>
  <c r="H35" i="1" s="1"/>
  <c r="G34" i="13"/>
  <c r="F34" i="13"/>
  <c r="E34" i="13"/>
  <c r="E35" i="1" s="1"/>
  <c r="D34" i="13"/>
  <c r="C34" i="13"/>
  <c r="B34" i="13"/>
  <c r="B70" i="13"/>
  <c r="Q33" i="13"/>
  <c r="P33" i="13"/>
  <c r="O33" i="13"/>
  <c r="N33" i="13"/>
  <c r="M33" i="13"/>
  <c r="L33" i="13"/>
  <c r="L34" i="1" s="1"/>
  <c r="K33" i="13"/>
  <c r="J33" i="13"/>
  <c r="I33" i="13"/>
  <c r="H33" i="13"/>
  <c r="G33" i="13"/>
  <c r="F33" i="13"/>
  <c r="E33" i="13"/>
  <c r="D33" i="13"/>
  <c r="C33" i="13"/>
  <c r="B33" i="13"/>
  <c r="Q32" i="13"/>
  <c r="Q41" i="13" s="1"/>
  <c r="P32" i="13"/>
  <c r="P67" i="13" s="1"/>
  <c r="P33" i="1"/>
  <c r="P50" i="1" s="1"/>
  <c r="O32" i="13"/>
  <c r="N32" i="13"/>
  <c r="N70" i="13" s="1"/>
  <c r="M32" i="13"/>
  <c r="L32" i="13"/>
  <c r="L65" i="13"/>
  <c r="K32" i="13"/>
  <c r="J32" i="13"/>
  <c r="I32" i="13"/>
  <c r="I40" i="13" s="1"/>
  <c r="H32" i="13"/>
  <c r="H52" i="13" s="1"/>
  <c r="G32" i="13"/>
  <c r="F32" i="13"/>
  <c r="F52" i="13" s="1"/>
  <c r="E32" i="13"/>
  <c r="D32" i="13"/>
  <c r="C32" i="13"/>
  <c r="B32" i="13"/>
  <c r="B65" i="13" s="1"/>
  <c r="P1" i="13"/>
  <c r="L1" i="13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R25" i="10"/>
  <c r="Q25" i="10"/>
  <c r="Q27" i="4" s="1"/>
  <c r="P25" i="10"/>
  <c r="O25" i="10"/>
  <c r="N25" i="10"/>
  <c r="M25" i="10"/>
  <c r="L25" i="10"/>
  <c r="L27" i="4" s="1"/>
  <c r="K25" i="10"/>
  <c r="J25" i="10"/>
  <c r="I25" i="10"/>
  <c r="H25" i="10"/>
  <c r="G25" i="10"/>
  <c r="F25" i="10"/>
  <c r="E25" i="10"/>
  <c r="D25" i="10"/>
  <c r="C25" i="10"/>
  <c r="R15" i="10"/>
  <c r="Q15" i="10"/>
  <c r="P15" i="10"/>
  <c r="O15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N7" i="10"/>
  <c r="N9" i="10" s="1"/>
  <c r="N15" i="10" s="1"/>
  <c r="M7" i="10"/>
  <c r="M9" i="10" s="1"/>
  <c r="M15" i="10" s="1"/>
  <c r="L7" i="10"/>
  <c r="L9" i="10" s="1"/>
  <c r="L15" i="10" s="1"/>
  <c r="K7" i="10"/>
  <c r="K9" i="10" s="1"/>
  <c r="K15" i="10" s="1"/>
  <c r="J7" i="10"/>
  <c r="J9" i="10" s="1"/>
  <c r="J15" i="10" s="1"/>
  <c r="I7" i="10"/>
  <c r="I9" i="10" s="1"/>
  <c r="H7" i="10"/>
  <c r="G7" i="10"/>
  <c r="G9" i="10"/>
  <c r="G15" i="10" s="1"/>
  <c r="F7" i="10"/>
  <c r="F9" i="10" s="1"/>
  <c r="F15" i="10" s="1"/>
  <c r="E7" i="10"/>
  <c r="E9" i="10" s="1"/>
  <c r="E15" i="10" s="1"/>
  <c r="D7" i="10"/>
  <c r="D9" i="10" s="1"/>
  <c r="D15" i="10" s="1"/>
  <c r="C7" i="10"/>
  <c r="C9" i="10" s="1"/>
  <c r="C15" i="10" s="1"/>
  <c r="R31" i="11"/>
  <c r="R33" i="4" s="1"/>
  <c r="Q31" i="11"/>
  <c r="Q33" i="4" s="1"/>
  <c r="P31" i="11"/>
  <c r="P33" i="4" s="1"/>
  <c r="O31" i="11"/>
  <c r="N31" i="11"/>
  <c r="M31" i="11"/>
  <c r="L31" i="11"/>
  <c r="K31" i="11"/>
  <c r="K33" i="4"/>
  <c r="J31" i="11"/>
  <c r="I31" i="11"/>
  <c r="I33" i="4" s="1"/>
  <c r="H31" i="11"/>
  <c r="G31" i="11"/>
  <c r="G33" i="4" s="1"/>
  <c r="F31" i="11"/>
  <c r="E31" i="11"/>
  <c r="E33" i="4" s="1"/>
  <c r="D31" i="11"/>
  <c r="C31" i="11"/>
  <c r="R25" i="11"/>
  <c r="Q25" i="11"/>
  <c r="P25" i="11"/>
  <c r="O25" i="11"/>
  <c r="O27" i="4" s="1"/>
  <c r="N25" i="11"/>
  <c r="M25" i="11"/>
  <c r="M27" i="4" s="1"/>
  <c r="L25" i="11"/>
  <c r="K25" i="11"/>
  <c r="J25" i="11"/>
  <c r="J27" i="4" s="1"/>
  <c r="I25" i="11"/>
  <c r="I27" i="4" s="1"/>
  <c r="H25" i="11"/>
  <c r="H27" i="4" s="1"/>
  <c r="G25" i="11"/>
  <c r="F25" i="11"/>
  <c r="F27" i="4"/>
  <c r="E25" i="11"/>
  <c r="E27" i="4" s="1"/>
  <c r="D25" i="11"/>
  <c r="C25" i="11"/>
  <c r="R15" i="11"/>
  <c r="Q15" i="11"/>
  <c r="P15" i="11"/>
  <c r="O15" i="11"/>
  <c r="R14" i="11"/>
  <c r="R14" i="4" s="1"/>
  <c r="Q14" i="11"/>
  <c r="P14" i="11"/>
  <c r="O14" i="11"/>
  <c r="N14" i="11"/>
  <c r="M14" i="11"/>
  <c r="M14" i="4" s="1"/>
  <c r="L14" i="11"/>
  <c r="K14" i="11"/>
  <c r="K14" i="4" s="1"/>
  <c r="J14" i="11"/>
  <c r="J14" i="4" s="1"/>
  <c r="I14" i="11"/>
  <c r="I14" i="4" s="1"/>
  <c r="H14" i="11"/>
  <c r="G14" i="11"/>
  <c r="F14" i="11"/>
  <c r="E14" i="11"/>
  <c r="E14" i="4" s="1"/>
  <c r="D14" i="11"/>
  <c r="C14" i="11"/>
  <c r="N7" i="11"/>
  <c r="M7" i="11"/>
  <c r="L7" i="11"/>
  <c r="K7" i="11"/>
  <c r="J7" i="11"/>
  <c r="I7" i="11"/>
  <c r="H7" i="11"/>
  <c r="G7" i="11"/>
  <c r="G7" i="4"/>
  <c r="F7" i="11"/>
  <c r="E7" i="11"/>
  <c r="D7" i="11"/>
  <c r="D9" i="11" s="1"/>
  <c r="D15" i="11" s="1"/>
  <c r="C7" i="11"/>
  <c r="C9" i="11" s="1"/>
  <c r="C15" i="11" s="1"/>
  <c r="R19" i="3"/>
  <c r="R45" i="3" s="1"/>
  <c r="R23" i="5"/>
  <c r="R48" i="5" s="1"/>
  <c r="R25" i="5"/>
  <c r="R24" i="5"/>
  <c r="R4" i="2"/>
  <c r="R17" i="2"/>
  <c r="R37" i="1"/>
  <c r="R33" i="1"/>
  <c r="R36" i="1"/>
  <c r="R73" i="1" s="1"/>
  <c r="R35" i="1"/>
  <c r="R34" i="1"/>
  <c r="R71" i="1" s="1"/>
  <c r="R42" i="1"/>
  <c r="R47" i="1"/>
  <c r="R53" i="1"/>
  <c r="R58" i="1"/>
  <c r="R63" i="1"/>
  <c r="R68" i="1"/>
  <c r="S33" i="4"/>
  <c r="S27" i="4"/>
  <c r="S15" i="4"/>
  <c r="AG1" i="9"/>
  <c r="AG2" i="9"/>
  <c r="AG3" i="9"/>
  <c r="AG4" i="9"/>
  <c r="AG5" i="9"/>
  <c r="AG6" i="9"/>
  <c r="AG40" i="9"/>
  <c r="AG41" i="9"/>
  <c r="AG42" i="9"/>
  <c r="AG43" i="9"/>
  <c r="AG79" i="9"/>
  <c r="AG80" i="9"/>
  <c r="AG81" i="9"/>
  <c r="AG82" i="9"/>
  <c r="AG83" i="9"/>
  <c r="AG84" i="9"/>
  <c r="AG85" i="9"/>
  <c r="AG86" i="9"/>
  <c r="AG117" i="9"/>
  <c r="AG118" i="9"/>
  <c r="AG119" i="9"/>
  <c r="AG120" i="9"/>
  <c r="AG121" i="9"/>
  <c r="AG122" i="9"/>
  <c r="AG123" i="9"/>
  <c r="AG124" i="9"/>
  <c r="AG125" i="9"/>
  <c r="AG126" i="9"/>
  <c r="AG155" i="9"/>
  <c r="AG156" i="9"/>
  <c r="AG157" i="9"/>
  <c r="AG192" i="9"/>
  <c r="AG193" i="9"/>
  <c r="AG194" i="9"/>
  <c r="M77" i="9"/>
  <c r="M39" i="9"/>
  <c r="M1" i="9"/>
  <c r="AF1" i="9"/>
  <c r="AF2" i="9"/>
  <c r="AF3" i="9"/>
  <c r="AF4" i="9"/>
  <c r="AF5" i="9"/>
  <c r="AF6" i="9"/>
  <c r="AF40" i="9"/>
  <c r="AF42" i="9"/>
  <c r="AF43" i="9"/>
  <c r="AF79" i="9"/>
  <c r="AF80" i="9"/>
  <c r="AF81" i="9"/>
  <c r="AF82" i="9"/>
  <c r="AF83" i="9"/>
  <c r="AF84" i="9"/>
  <c r="AF85" i="9"/>
  <c r="AF86" i="9"/>
  <c r="AF117" i="9"/>
  <c r="AF118" i="9"/>
  <c r="AF119" i="9"/>
  <c r="AF120" i="9"/>
  <c r="AF121" i="9"/>
  <c r="AF122" i="9"/>
  <c r="AF123" i="9"/>
  <c r="AF124" i="9"/>
  <c r="AF125" i="9"/>
  <c r="AF155" i="9"/>
  <c r="AF156" i="9"/>
  <c r="AF157" i="9"/>
  <c r="AF192" i="9"/>
  <c r="AF193" i="9"/>
  <c r="AF194" i="9"/>
  <c r="R36" i="3"/>
  <c r="Q3" i="9"/>
  <c r="P155" i="9"/>
  <c r="Q155" i="9"/>
  <c r="Q156" i="9"/>
  <c r="Q157" i="9"/>
  <c r="P117" i="9"/>
  <c r="Q117" i="9"/>
  <c r="Q118" i="9"/>
  <c r="Q119" i="9"/>
  <c r="Q120" i="9"/>
  <c r="Q121" i="9"/>
  <c r="Q122" i="9"/>
  <c r="Q123" i="9"/>
  <c r="Q124" i="9"/>
  <c r="Q125" i="9"/>
  <c r="P79" i="9"/>
  <c r="Q79" i="9"/>
  <c r="Q80" i="9"/>
  <c r="Q81" i="9"/>
  <c r="Q82" i="9"/>
  <c r="Q83" i="9"/>
  <c r="Q84" i="9"/>
  <c r="Q85" i="9"/>
  <c r="Q86" i="9"/>
  <c r="Q194" i="9"/>
  <c r="Q192" i="9"/>
  <c r="Q193" i="9"/>
  <c r="Q40" i="9"/>
  <c r="Q42" i="9"/>
  <c r="Q43" i="9"/>
  <c r="Q1" i="9"/>
  <c r="Q2" i="9"/>
  <c r="Q4" i="9"/>
  <c r="Q5" i="9"/>
  <c r="Q6" i="9"/>
  <c r="P7" i="9"/>
  <c r="Q7" i="9"/>
  <c r="Q41" i="9"/>
  <c r="Q44" i="9"/>
  <c r="Q87" i="9"/>
  <c r="Q126" i="9"/>
  <c r="E33" i="18"/>
  <c r="E34" i="18"/>
  <c r="E35" i="18"/>
  <c r="E36" i="18"/>
  <c r="E37" i="18"/>
  <c r="E38" i="18"/>
  <c r="E39" i="18"/>
  <c r="E40" i="18"/>
  <c r="E41" i="18"/>
  <c r="E42" i="18"/>
  <c r="O42" i="18"/>
  <c r="E43" i="18"/>
  <c r="O43" i="18"/>
  <c r="E44" i="18"/>
  <c r="O44" i="18"/>
  <c r="E45" i="18"/>
  <c r="G45" i="18"/>
  <c r="E46" i="18"/>
  <c r="B33" i="18"/>
  <c r="B48" i="18" s="1"/>
  <c r="D33" i="18"/>
  <c r="H33" i="18"/>
  <c r="B34" i="18"/>
  <c r="D34" i="18"/>
  <c r="P34" i="18"/>
  <c r="D35" i="18"/>
  <c r="F35" i="18"/>
  <c r="N35" i="18"/>
  <c r="B36" i="18"/>
  <c r="D36" i="18"/>
  <c r="D37" i="18"/>
  <c r="D48" i="18" s="1"/>
  <c r="H37" i="18"/>
  <c r="B38" i="18"/>
  <c r="D38" i="18"/>
  <c r="P38" i="18"/>
  <c r="D39" i="18"/>
  <c r="N39" i="18"/>
  <c r="B40" i="18"/>
  <c r="D40" i="18"/>
  <c r="F40" i="18"/>
  <c r="D41" i="18"/>
  <c r="H41" i="18"/>
  <c r="B42" i="18"/>
  <c r="D42" i="18"/>
  <c r="P42" i="18"/>
  <c r="D43" i="18"/>
  <c r="N43" i="18"/>
  <c r="B44" i="18"/>
  <c r="D44" i="18"/>
  <c r="D45" i="18"/>
  <c r="H45" i="18"/>
  <c r="B46" i="18"/>
  <c r="D46" i="18"/>
  <c r="P46" i="18"/>
  <c r="K35" i="19"/>
  <c r="I36" i="19"/>
  <c r="I39" i="19"/>
  <c r="I46" i="19"/>
  <c r="F33" i="19"/>
  <c r="L33" i="19"/>
  <c r="P33" i="19"/>
  <c r="F34" i="19"/>
  <c r="L34" i="19"/>
  <c r="N34" i="19"/>
  <c r="P34" i="19"/>
  <c r="F35" i="19"/>
  <c r="H35" i="19"/>
  <c r="L35" i="19"/>
  <c r="N35" i="19"/>
  <c r="P35" i="19"/>
  <c r="D36" i="19"/>
  <c r="F36" i="19"/>
  <c r="H36" i="19"/>
  <c r="L36" i="19"/>
  <c r="N36" i="19"/>
  <c r="P36" i="19"/>
  <c r="B37" i="19"/>
  <c r="F37" i="19"/>
  <c r="H37" i="19"/>
  <c r="L37" i="19"/>
  <c r="N37" i="19"/>
  <c r="P37" i="19"/>
  <c r="B38" i="19"/>
  <c r="F38" i="19"/>
  <c r="H38" i="19"/>
  <c r="L38" i="19"/>
  <c r="N38" i="19"/>
  <c r="P38" i="19"/>
  <c r="B39" i="19"/>
  <c r="F39" i="19"/>
  <c r="H39" i="19"/>
  <c r="L39" i="19"/>
  <c r="N39" i="19"/>
  <c r="P39" i="19"/>
  <c r="B40" i="19"/>
  <c r="F40" i="19"/>
  <c r="H40" i="19"/>
  <c r="L40" i="19"/>
  <c r="N40" i="19"/>
  <c r="P40" i="19"/>
  <c r="F41" i="19"/>
  <c r="H41" i="19"/>
  <c r="L41" i="19"/>
  <c r="N41" i="19"/>
  <c r="P41" i="19"/>
  <c r="F42" i="19"/>
  <c r="H42" i="19"/>
  <c r="L42" i="19"/>
  <c r="N42" i="19"/>
  <c r="P42" i="19"/>
  <c r="F43" i="19"/>
  <c r="H43" i="19"/>
  <c r="L43" i="19"/>
  <c r="N43" i="19"/>
  <c r="P43" i="19"/>
  <c r="D44" i="19"/>
  <c r="F44" i="19"/>
  <c r="H44" i="19"/>
  <c r="L44" i="19"/>
  <c r="N44" i="19"/>
  <c r="P44" i="19"/>
  <c r="B45" i="19"/>
  <c r="F45" i="19"/>
  <c r="H45" i="19"/>
  <c r="L45" i="19"/>
  <c r="N45" i="19"/>
  <c r="P45" i="19"/>
  <c r="B46" i="19"/>
  <c r="F46" i="19"/>
  <c r="H46" i="19"/>
  <c r="L46" i="19"/>
  <c r="N46" i="19"/>
  <c r="P46" i="19"/>
  <c r="I33" i="16"/>
  <c r="I34" i="16"/>
  <c r="Q34" i="16"/>
  <c r="I35" i="16"/>
  <c r="I37" i="16"/>
  <c r="Q37" i="16"/>
  <c r="Q38" i="16"/>
  <c r="I39" i="16"/>
  <c r="I41" i="16"/>
  <c r="Q41" i="16"/>
  <c r="Q42" i="16"/>
  <c r="I43" i="16"/>
  <c r="I45" i="16"/>
  <c r="Q45" i="16"/>
  <c r="Q46" i="16"/>
  <c r="I47" i="16"/>
  <c r="I49" i="16"/>
  <c r="Q49" i="16"/>
  <c r="Q50" i="16"/>
  <c r="B33" i="16"/>
  <c r="F33" i="16"/>
  <c r="N33" i="16"/>
  <c r="B34" i="16"/>
  <c r="F34" i="16"/>
  <c r="N34" i="16"/>
  <c r="P34" i="16"/>
  <c r="B35" i="16"/>
  <c r="F35" i="16"/>
  <c r="N35" i="16"/>
  <c r="P35" i="16"/>
  <c r="B36" i="16"/>
  <c r="F36" i="16"/>
  <c r="N36" i="16"/>
  <c r="P36" i="16"/>
  <c r="B37" i="16"/>
  <c r="F37" i="16"/>
  <c r="N37" i="16"/>
  <c r="P37" i="16"/>
  <c r="B38" i="16"/>
  <c r="F38" i="16"/>
  <c r="N38" i="16"/>
  <c r="P38" i="16"/>
  <c r="B39" i="16"/>
  <c r="F39" i="16"/>
  <c r="N39" i="16"/>
  <c r="P39" i="16"/>
  <c r="B40" i="16"/>
  <c r="F40" i="16"/>
  <c r="N40" i="16"/>
  <c r="P40" i="16"/>
  <c r="B41" i="16"/>
  <c r="F41" i="16"/>
  <c r="N41" i="16"/>
  <c r="P41" i="16"/>
  <c r="B42" i="16"/>
  <c r="F42" i="16"/>
  <c r="N42" i="16"/>
  <c r="P42" i="16"/>
  <c r="B43" i="16"/>
  <c r="F43" i="16"/>
  <c r="N43" i="16"/>
  <c r="P43" i="16"/>
  <c r="B44" i="16"/>
  <c r="F44" i="16"/>
  <c r="N44" i="16"/>
  <c r="P44" i="16"/>
  <c r="B45" i="16"/>
  <c r="F45" i="16"/>
  <c r="N45" i="16"/>
  <c r="P45" i="16"/>
  <c r="B46" i="16"/>
  <c r="F46" i="16"/>
  <c r="N46" i="16"/>
  <c r="P46" i="16"/>
  <c r="B47" i="16"/>
  <c r="F47" i="16"/>
  <c r="L47" i="16"/>
  <c r="N47" i="16"/>
  <c r="B48" i="16"/>
  <c r="H48" i="16"/>
  <c r="N48" i="16"/>
  <c r="B49" i="16"/>
  <c r="H49" i="16"/>
  <c r="N49" i="16"/>
  <c r="P49" i="16"/>
  <c r="B50" i="16"/>
  <c r="H50" i="16"/>
  <c r="N50" i="16"/>
  <c r="O33" i="17"/>
  <c r="O53" i="17" s="1"/>
  <c r="Q33" i="17"/>
  <c r="O34" i="17"/>
  <c r="Q34" i="17"/>
  <c r="O35" i="17"/>
  <c r="Q35" i="17"/>
  <c r="O36" i="17"/>
  <c r="Q36" i="17"/>
  <c r="G37" i="17"/>
  <c r="O37" i="17"/>
  <c r="Q37" i="17"/>
  <c r="O38" i="17"/>
  <c r="Q38" i="17"/>
  <c r="G39" i="17"/>
  <c r="O39" i="17"/>
  <c r="Q39" i="17"/>
  <c r="O40" i="17"/>
  <c r="Q40" i="17"/>
  <c r="G41" i="17"/>
  <c r="O41" i="17"/>
  <c r="Q41" i="17"/>
  <c r="O42" i="17"/>
  <c r="Q42" i="17"/>
  <c r="G43" i="17"/>
  <c r="O43" i="17"/>
  <c r="Q43" i="17"/>
  <c r="O44" i="17"/>
  <c r="Q44" i="17"/>
  <c r="G45" i="17"/>
  <c r="O45" i="17"/>
  <c r="Q45" i="17"/>
  <c r="O46" i="17"/>
  <c r="Q46" i="17"/>
  <c r="G47" i="17"/>
  <c r="O47" i="17"/>
  <c r="Q47" i="17"/>
  <c r="O48" i="17"/>
  <c r="Q48" i="17"/>
  <c r="G49" i="17"/>
  <c r="O49" i="17"/>
  <c r="Q49" i="17"/>
  <c r="O50" i="17"/>
  <c r="Q50" i="17"/>
  <c r="B33" i="17"/>
  <c r="D33" i="17"/>
  <c r="F33" i="17"/>
  <c r="H33" i="17"/>
  <c r="J33" i="17"/>
  <c r="N33" i="17"/>
  <c r="P33" i="17"/>
  <c r="B34" i="17"/>
  <c r="D34" i="17"/>
  <c r="F34" i="17"/>
  <c r="H34" i="17"/>
  <c r="J34" i="17"/>
  <c r="N34" i="17"/>
  <c r="P34" i="17"/>
  <c r="B35" i="17"/>
  <c r="D35" i="17"/>
  <c r="F35" i="17"/>
  <c r="F53" i="17" s="1"/>
  <c r="H35" i="17"/>
  <c r="J35" i="17"/>
  <c r="N35" i="17"/>
  <c r="P35" i="17"/>
  <c r="B36" i="17"/>
  <c r="D36" i="17"/>
  <c r="F36" i="17"/>
  <c r="H36" i="17"/>
  <c r="J36" i="17"/>
  <c r="N36" i="17"/>
  <c r="P36" i="17"/>
  <c r="B37" i="17"/>
  <c r="D37" i="17"/>
  <c r="F37" i="17"/>
  <c r="H37" i="17"/>
  <c r="J37" i="17"/>
  <c r="N37" i="17"/>
  <c r="P37" i="17"/>
  <c r="B38" i="17"/>
  <c r="D38" i="17"/>
  <c r="F38" i="17"/>
  <c r="H38" i="17"/>
  <c r="J38" i="17"/>
  <c r="N38" i="17"/>
  <c r="P38" i="17"/>
  <c r="B39" i="17"/>
  <c r="D39" i="17"/>
  <c r="F39" i="17"/>
  <c r="H39" i="17"/>
  <c r="J39" i="17"/>
  <c r="N39" i="17"/>
  <c r="P39" i="17"/>
  <c r="B40" i="17"/>
  <c r="D40" i="17"/>
  <c r="F40" i="17"/>
  <c r="H40" i="17"/>
  <c r="J40" i="17"/>
  <c r="N40" i="17"/>
  <c r="P40" i="17"/>
  <c r="B41" i="17"/>
  <c r="D41" i="17"/>
  <c r="F41" i="17"/>
  <c r="H41" i="17"/>
  <c r="J41" i="17"/>
  <c r="N41" i="17"/>
  <c r="P41" i="17"/>
  <c r="B42" i="17"/>
  <c r="D42" i="17"/>
  <c r="F42" i="17"/>
  <c r="H42" i="17"/>
  <c r="J42" i="17"/>
  <c r="N42" i="17"/>
  <c r="P42" i="17"/>
  <c r="B43" i="17"/>
  <c r="D43" i="17"/>
  <c r="F43" i="17"/>
  <c r="H43" i="17"/>
  <c r="J43" i="17"/>
  <c r="N43" i="17"/>
  <c r="P43" i="17"/>
  <c r="B44" i="17"/>
  <c r="D44" i="17"/>
  <c r="F44" i="17"/>
  <c r="H44" i="17"/>
  <c r="J44" i="17"/>
  <c r="N44" i="17"/>
  <c r="P44" i="17"/>
  <c r="B45" i="17"/>
  <c r="D45" i="17"/>
  <c r="F45" i="17"/>
  <c r="H45" i="17"/>
  <c r="J45" i="17"/>
  <c r="N45" i="17"/>
  <c r="P45" i="17"/>
  <c r="B46" i="17"/>
  <c r="D46" i="17"/>
  <c r="F46" i="17"/>
  <c r="H46" i="17"/>
  <c r="J46" i="17"/>
  <c r="N46" i="17"/>
  <c r="P46" i="17"/>
  <c r="B47" i="17"/>
  <c r="D47" i="17"/>
  <c r="F47" i="17"/>
  <c r="H47" i="17"/>
  <c r="N47" i="17"/>
  <c r="P47" i="17"/>
  <c r="B48" i="17"/>
  <c r="D48" i="17"/>
  <c r="H48" i="17"/>
  <c r="N48" i="17"/>
  <c r="P48" i="17"/>
  <c r="B49" i="17"/>
  <c r="D49" i="17"/>
  <c r="F49" i="17"/>
  <c r="H49" i="17"/>
  <c r="N49" i="17"/>
  <c r="P49" i="17"/>
  <c r="B50" i="17"/>
  <c r="D50" i="17"/>
  <c r="H50" i="17"/>
  <c r="N50" i="17"/>
  <c r="P50" i="17"/>
  <c r="E22" i="14"/>
  <c r="G50" i="14"/>
  <c r="K22" i="14"/>
  <c r="M22" i="14"/>
  <c r="M50" i="14" s="1"/>
  <c r="B22" i="15"/>
  <c r="B47" i="15" s="1"/>
  <c r="H22" i="15"/>
  <c r="L22" i="15"/>
  <c r="L49" i="15" s="1"/>
  <c r="N22" i="15"/>
  <c r="P22" i="15"/>
  <c r="G40" i="12"/>
  <c r="M40" i="12"/>
  <c r="O40" i="12"/>
  <c r="G41" i="12"/>
  <c r="M41" i="12"/>
  <c r="O41" i="12"/>
  <c r="E42" i="12"/>
  <c r="M42" i="12"/>
  <c r="O42" i="12"/>
  <c r="C45" i="12"/>
  <c r="G45" i="12"/>
  <c r="K45" i="12"/>
  <c r="M45" i="12"/>
  <c r="O45" i="12"/>
  <c r="C46" i="12"/>
  <c r="G46" i="12"/>
  <c r="K46" i="12"/>
  <c r="M46" i="12"/>
  <c r="O46" i="12"/>
  <c r="C47" i="12"/>
  <c r="G47" i="12"/>
  <c r="K47" i="12"/>
  <c r="M47" i="12"/>
  <c r="O47" i="12"/>
  <c r="C48" i="12"/>
  <c r="G48" i="12"/>
  <c r="K48" i="12"/>
  <c r="M48" i="12"/>
  <c r="O48" i="12"/>
  <c r="C49" i="12"/>
  <c r="G49" i="12"/>
  <c r="K49" i="12"/>
  <c r="M49" i="12"/>
  <c r="O49" i="12"/>
  <c r="C50" i="12"/>
  <c r="G50" i="12"/>
  <c r="K50" i="12"/>
  <c r="M50" i="12"/>
  <c r="O50" i="12"/>
  <c r="C51" i="12"/>
  <c r="G51" i="12"/>
  <c r="K51" i="12"/>
  <c r="M51" i="12"/>
  <c r="O51" i="12"/>
  <c r="C52" i="12"/>
  <c r="G52" i="12"/>
  <c r="K52" i="12"/>
  <c r="M52" i="12"/>
  <c r="O52" i="12"/>
  <c r="C53" i="12"/>
  <c r="G53" i="12"/>
  <c r="K53" i="12"/>
  <c r="M53" i="12"/>
  <c r="O53" i="12"/>
  <c r="C54" i="12"/>
  <c r="G54" i="12"/>
  <c r="K54" i="12"/>
  <c r="M54" i="12"/>
  <c r="O54" i="12"/>
  <c r="C55" i="12"/>
  <c r="G55" i="12"/>
  <c r="K55" i="12"/>
  <c r="M55" i="12"/>
  <c r="O55" i="12"/>
  <c r="C56" i="12"/>
  <c r="G56" i="12"/>
  <c r="K56" i="12"/>
  <c r="M56" i="12"/>
  <c r="O56" i="12"/>
  <c r="C57" i="12"/>
  <c r="G57" i="12"/>
  <c r="K57" i="12"/>
  <c r="M57" i="12"/>
  <c r="M68" i="12" s="1"/>
  <c r="O57" i="12"/>
  <c r="C58" i="12"/>
  <c r="G58" i="12"/>
  <c r="K58" i="12"/>
  <c r="M58" i="12"/>
  <c r="O58" i="12"/>
  <c r="C59" i="12"/>
  <c r="G59" i="12"/>
  <c r="K59" i="12"/>
  <c r="M59" i="12"/>
  <c r="O59" i="12"/>
  <c r="C60" i="12"/>
  <c r="G60" i="12"/>
  <c r="K60" i="12"/>
  <c r="M60" i="12"/>
  <c r="O60" i="12"/>
  <c r="C61" i="12"/>
  <c r="G61" i="12"/>
  <c r="K61" i="12"/>
  <c r="M61" i="12"/>
  <c r="O61" i="12"/>
  <c r="C62" i="12"/>
  <c r="G62" i="12"/>
  <c r="K62" i="12"/>
  <c r="M62" i="12"/>
  <c r="O62" i="12"/>
  <c r="C63" i="12"/>
  <c r="G63" i="12"/>
  <c r="K63" i="12"/>
  <c r="M63" i="12"/>
  <c r="O63" i="12"/>
  <c r="C64" i="12"/>
  <c r="G64" i="12"/>
  <c r="K64" i="12"/>
  <c r="M64" i="12"/>
  <c r="O64" i="12"/>
  <c r="Q65" i="12"/>
  <c r="D40" i="12"/>
  <c r="F40" i="12"/>
  <c r="J40" i="12"/>
  <c r="L40" i="12"/>
  <c r="N40" i="12"/>
  <c r="P40" i="12"/>
  <c r="D41" i="12"/>
  <c r="F41" i="12"/>
  <c r="J41" i="12"/>
  <c r="L41" i="12"/>
  <c r="N41" i="12"/>
  <c r="P41" i="12"/>
  <c r="B42" i="12"/>
  <c r="D42" i="12"/>
  <c r="F42" i="12"/>
  <c r="J42" i="12"/>
  <c r="L42" i="12"/>
  <c r="N42" i="12"/>
  <c r="P42" i="12"/>
  <c r="D45" i="12"/>
  <c r="F45" i="12"/>
  <c r="J45" i="12"/>
  <c r="L45" i="12"/>
  <c r="N45" i="12"/>
  <c r="P45" i="12"/>
  <c r="D46" i="12"/>
  <c r="F46" i="12"/>
  <c r="J46" i="12"/>
  <c r="L46" i="12"/>
  <c r="N46" i="12"/>
  <c r="P46" i="12"/>
  <c r="B47" i="12"/>
  <c r="D47" i="12"/>
  <c r="F47" i="12"/>
  <c r="J47" i="12"/>
  <c r="L47" i="12"/>
  <c r="N47" i="12"/>
  <c r="P47" i="12"/>
  <c r="D48" i="12"/>
  <c r="F48" i="12"/>
  <c r="J48" i="12"/>
  <c r="L48" i="12"/>
  <c r="N48" i="12"/>
  <c r="P48" i="12"/>
  <c r="D49" i="12"/>
  <c r="F49" i="12"/>
  <c r="J49" i="12"/>
  <c r="L49" i="12"/>
  <c r="N49" i="12"/>
  <c r="P49" i="12"/>
  <c r="B50" i="12"/>
  <c r="D50" i="12"/>
  <c r="F50" i="12"/>
  <c r="J50" i="12"/>
  <c r="L50" i="12"/>
  <c r="N50" i="12"/>
  <c r="P50" i="12"/>
  <c r="D51" i="12"/>
  <c r="F51" i="12"/>
  <c r="J51" i="12"/>
  <c r="L51" i="12"/>
  <c r="N51" i="12"/>
  <c r="P51" i="12"/>
  <c r="D52" i="12"/>
  <c r="F52" i="12"/>
  <c r="J52" i="12"/>
  <c r="L52" i="12"/>
  <c r="N52" i="12"/>
  <c r="P52" i="12"/>
  <c r="B53" i="12"/>
  <c r="D53" i="12"/>
  <c r="F53" i="12"/>
  <c r="J53" i="12"/>
  <c r="L53" i="12"/>
  <c r="N53" i="12"/>
  <c r="P53" i="12"/>
  <c r="D54" i="12"/>
  <c r="F54" i="12"/>
  <c r="J54" i="12"/>
  <c r="L54" i="12"/>
  <c r="N54" i="12"/>
  <c r="P54" i="12"/>
  <c r="D55" i="12"/>
  <c r="F55" i="12"/>
  <c r="F68" i="12" s="1"/>
  <c r="J55" i="12"/>
  <c r="L55" i="12"/>
  <c r="N55" i="12"/>
  <c r="P55" i="12"/>
  <c r="B56" i="12"/>
  <c r="D56" i="12"/>
  <c r="F56" i="12"/>
  <c r="J56" i="12"/>
  <c r="L56" i="12"/>
  <c r="N56" i="12"/>
  <c r="P56" i="12"/>
  <c r="D57" i="12"/>
  <c r="F57" i="12"/>
  <c r="J57" i="12"/>
  <c r="L57" i="12"/>
  <c r="N57" i="12"/>
  <c r="P57" i="12"/>
  <c r="D58" i="12"/>
  <c r="F58" i="12"/>
  <c r="J58" i="12"/>
  <c r="L58" i="12"/>
  <c r="N58" i="12"/>
  <c r="P58" i="12"/>
  <c r="B59" i="12"/>
  <c r="D59" i="12"/>
  <c r="F59" i="12"/>
  <c r="J59" i="12"/>
  <c r="L59" i="12"/>
  <c r="N59" i="12"/>
  <c r="P59" i="12"/>
  <c r="D60" i="12"/>
  <c r="F60" i="12"/>
  <c r="J60" i="12"/>
  <c r="L60" i="12"/>
  <c r="N60" i="12"/>
  <c r="P60" i="12"/>
  <c r="D61" i="12"/>
  <c r="F61" i="12"/>
  <c r="J61" i="12"/>
  <c r="L61" i="12"/>
  <c r="N61" i="12"/>
  <c r="P61" i="12"/>
  <c r="B62" i="12"/>
  <c r="D62" i="12"/>
  <c r="F62" i="12"/>
  <c r="J62" i="12"/>
  <c r="L62" i="12"/>
  <c r="N62" i="12"/>
  <c r="P62" i="12"/>
  <c r="D63" i="12"/>
  <c r="F63" i="12"/>
  <c r="J63" i="12"/>
  <c r="L63" i="12"/>
  <c r="N63" i="12"/>
  <c r="P63" i="12"/>
  <c r="D64" i="12"/>
  <c r="F64" i="12"/>
  <c r="J64" i="12"/>
  <c r="L64" i="12"/>
  <c r="N64" i="12"/>
  <c r="P64" i="12"/>
  <c r="C40" i="13"/>
  <c r="G40" i="13"/>
  <c r="K40" i="13"/>
  <c r="Q40" i="13"/>
  <c r="E41" i="13"/>
  <c r="I41" i="13"/>
  <c r="M41" i="13"/>
  <c r="O41" i="13"/>
  <c r="E42" i="13"/>
  <c r="I42" i="13"/>
  <c r="M42" i="13"/>
  <c r="Q42" i="13"/>
  <c r="G45" i="13"/>
  <c r="O45" i="13"/>
  <c r="G46" i="13"/>
  <c r="O46" i="13"/>
  <c r="G47" i="13"/>
  <c r="O47" i="13"/>
  <c r="G48" i="13"/>
  <c r="O48" i="13"/>
  <c r="G49" i="13"/>
  <c r="O49" i="13"/>
  <c r="G50" i="13"/>
  <c r="O50" i="13"/>
  <c r="G51" i="13"/>
  <c r="O51" i="13"/>
  <c r="G52" i="13"/>
  <c r="O52" i="13"/>
  <c r="G53" i="13"/>
  <c r="O53" i="13"/>
  <c r="G54" i="13"/>
  <c r="O54" i="13"/>
  <c r="G55" i="13"/>
  <c r="O55" i="13"/>
  <c r="G56" i="13"/>
  <c r="O56" i="13"/>
  <c r="G57" i="13"/>
  <c r="O57" i="13"/>
  <c r="G58" i="13"/>
  <c r="O58" i="13"/>
  <c r="G59" i="13"/>
  <c r="O59" i="13"/>
  <c r="G60" i="13"/>
  <c r="O60" i="13"/>
  <c r="G61" i="13"/>
  <c r="O61" i="13"/>
  <c r="G62" i="13"/>
  <c r="O62" i="13"/>
  <c r="G63" i="13"/>
  <c r="O63" i="13"/>
  <c r="G64" i="13"/>
  <c r="O64" i="13"/>
  <c r="O66" i="13"/>
  <c r="B40" i="13"/>
  <c r="D40" i="13"/>
  <c r="H40" i="13"/>
  <c r="L40" i="13"/>
  <c r="N40" i="13"/>
  <c r="P40" i="13"/>
  <c r="B41" i="13"/>
  <c r="D41" i="13"/>
  <c r="H41" i="13"/>
  <c r="L41" i="13"/>
  <c r="N41" i="13"/>
  <c r="P41" i="13"/>
  <c r="B42" i="13"/>
  <c r="D42" i="13"/>
  <c r="H42" i="13"/>
  <c r="L42" i="13"/>
  <c r="N42" i="13"/>
  <c r="P42" i="13"/>
  <c r="B45" i="13"/>
  <c r="D45" i="13"/>
  <c r="H45" i="13"/>
  <c r="L45" i="13"/>
  <c r="N45" i="13"/>
  <c r="P45" i="13"/>
  <c r="B46" i="13"/>
  <c r="D46" i="13"/>
  <c r="H46" i="13"/>
  <c r="L46" i="13"/>
  <c r="N46" i="13"/>
  <c r="P46" i="13"/>
  <c r="B47" i="13"/>
  <c r="D47" i="13"/>
  <c r="H47" i="13"/>
  <c r="L47" i="13"/>
  <c r="N47" i="13"/>
  <c r="P47" i="13"/>
  <c r="B48" i="13"/>
  <c r="D48" i="13"/>
  <c r="H48" i="13"/>
  <c r="L48" i="13"/>
  <c r="N48" i="13"/>
  <c r="P48" i="13"/>
  <c r="B49" i="13"/>
  <c r="D49" i="13"/>
  <c r="H49" i="13"/>
  <c r="L49" i="13"/>
  <c r="N49" i="13"/>
  <c r="P49" i="13"/>
  <c r="B50" i="13"/>
  <c r="D50" i="13"/>
  <c r="H50" i="13"/>
  <c r="L50" i="13"/>
  <c r="N50" i="13"/>
  <c r="P50" i="13"/>
  <c r="B51" i="13"/>
  <c r="D51" i="13"/>
  <c r="H51" i="13"/>
  <c r="L51" i="13"/>
  <c r="N51" i="13"/>
  <c r="P51" i="13"/>
  <c r="B52" i="13"/>
  <c r="J52" i="13"/>
  <c r="L52" i="13"/>
  <c r="N52" i="13"/>
  <c r="P52" i="13"/>
  <c r="B53" i="13"/>
  <c r="B68" i="13" s="1"/>
  <c r="D53" i="13"/>
  <c r="H53" i="13"/>
  <c r="L53" i="13"/>
  <c r="N53" i="13"/>
  <c r="P53" i="13"/>
  <c r="B54" i="13"/>
  <c r="D54" i="13"/>
  <c r="H54" i="13"/>
  <c r="L54" i="13"/>
  <c r="N54" i="13"/>
  <c r="P54" i="13"/>
  <c r="B55" i="13"/>
  <c r="D55" i="13"/>
  <c r="H55" i="13"/>
  <c r="L55" i="13"/>
  <c r="N55" i="13"/>
  <c r="P55" i="13"/>
  <c r="B56" i="13"/>
  <c r="D56" i="13"/>
  <c r="H56" i="13"/>
  <c r="L56" i="13"/>
  <c r="N56" i="13"/>
  <c r="P56" i="13"/>
  <c r="B57" i="13"/>
  <c r="D57" i="13"/>
  <c r="H57" i="13"/>
  <c r="L57" i="13"/>
  <c r="N57" i="13"/>
  <c r="P57" i="13"/>
  <c r="B58" i="13"/>
  <c r="D58" i="13"/>
  <c r="H58" i="13"/>
  <c r="L58" i="13"/>
  <c r="N58" i="13"/>
  <c r="P58" i="13"/>
  <c r="B59" i="13"/>
  <c r="D59" i="13"/>
  <c r="H59" i="13"/>
  <c r="L59" i="13"/>
  <c r="N59" i="13"/>
  <c r="P59" i="13"/>
  <c r="B60" i="13"/>
  <c r="D60" i="13"/>
  <c r="H60" i="13"/>
  <c r="L60" i="13"/>
  <c r="N60" i="13"/>
  <c r="P60" i="13"/>
  <c r="B61" i="13"/>
  <c r="D61" i="13"/>
  <c r="H61" i="13"/>
  <c r="L61" i="13"/>
  <c r="N61" i="13"/>
  <c r="P61" i="13"/>
  <c r="B62" i="13"/>
  <c r="D62" i="13"/>
  <c r="H62" i="13"/>
  <c r="L62" i="13"/>
  <c r="N62" i="13"/>
  <c r="P62" i="13"/>
  <c r="B63" i="13"/>
  <c r="D63" i="13"/>
  <c r="H63" i="13"/>
  <c r="L63" i="13"/>
  <c r="N63" i="13"/>
  <c r="P63" i="13"/>
  <c r="B64" i="13"/>
  <c r="D64" i="13"/>
  <c r="H64" i="13"/>
  <c r="L64" i="13"/>
  <c r="N64" i="13"/>
  <c r="P64" i="13"/>
  <c r="N65" i="13"/>
  <c r="P65" i="13"/>
  <c r="N66" i="13"/>
  <c r="P66" i="13"/>
  <c r="P53" i="17"/>
  <c r="H53" i="17"/>
  <c r="D53" i="17"/>
  <c r="K48" i="14"/>
  <c r="K44" i="14"/>
  <c r="K42" i="14"/>
  <c r="K39" i="14"/>
  <c r="K36" i="14"/>
  <c r="K34" i="14"/>
  <c r="K46" i="14"/>
  <c r="K33" i="14"/>
  <c r="N50" i="15"/>
  <c r="N48" i="15"/>
  <c r="N45" i="15"/>
  <c r="N43" i="15"/>
  <c r="N41" i="15"/>
  <c r="N39" i="15"/>
  <c r="N37" i="15"/>
  <c r="N36" i="15"/>
  <c r="N35" i="15"/>
  <c r="N34" i="15"/>
  <c r="J43" i="15"/>
  <c r="N46" i="15"/>
  <c r="N33" i="15"/>
  <c r="P48" i="15"/>
  <c r="P44" i="15"/>
  <c r="P42" i="15"/>
  <c r="P39" i="15"/>
  <c r="P36" i="15"/>
  <c r="P34" i="15"/>
  <c r="L43" i="15"/>
  <c r="L34" i="15"/>
  <c r="H49" i="15"/>
  <c r="H47" i="15"/>
  <c r="H44" i="15"/>
  <c r="H42" i="15"/>
  <c r="H40" i="15"/>
  <c r="H38" i="15"/>
  <c r="H37" i="15"/>
  <c r="H35" i="15"/>
  <c r="H46" i="15"/>
  <c r="P33" i="15"/>
  <c r="H33" i="15"/>
  <c r="V42" i="3"/>
  <c r="V34" i="3"/>
  <c r="V38" i="3"/>
  <c r="V46" i="3"/>
  <c r="V33" i="3"/>
  <c r="V37" i="3"/>
  <c r="V41" i="3"/>
  <c r="V35" i="3"/>
  <c r="V39" i="3"/>
  <c r="V43" i="3"/>
  <c r="V45" i="3"/>
  <c r="V32" i="3"/>
  <c r="V36" i="3"/>
  <c r="V40" i="3"/>
  <c r="V42" i="5"/>
  <c r="V47" i="2"/>
  <c r="V39" i="2"/>
  <c r="V35" i="2"/>
  <c r="V38" i="2"/>
  <c r="V46" i="2"/>
  <c r="V37" i="2"/>
  <c r="V41" i="2"/>
  <c r="V49" i="2"/>
  <c r="V36" i="2"/>
  <c r="V40" i="2"/>
  <c r="V44" i="2"/>
  <c r="V52" i="1"/>
  <c r="V73" i="1"/>
  <c r="V74" i="1"/>
  <c r="V69" i="1"/>
  <c r="V65" i="1"/>
  <c r="V57" i="1"/>
  <c r="V48" i="1"/>
  <c r="V44" i="1"/>
  <c r="V61" i="1"/>
  <c r="V43" i="1"/>
  <c r="V47" i="1"/>
  <c r="V51" i="1"/>
  <c r="V56" i="1"/>
  <c r="V60" i="1"/>
  <c r="V64" i="1"/>
  <c r="V68" i="1"/>
  <c r="V41" i="1"/>
  <c r="V45" i="1"/>
  <c r="V49" i="1"/>
  <c r="V53" i="1"/>
  <c r="V58" i="1"/>
  <c r="V62" i="1"/>
  <c r="V66" i="1"/>
  <c r="V72" i="1"/>
  <c r="V42" i="1"/>
  <c r="V46" i="1"/>
  <c r="V50" i="1"/>
  <c r="V54" i="1"/>
  <c r="V59" i="1"/>
  <c r="V63" i="1"/>
  <c r="J45" i="15"/>
  <c r="J42" i="15"/>
  <c r="J34" i="15"/>
  <c r="J49" i="15"/>
  <c r="J44" i="15"/>
  <c r="J40" i="15"/>
  <c r="J36" i="15"/>
  <c r="J50" i="15"/>
  <c r="J41" i="15"/>
  <c r="J51" i="15" s="1"/>
  <c r="J37" i="15"/>
  <c r="J47" i="15"/>
  <c r="J38" i="15"/>
  <c r="J33" i="15"/>
  <c r="K7" i="4"/>
  <c r="K9" i="11"/>
  <c r="K15" i="11" s="1"/>
  <c r="Q4" i="2"/>
  <c r="M17" i="2"/>
  <c r="M22" i="15"/>
  <c r="M46" i="15" s="1"/>
  <c r="D22" i="14"/>
  <c r="D33" i="14" s="1"/>
  <c r="P49" i="14"/>
  <c r="Q33" i="1"/>
  <c r="Q60" i="1" s="1"/>
  <c r="Q43" i="13"/>
  <c r="Q67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I37" i="1"/>
  <c r="I72" i="13"/>
  <c r="I65" i="12"/>
  <c r="I40" i="12"/>
  <c r="I41" i="12"/>
  <c r="I42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Q43" i="12"/>
  <c r="Q40" i="12"/>
  <c r="Q41" i="12"/>
  <c r="Q42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H9" i="11"/>
  <c r="C33" i="16"/>
  <c r="C34" i="16"/>
  <c r="C53" i="16" s="1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AC2" i="9"/>
  <c r="AD3" i="9"/>
  <c r="W4" i="9"/>
  <c r="AE4" i="9"/>
  <c r="AD5" i="9"/>
  <c r="AB6" i="9"/>
  <c r="J39" i="15"/>
  <c r="Q69" i="12"/>
  <c r="Q70" i="12"/>
  <c r="Q71" i="12"/>
  <c r="J35" i="15"/>
  <c r="G41" i="14"/>
  <c r="J48" i="15"/>
  <c r="P4" i="2"/>
  <c r="L22" i="14"/>
  <c r="L33" i="14" s="1"/>
  <c r="D17" i="2"/>
  <c r="K23" i="5"/>
  <c r="K41" i="5" s="1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T34" i="3"/>
  <c r="T38" i="3"/>
  <c r="T42" i="3"/>
  <c r="T46" i="3"/>
  <c r="AH126" i="9"/>
  <c r="T32" i="3"/>
  <c r="T36" i="3"/>
  <c r="T40" i="3"/>
  <c r="T44" i="3"/>
  <c r="T35" i="3"/>
  <c r="T43" i="3"/>
  <c r="T33" i="3"/>
  <c r="T41" i="3"/>
  <c r="T39" i="3"/>
  <c r="T45" i="3"/>
  <c r="T37" i="3"/>
  <c r="G48" i="14"/>
  <c r="G43" i="14"/>
  <c r="G39" i="14"/>
  <c r="G35" i="14"/>
  <c r="G46" i="14"/>
  <c r="G49" i="14"/>
  <c r="G40" i="14"/>
  <c r="G47" i="14"/>
  <c r="G42" i="14"/>
  <c r="G38" i="14"/>
  <c r="G34" i="14"/>
  <c r="G44" i="14"/>
  <c r="G36" i="14"/>
  <c r="I33" i="1"/>
  <c r="I42" i="1" s="1"/>
  <c r="I65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9" i="13"/>
  <c r="I34" i="1"/>
  <c r="I71" i="1" s="1"/>
  <c r="I35" i="1"/>
  <c r="Q70" i="13"/>
  <c r="Q35" i="1"/>
  <c r="I36" i="1"/>
  <c r="I73" i="1" s="1"/>
  <c r="I71" i="13"/>
  <c r="Q36" i="1"/>
  <c r="Q71" i="13"/>
  <c r="Q37" i="1"/>
  <c r="Q72" i="13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33" i="19"/>
  <c r="C48" i="19" s="1"/>
  <c r="G4" i="2"/>
  <c r="G22" i="15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I70" i="12"/>
  <c r="I71" i="12"/>
  <c r="I72" i="12"/>
  <c r="Q72" i="12"/>
  <c r="K45" i="19"/>
  <c r="D24" i="5"/>
  <c r="H24" i="5"/>
  <c r="L24" i="5"/>
  <c r="P24" i="5"/>
  <c r="D25" i="5"/>
  <c r="H25" i="5"/>
  <c r="L25" i="5"/>
  <c r="P25" i="5"/>
  <c r="P63" i="1"/>
  <c r="E23" i="5"/>
  <c r="S87" i="9" s="1"/>
  <c r="E33" i="17"/>
  <c r="E34" i="17"/>
  <c r="E53" i="17" s="1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M33" i="16"/>
  <c r="M34" i="16"/>
  <c r="M53" i="16" s="1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19" i="3"/>
  <c r="M45" i="3" s="1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AC5" i="9"/>
  <c r="V87" i="9"/>
  <c r="H41" i="5"/>
  <c r="H37" i="5"/>
  <c r="H33" i="5"/>
  <c r="H39" i="5"/>
  <c r="G34" i="1"/>
  <c r="G69" i="13"/>
  <c r="O34" i="1"/>
  <c r="O69" i="13"/>
  <c r="G35" i="1"/>
  <c r="G70" i="13"/>
  <c r="O35" i="1"/>
  <c r="O70" i="13"/>
  <c r="I33" i="18"/>
  <c r="I34" i="18"/>
  <c r="I35" i="18"/>
  <c r="I36" i="18"/>
  <c r="I37" i="18"/>
  <c r="I38" i="18"/>
  <c r="I48" i="18" s="1"/>
  <c r="I39" i="18"/>
  <c r="I40" i="18"/>
  <c r="I41" i="18"/>
  <c r="I42" i="18"/>
  <c r="I43" i="18"/>
  <c r="I44" i="18"/>
  <c r="I45" i="18"/>
  <c r="I46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S63" i="1"/>
  <c r="S69" i="1"/>
  <c r="S68" i="1"/>
  <c r="D22" i="2"/>
  <c r="C70" i="13"/>
  <c r="C71" i="13"/>
  <c r="K71" i="13"/>
  <c r="K72" i="13"/>
  <c r="C69" i="12"/>
  <c r="C70" i="12"/>
  <c r="K70" i="12"/>
  <c r="K71" i="12"/>
  <c r="C72" i="12"/>
  <c r="D41" i="15"/>
  <c r="L41" i="15"/>
  <c r="L50" i="15"/>
  <c r="L46" i="15"/>
  <c r="D36" i="15"/>
  <c r="D40" i="15"/>
  <c r="D44" i="15"/>
  <c r="D49" i="15"/>
  <c r="L36" i="15"/>
  <c r="L40" i="15"/>
  <c r="L44" i="15"/>
  <c r="K42" i="12"/>
  <c r="C42" i="12"/>
  <c r="K41" i="12"/>
  <c r="C41" i="12"/>
  <c r="K40" i="12"/>
  <c r="C40" i="12"/>
  <c r="C68" i="12" s="1"/>
  <c r="H14" i="4"/>
  <c r="L14" i="4"/>
  <c r="P14" i="4"/>
  <c r="G71" i="13"/>
  <c r="O71" i="13"/>
  <c r="G72" i="13"/>
  <c r="O72" i="13"/>
  <c r="G69" i="12"/>
  <c r="O69" i="12"/>
  <c r="G70" i="12"/>
  <c r="O70" i="12"/>
  <c r="G71" i="12"/>
  <c r="O71" i="12"/>
  <c r="G72" i="12"/>
  <c r="O72" i="12"/>
  <c r="L4" i="2"/>
  <c r="O22" i="15"/>
  <c r="O44" i="15" s="1"/>
  <c r="G51" i="17"/>
  <c r="O51" i="17"/>
  <c r="O54" i="17"/>
  <c r="K33" i="1"/>
  <c r="K58" i="1" s="1"/>
  <c r="G37" i="1"/>
  <c r="O37" i="1"/>
  <c r="N38" i="5"/>
  <c r="H43" i="5"/>
  <c r="R45" i="5"/>
  <c r="K35" i="1"/>
  <c r="K70" i="13"/>
  <c r="M23" i="5"/>
  <c r="M43" i="5" s="1"/>
  <c r="M33" i="17"/>
  <c r="M34" i="17"/>
  <c r="M53" i="17" s="1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45" i="19"/>
  <c r="AD4" i="9"/>
  <c r="S6" i="9"/>
  <c r="E33" i="1"/>
  <c r="E54" i="1" s="1"/>
  <c r="E65" i="13"/>
  <c r="M33" i="1"/>
  <c r="M65" i="13"/>
  <c r="E36" i="1"/>
  <c r="E71" i="13"/>
  <c r="M36" i="1"/>
  <c r="M71" i="13"/>
  <c r="E37" i="1"/>
  <c r="E74" i="1" s="1"/>
  <c r="E72" i="13"/>
  <c r="M37" i="1"/>
  <c r="M72" i="13"/>
  <c r="G19" i="3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O19" i="3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R4" i="9"/>
  <c r="V80" i="9"/>
  <c r="H32" i="5"/>
  <c r="Z80" i="9"/>
  <c r="AD80" i="9"/>
  <c r="X81" i="9"/>
  <c r="AB81" i="9"/>
  <c r="N34" i="5"/>
  <c r="S82" i="9"/>
  <c r="AA82" i="9"/>
  <c r="AE82" i="9"/>
  <c r="T83" i="9"/>
  <c r="X83" i="9"/>
  <c r="S84" i="9"/>
  <c r="W84" i="9"/>
  <c r="AE84" i="9"/>
  <c r="V85" i="9"/>
  <c r="H44" i="5"/>
  <c r="Z85" i="9"/>
  <c r="AD85" i="9"/>
  <c r="C69" i="13"/>
  <c r="C72" i="13"/>
  <c r="K69" i="12"/>
  <c r="C71" i="12"/>
  <c r="K72" i="12"/>
  <c r="D4" i="2"/>
  <c r="K37" i="1"/>
  <c r="H35" i="5"/>
  <c r="H49" i="5"/>
  <c r="D37" i="15"/>
  <c r="D45" i="15"/>
  <c r="D50" i="15"/>
  <c r="L37" i="15"/>
  <c r="L45" i="15"/>
  <c r="K64" i="13"/>
  <c r="C64" i="13"/>
  <c r="K63" i="13"/>
  <c r="C63" i="13"/>
  <c r="K62" i="13"/>
  <c r="C62" i="13"/>
  <c r="K61" i="13"/>
  <c r="C61" i="13"/>
  <c r="K60" i="13"/>
  <c r="C60" i="13"/>
  <c r="K59" i="13"/>
  <c r="C59" i="13"/>
  <c r="K58" i="13"/>
  <c r="C58" i="13"/>
  <c r="K57" i="13"/>
  <c r="C57" i="13"/>
  <c r="K56" i="13"/>
  <c r="C56" i="13"/>
  <c r="K55" i="13"/>
  <c r="C55" i="13"/>
  <c r="K54" i="13"/>
  <c r="C54" i="13"/>
  <c r="K53" i="13"/>
  <c r="C53" i="13"/>
  <c r="K52" i="13"/>
  <c r="C52" i="13"/>
  <c r="K51" i="13"/>
  <c r="C51" i="13"/>
  <c r="K50" i="13"/>
  <c r="C50" i="13"/>
  <c r="K49" i="13"/>
  <c r="C49" i="13"/>
  <c r="K48" i="13"/>
  <c r="C48" i="13"/>
  <c r="K47" i="13"/>
  <c r="C47" i="13"/>
  <c r="K46" i="13"/>
  <c r="C46" i="13"/>
  <c r="K45" i="13"/>
  <c r="C45" i="13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G9" i="11"/>
  <c r="G9" i="4" s="1"/>
  <c r="G15" i="4" s="1"/>
  <c r="E69" i="13"/>
  <c r="M69" i="13"/>
  <c r="E70" i="13"/>
  <c r="M70" i="13"/>
  <c r="E69" i="12"/>
  <c r="M69" i="12"/>
  <c r="E70" i="12"/>
  <c r="M70" i="12"/>
  <c r="E71" i="12"/>
  <c r="M71" i="12"/>
  <c r="E72" i="12"/>
  <c r="M72" i="12"/>
  <c r="E51" i="17"/>
  <c r="E54" i="17" s="1"/>
  <c r="M51" i="17"/>
  <c r="E51" i="16"/>
  <c r="M51" i="16"/>
  <c r="M54" i="16" s="1"/>
  <c r="M47" i="19"/>
  <c r="I58" i="1"/>
  <c r="G36" i="1"/>
  <c r="O36" i="1"/>
  <c r="H36" i="5"/>
  <c r="H40" i="5"/>
  <c r="AB87" i="9"/>
  <c r="AC4" i="9"/>
  <c r="X5" i="9"/>
  <c r="AB5" i="9"/>
  <c r="AC42" i="9"/>
  <c r="AD43" i="9"/>
  <c r="S50" i="5"/>
  <c r="S47" i="5"/>
  <c r="R43" i="3"/>
  <c r="R39" i="3"/>
  <c r="R69" i="1"/>
  <c r="R65" i="1"/>
  <c r="R61" i="1"/>
  <c r="R57" i="1"/>
  <c r="R52" i="1"/>
  <c r="R48" i="1"/>
  <c r="H17" i="2"/>
  <c r="L17" i="2"/>
  <c r="P17" i="2"/>
  <c r="K67" i="1"/>
  <c r="P47" i="2"/>
  <c r="P23" i="5"/>
  <c r="P32" i="5" s="1"/>
  <c r="S3" i="9"/>
  <c r="AA3" i="9"/>
  <c r="AE3" i="9"/>
  <c r="E61" i="1"/>
  <c r="Q61" i="1"/>
  <c r="X42" i="9"/>
  <c r="AB42" i="9"/>
  <c r="AC43" i="9"/>
  <c r="E4" i="2"/>
  <c r="M4" i="2"/>
  <c r="AA41" i="9" s="1"/>
  <c r="D51" i="17"/>
  <c r="D52" i="17" s="1"/>
  <c r="F51" i="17"/>
  <c r="J51" i="17"/>
  <c r="L51" i="17"/>
  <c r="N51" i="17"/>
  <c r="N52" i="17" s="1"/>
  <c r="N54" i="17"/>
  <c r="D47" i="19"/>
  <c r="F47" i="19"/>
  <c r="H47" i="19"/>
  <c r="J47" i="19"/>
  <c r="L47" i="19"/>
  <c r="L48" i="19" s="1"/>
  <c r="N47" i="19"/>
  <c r="P47" i="19"/>
  <c r="E44" i="1"/>
  <c r="E57" i="1"/>
  <c r="D34" i="2"/>
  <c r="N36" i="5"/>
  <c r="N40" i="5"/>
  <c r="W3" i="9"/>
  <c r="V42" i="9"/>
  <c r="Z42" i="9"/>
  <c r="AD42" i="9"/>
  <c r="T80" i="9"/>
  <c r="X80" i="9"/>
  <c r="AB80" i="9"/>
  <c r="N32" i="5"/>
  <c r="V81" i="9"/>
  <c r="H34" i="5"/>
  <c r="Z81" i="9"/>
  <c r="AD81" i="9"/>
  <c r="V83" i="9"/>
  <c r="H38" i="5"/>
  <c r="Z83" i="9"/>
  <c r="AD83" i="9"/>
  <c r="P38" i="5"/>
  <c r="V86" i="9"/>
  <c r="H46" i="5"/>
  <c r="AD86" i="9"/>
  <c r="P46" i="5"/>
  <c r="Y156" i="9"/>
  <c r="AB157" i="9"/>
  <c r="N48" i="5"/>
  <c r="AA118" i="9"/>
  <c r="V119" i="9"/>
  <c r="Z119" i="9"/>
  <c r="U120" i="9"/>
  <c r="V122" i="9"/>
  <c r="Z122" i="9"/>
  <c r="AD122" i="9"/>
  <c r="G39" i="3"/>
  <c r="U123" i="9"/>
  <c r="AC123" i="9"/>
  <c r="AH41" i="9"/>
  <c r="T22" i="2"/>
  <c r="AI7" i="9"/>
  <c r="U74" i="1"/>
  <c r="U42" i="1"/>
  <c r="U46" i="1"/>
  <c r="U50" i="1"/>
  <c r="U54" i="1"/>
  <c r="U59" i="1"/>
  <c r="U63" i="1"/>
  <c r="U67" i="1"/>
  <c r="U44" i="1"/>
  <c r="U48" i="1"/>
  <c r="U52" i="1"/>
  <c r="U57" i="1"/>
  <c r="U61" i="1"/>
  <c r="U65" i="1"/>
  <c r="U69" i="1"/>
  <c r="U47" i="1"/>
  <c r="U56" i="1"/>
  <c r="U64" i="1"/>
  <c r="U45" i="1"/>
  <c r="U53" i="1"/>
  <c r="U62" i="1"/>
  <c r="U68" i="1"/>
  <c r="U39" i="2"/>
  <c r="U43" i="2"/>
  <c r="U49" i="2"/>
  <c r="U38" i="2"/>
  <c r="U33" i="2"/>
  <c r="U41" i="2"/>
  <c r="U47" i="2"/>
  <c r="U35" i="2"/>
  <c r="AI44" i="9"/>
  <c r="U42" i="2"/>
  <c r="U46" i="2"/>
  <c r="U40" i="2"/>
  <c r="U48" i="2"/>
  <c r="AI126" i="9"/>
  <c r="U32" i="3"/>
  <c r="U36" i="3"/>
  <c r="U40" i="3"/>
  <c r="U44" i="3"/>
  <c r="U34" i="3"/>
  <c r="U38" i="3"/>
  <c r="U42" i="3"/>
  <c r="U46" i="3"/>
  <c r="U35" i="3"/>
  <c r="U43" i="3"/>
  <c r="U33" i="3"/>
  <c r="U41" i="3"/>
  <c r="D39" i="2"/>
  <c r="H42" i="5"/>
  <c r="E45" i="5"/>
  <c r="H50" i="5"/>
  <c r="K39" i="5"/>
  <c r="H47" i="5"/>
  <c r="S121" i="9"/>
  <c r="T43" i="9"/>
  <c r="X43" i="9"/>
  <c r="AB43" i="9"/>
  <c r="R80" i="9"/>
  <c r="R85" i="9"/>
  <c r="R157" i="9"/>
  <c r="K44" i="5"/>
  <c r="Y85" i="9"/>
  <c r="E46" i="5"/>
  <c r="S86" i="9"/>
  <c r="M46" i="5"/>
  <c r="AA86" i="9"/>
  <c r="Z156" i="9"/>
  <c r="AD156" i="9"/>
  <c r="R118" i="9"/>
  <c r="R124" i="9"/>
  <c r="N33" i="5"/>
  <c r="N37" i="5"/>
  <c r="N41" i="5"/>
  <c r="N49" i="5"/>
  <c r="N44" i="5"/>
  <c r="S124" i="9"/>
  <c r="S73" i="1"/>
  <c r="T156" i="9"/>
  <c r="X156" i="9"/>
  <c r="AB156" i="9"/>
  <c r="N47" i="5"/>
  <c r="V118" i="9"/>
  <c r="AD118" i="9"/>
  <c r="T120" i="9"/>
  <c r="AB120" i="9"/>
  <c r="V121" i="9"/>
  <c r="Z121" i="9"/>
  <c r="AD121" i="9"/>
  <c r="AI41" i="9"/>
  <c r="U32" i="2"/>
  <c r="H45" i="5"/>
  <c r="N35" i="5"/>
  <c r="N39" i="5"/>
  <c r="Y121" i="9"/>
  <c r="S72" i="1"/>
  <c r="U72" i="1"/>
  <c r="V157" i="9"/>
  <c r="H48" i="5"/>
  <c r="AD157" i="9"/>
  <c r="R120" i="9"/>
  <c r="R123" i="9"/>
  <c r="T119" i="9"/>
  <c r="AB119" i="9"/>
  <c r="X122" i="9"/>
  <c r="AB122" i="9"/>
  <c r="AI87" i="9"/>
  <c r="S22" i="2"/>
  <c r="U71" i="1"/>
  <c r="U45" i="2"/>
  <c r="V123" i="9"/>
  <c r="AD123" i="9"/>
  <c r="O44" i="3"/>
  <c r="O33" i="3"/>
  <c r="O32" i="3"/>
  <c r="E62" i="1"/>
  <c r="E51" i="1"/>
  <c r="E53" i="16"/>
  <c r="M48" i="5"/>
  <c r="M36" i="5"/>
  <c r="M34" i="5"/>
  <c r="M45" i="5"/>
  <c r="AE41" i="9"/>
  <c r="G36" i="3"/>
  <c r="G50" i="15"/>
  <c r="G45" i="15"/>
  <c r="G41" i="15"/>
  <c r="G49" i="15"/>
  <c r="G43" i="15"/>
  <c r="G38" i="15"/>
  <c r="G39" i="15"/>
  <c r="G48" i="15"/>
  <c r="G42" i="15"/>
  <c r="G44" i="15"/>
  <c r="G34" i="15"/>
  <c r="G47" i="15"/>
  <c r="G40" i="15"/>
  <c r="G33" i="15"/>
  <c r="G51" i="15" s="1"/>
  <c r="W7" i="9"/>
  <c r="L48" i="14"/>
  <c r="L43" i="14"/>
  <c r="L35" i="14"/>
  <c r="L44" i="14"/>
  <c r="L36" i="14"/>
  <c r="L47" i="14"/>
  <c r="L42" i="14"/>
  <c r="L38" i="14"/>
  <c r="L34" i="14"/>
  <c r="L39" i="14"/>
  <c r="L49" i="14"/>
  <c r="L40" i="14"/>
  <c r="L37" i="14"/>
  <c r="L45" i="14"/>
  <c r="L50" i="14"/>
  <c r="L41" i="14"/>
  <c r="AD41" i="9"/>
  <c r="H15" i="11"/>
  <c r="Q48" i="15"/>
  <c r="Q43" i="15"/>
  <c r="Q39" i="15"/>
  <c r="Q35" i="15"/>
  <c r="Q44" i="15"/>
  <c r="Q36" i="15"/>
  <c r="Q47" i="15"/>
  <c r="Q42" i="15"/>
  <c r="Q38" i="15"/>
  <c r="Q34" i="15"/>
  <c r="Q49" i="15"/>
  <c r="Q40" i="15"/>
  <c r="Q50" i="15"/>
  <c r="Q37" i="15"/>
  <c r="Q41" i="15"/>
  <c r="Q45" i="15"/>
  <c r="T49" i="2"/>
  <c r="T38" i="2"/>
  <c r="T33" i="2"/>
  <c r="T35" i="2"/>
  <c r="AH44" i="9"/>
  <c r="T36" i="2"/>
  <c r="T46" i="2"/>
  <c r="T34" i="2"/>
  <c r="T48" i="2"/>
  <c r="Z41" i="9"/>
  <c r="K53" i="17"/>
  <c r="V41" i="9"/>
  <c r="D48" i="14"/>
  <c r="D43" i="14"/>
  <c r="D39" i="14"/>
  <c r="D35" i="14"/>
  <c r="D44" i="14"/>
  <c r="D36" i="14"/>
  <c r="D47" i="14"/>
  <c r="D42" i="14"/>
  <c r="D38" i="14"/>
  <c r="D34" i="14"/>
  <c r="D49" i="14"/>
  <c r="D40" i="14"/>
  <c r="D50" i="14"/>
  <c r="D37" i="14"/>
  <c r="D45" i="14"/>
  <c r="D41" i="14"/>
  <c r="M50" i="15"/>
  <c r="M45" i="15"/>
  <c r="M49" i="15"/>
  <c r="M43" i="15"/>
  <c r="M39" i="15"/>
  <c r="M35" i="15"/>
  <c r="M33" i="15"/>
  <c r="M44" i="15"/>
  <c r="M36" i="15"/>
  <c r="M48" i="15"/>
  <c r="M42" i="15"/>
  <c r="M38" i="15"/>
  <c r="M34" i="15"/>
  <c r="M40" i="15"/>
  <c r="M37" i="15"/>
  <c r="M47" i="15"/>
  <c r="M41" i="15"/>
  <c r="E50" i="1"/>
  <c r="K36" i="5"/>
  <c r="K32" i="5"/>
  <c r="Q58" i="1"/>
  <c r="Q74" i="1"/>
  <c r="C54" i="17"/>
  <c r="I68" i="12"/>
  <c r="K35" i="5"/>
  <c r="M49" i="5"/>
  <c r="E69" i="1"/>
  <c r="Q52" i="1"/>
  <c r="C68" i="13"/>
  <c r="K72" i="1"/>
  <c r="K42" i="1"/>
  <c r="K54" i="16"/>
  <c r="E68" i="1"/>
  <c r="Q43" i="1"/>
  <c r="C54" i="16"/>
  <c r="Q68" i="12"/>
  <c r="Q33" i="15"/>
  <c r="S37" i="2"/>
  <c r="S44" i="2"/>
  <c r="S49" i="2"/>
  <c r="S45" i="2"/>
  <c r="M46" i="3"/>
  <c r="M42" i="3"/>
  <c r="M34" i="3"/>
  <c r="AA126" i="9"/>
  <c r="M35" i="3"/>
  <c r="M36" i="3"/>
  <c r="M40" i="3"/>
  <c r="M39" i="3"/>
  <c r="U41" i="9"/>
  <c r="K50" i="5"/>
  <c r="K42" i="5"/>
  <c r="K38" i="5"/>
  <c r="K34" i="5"/>
  <c r="Y87" i="9"/>
  <c r="K48" i="5"/>
  <c r="C53" i="17"/>
  <c r="R41" i="9"/>
  <c r="D32" i="2"/>
  <c r="N52" i="5"/>
  <c r="S41" i="9"/>
  <c r="P37" i="5"/>
  <c r="P43" i="5"/>
  <c r="Y7" i="9"/>
  <c r="K46" i="1"/>
  <c r="O39" i="15"/>
  <c r="D44" i="2"/>
  <c r="E44" i="5"/>
  <c r="E50" i="5"/>
  <c r="E46" i="1"/>
  <c r="E42" i="1"/>
  <c r="E47" i="1"/>
  <c r="M37" i="5"/>
  <c r="K33" i="5"/>
  <c r="M35" i="5"/>
  <c r="I51" i="1"/>
  <c r="G34" i="3"/>
  <c r="K46" i="5"/>
  <c r="K40" i="5"/>
  <c r="M33" i="3"/>
  <c r="I69" i="1"/>
  <c r="Q57" i="1"/>
  <c r="Q48" i="1"/>
  <c r="K45" i="5"/>
  <c r="I66" i="1"/>
  <c r="I50" i="1"/>
  <c r="Q42" i="1"/>
  <c r="M54" i="17"/>
  <c r="O38" i="3"/>
  <c r="I63" i="1"/>
  <c r="Q73" i="1"/>
  <c r="E56" i="1"/>
  <c r="Q51" i="1"/>
  <c r="E43" i="1"/>
  <c r="L46" i="14"/>
  <c r="Q68" i="13"/>
  <c r="X65" i="1"/>
  <c r="W68" i="1"/>
  <c r="X73" i="1"/>
  <c r="W43" i="1"/>
  <c r="M65" i="1"/>
  <c r="Q45" i="1"/>
  <c r="Q49" i="1"/>
  <c r="K45" i="1"/>
  <c r="Q68" i="1"/>
  <c r="Q53" i="1"/>
  <c r="I61" i="1"/>
  <c r="AE7" i="9"/>
  <c r="M52" i="1"/>
  <c r="T5" i="9"/>
  <c r="E48" i="1"/>
  <c r="I74" i="1"/>
  <c r="Z5" i="9"/>
  <c r="S4" i="9"/>
  <c r="I46" i="1"/>
  <c r="Q46" i="1"/>
  <c r="P47" i="1"/>
  <c r="Q50" i="1"/>
  <c r="Q62" i="1"/>
  <c r="K64" i="1"/>
  <c r="E66" i="1"/>
  <c r="Q66" i="1"/>
  <c r="Q41" i="1"/>
  <c r="M62" i="1"/>
  <c r="K47" i="1"/>
  <c r="M49" i="1"/>
  <c r="Q47" i="1"/>
  <c r="Q72" i="1"/>
  <c r="P73" i="1"/>
  <c r="E53" i="1"/>
  <c r="I53" i="1"/>
  <c r="M53" i="1"/>
  <c r="P54" i="1"/>
  <c r="E58" i="1"/>
  <c r="P59" i="1"/>
  <c r="E63" i="1"/>
  <c r="Q63" i="1"/>
  <c r="P64" i="1"/>
  <c r="E67" i="1"/>
  <c r="AA7" i="9"/>
  <c r="P58" i="1"/>
  <c r="P53" i="1"/>
  <c r="P41" i="1"/>
  <c r="P49" i="1"/>
  <c r="M60" i="1"/>
  <c r="I68" i="1"/>
  <c r="I60" i="1"/>
  <c r="P66" i="1"/>
  <c r="P62" i="1"/>
  <c r="M44" i="1"/>
  <c r="I41" i="1"/>
  <c r="P60" i="1"/>
  <c r="AD7" i="9"/>
  <c r="U2" i="9"/>
  <c r="P56" i="1"/>
  <c r="P67" i="1"/>
  <c r="Q67" i="1"/>
  <c r="E41" i="1"/>
  <c r="I47" i="1"/>
  <c r="I44" i="1"/>
  <c r="K60" i="1"/>
  <c r="P42" i="1"/>
  <c r="I57" i="1"/>
  <c r="X48" i="1"/>
  <c r="X71" i="1"/>
  <c r="X57" i="1"/>
  <c r="X54" i="1"/>
  <c r="X46" i="1"/>
  <c r="X63" i="1"/>
  <c r="W32" i="3"/>
  <c r="W36" i="3"/>
  <c r="W40" i="3"/>
  <c r="W42" i="3"/>
  <c r="W44" i="3"/>
  <c r="X32" i="3"/>
  <c r="X36" i="3"/>
  <c r="X40" i="3"/>
  <c r="X46" i="3"/>
  <c r="W33" i="3"/>
  <c r="W35" i="3"/>
  <c r="W37" i="3"/>
  <c r="W39" i="3"/>
  <c r="W41" i="3"/>
  <c r="W43" i="3"/>
  <c r="W45" i="3"/>
  <c r="W34" i="3"/>
  <c r="W38" i="3"/>
  <c r="X34" i="3"/>
  <c r="X38" i="3"/>
  <c r="X42" i="3"/>
  <c r="X44" i="3"/>
  <c r="X33" i="3"/>
  <c r="X35" i="3"/>
  <c r="X37" i="3"/>
  <c r="X39" i="3"/>
  <c r="X41" i="3"/>
  <c r="X43" i="3"/>
  <c r="U47" i="5"/>
  <c r="U43" i="5"/>
  <c r="U39" i="5"/>
  <c r="W34" i="5"/>
  <c r="W38" i="5"/>
  <c r="W42" i="5"/>
  <c r="W48" i="5"/>
  <c r="X34" i="5"/>
  <c r="X40" i="5"/>
  <c r="X46" i="5"/>
  <c r="W33" i="5"/>
  <c r="W35" i="5"/>
  <c r="W37" i="5"/>
  <c r="W39" i="5"/>
  <c r="W41" i="5"/>
  <c r="W43" i="5"/>
  <c r="W45" i="5"/>
  <c r="W47" i="5"/>
  <c r="W49" i="5"/>
  <c r="W32" i="5"/>
  <c r="W36" i="5"/>
  <c r="W40" i="5"/>
  <c r="W44" i="5"/>
  <c r="W46" i="5"/>
  <c r="X32" i="5"/>
  <c r="X51" i="5" s="1"/>
  <c r="X36" i="5"/>
  <c r="X38" i="5"/>
  <c r="X42" i="5"/>
  <c r="X44" i="5"/>
  <c r="X48" i="5"/>
  <c r="X50" i="5"/>
  <c r="X53" i="5" s="1"/>
  <c r="X33" i="5"/>
  <c r="X35" i="5"/>
  <c r="X37" i="5"/>
  <c r="X39" i="5"/>
  <c r="X41" i="5"/>
  <c r="X43" i="5"/>
  <c r="X45" i="5"/>
  <c r="X47" i="5"/>
  <c r="X48" i="2"/>
  <c r="X46" i="2"/>
  <c r="X44" i="2"/>
  <c r="X42" i="2"/>
  <c r="X40" i="2"/>
  <c r="X38" i="2"/>
  <c r="X36" i="2"/>
  <c r="X34" i="2"/>
  <c r="X32" i="2"/>
  <c r="X49" i="2"/>
  <c r="X43" i="2"/>
  <c r="X39" i="2"/>
  <c r="X35" i="2"/>
  <c r="X47" i="2"/>
  <c r="X41" i="2"/>
  <c r="X37" i="2"/>
  <c r="X33" i="2"/>
  <c r="W47" i="2"/>
  <c r="W41" i="2"/>
  <c r="W35" i="2"/>
  <c r="W48" i="2"/>
  <c r="W46" i="2"/>
  <c r="W44" i="2"/>
  <c r="W42" i="2"/>
  <c r="W40" i="2"/>
  <c r="W38" i="2"/>
  <c r="W36" i="2"/>
  <c r="W34" i="2"/>
  <c r="W32" i="2"/>
  <c r="W49" i="2"/>
  <c r="W43" i="2"/>
  <c r="W39" i="2"/>
  <c r="W37" i="2"/>
  <c r="W33" i="2"/>
  <c r="W45" i="2"/>
  <c r="X45" i="2"/>
  <c r="X42" i="1"/>
  <c r="X50" i="1"/>
  <c r="X59" i="1"/>
  <c r="X67" i="1"/>
  <c r="X72" i="1"/>
  <c r="X74" i="1"/>
  <c r="X44" i="1"/>
  <c r="X52" i="1"/>
  <c r="X61" i="1"/>
  <c r="X69" i="1"/>
  <c r="W72" i="1"/>
  <c r="W74" i="1"/>
  <c r="W46" i="1"/>
  <c r="W50" i="1"/>
  <c r="W54" i="1"/>
  <c r="W59" i="1"/>
  <c r="W63" i="1"/>
  <c r="W67" i="1"/>
  <c r="W71" i="1"/>
  <c r="W73" i="1"/>
  <c r="W44" i="1"/>
  <c r="W48" i="1"/>
  <c r="W52" i="1"/>
  <c r="W57" i="1"/>
  <c r="W61" i="1"/>
  <c r="W65" i="1"/>
  <c r="W69" i="1"/>
  <c r="W45" i="1"/>
  <c r="W47" i="1"/>
  <c r="W49" i="1"/>
  <c r="W51" i="1"/>
  <c r="W53" i="1"/>
  <c r="W56" i="1"/>
  <c r="W58" i="1"/>
  <c r="W60" i="1"/>
  <c r="W62" i="1"/>
  <c r="W64" i="1"/>
  <c r="W66" i="1"/>
  <c r="X41" i="1"/>
  <c r="X43" i="1"/>
  <c r="X45" i="1"/>
  <c r="X47" i="1"/>
  <c r="X49" i="1"/>
  <c r="X51" i="1"/>
  <c r="X53" i="1"/>
  <c r="X56" i="1"/>
  <c r="X58" i="1"/>
  <c r="X60" i="1"/>
  <c r="X62" i="1"/>
  <c r="X64" i="1"/>
  <c r="X66" i="1"/>
  <c r="V125" i="9"/>
  <c r="E32" i="5"/>
  <c r="E48" i="5"/>
  <c r="E33" i="5"/>
  <c r="T45" i="2"/>
  <c r="T43" i="2"/>
  <c r="T41" i="2"/>
  <c r="T44" i="2"/>
  <c r="T40" i="2"/>
  <c r="O34" i="3"/>
  <c r="O46" i="3"/>
  <c r="O45" i="3"/>
  <c r="O40" i="3"/>
  <c r="O39" i="3"/>
  <c r="M56" i="1"/>
  <c r="M46" i="1"/>
  <c r="M45" i="1"/>
  <c r="M42" i="1"/>
  <c r="K48" i="1"/>
  <c r="K54" i="1"/>
  <c r="K57" i="1"/>
  <c r="K44" i="1"/>
  <c r="K43" i="1"/>
  <c r="K62" i="1"/>
  <c r="K63" i="1"/>
  <c r="K52" i="1"/>
  <c r="K65" i="1"/>
  <c r="K49" i="1"/>
  <c r="K61" i="1"/>
  <c r="K51" i="1"/>
  <c r="K56" i="1"/>
  <c r="K59" i="1"/>
  <c r="K69" i="1"/>
  <c r="K41" i="1"/>
  <c r="D49" i="2"/>
  <c r="D41" i="2"/>
  <c r="D40" i="2"/>
  <c r="K66" i="1"/>
  <c r="V40" i="5"/>
  <c r="P48" i="2"/>
  <c r="P37" i="2"/>
  <c r="Z125" i="9"/>
  <c r="E34" i="5"/>
  <c r="E52" i="5" s="1"/>
  <c r="E38" i="5"/>
  <c r="D54" i="17"/>
  <c r="S46" i="2"/>
  <c r="S32" i="2"/>
  <c r="P49" i="2"/>
  <c r="T32" i="2"/>
  <c r="P39" i="2"/>
  <c r="P49" i="5"/>
  <c r="P36" i="5"/>
  <c r="P44" i="5"/>
  <c r="P34" i="5"/>
  <c r="P42" i="5"/>
  <c r="P50" i="5"/>
  <c r="P47" i="5"/>
  <c r="P45" i="5"/>
  <c r="P48" i="5"/>
  <c r="P41" i="5"/>
  <c r="P35" i="5"/>
  <c r="E43" i="5"/>
  <c r="E35" i="5"/>
  <c r="E39" i="5"/>
  <c r="E47" i="5"/>
  <c r="E37" i="5"/>
  <c r="E40" i="5"/>
  <c r="C52" i="16"/>
  <c r="AJ87" i="9"/>
  <c r="V50" i="5"/>
  <c r="V33" i="5"/>
  <c r="V39" i="5"/>
  <c r="V36" i="5"/>
  <c r="V51" i="5" s="1"/>
  <c r="V34" i="5"/>
  <c r="V35" i="5"/>
  <c r="V43" i="5"/>
  <c r="V44" i="5"/>
  <c r="V46" i="5"/>
  <c r="V45" i="5"/>
  <c r="V47" i="5"/>
  <c r="V48" i="5"/>
  <c r="V41" i="5"/>
  <c r="V32" i="5"/>
  <c r="V38" i="5"/>
  <c r="E42" i="5"/>
  <c r="E36" i="5"/>
  <c r="S35" i="2"/>
  <c r="P36" i="2"/>
  <c r="T37" i="2"/>
  <c r="T42" i="2"/>
  <c r="T47" i="2"/>
  <c r="T39" i="2"/>
  <c r="W41" i="9"/>
  <c r="G48" i="19"/>
  <c r="G22" i="2"/>
  <c r="G49" i="2" s="1"/>
  <c r="G37" i="15"/>
  <c r="G46" i="15"/>
  <c r="G36" i="15"/>
  <c r="G35" i="15"/>
  <c r="K52" i="17"/>
  <c r="K53" i="1"/>
  <c r="V49" i="5"/>
  <c r="B48" i="14"/>
  <c r="B43" i="14"/>
  <c r="B39" i="14"/>
  <c r="B35" i="14"/>
  <c r="B46" i="14"/>
  <c r="B47" i="14"/>
  <c r="B42" i="14"/>
  <c r="B38" i="14"/>
  <c r="B34" i="14"/>
  <c r="B50" i="14"/>
  <c r="B45" i="14"/>
  <c r="B41" i="14"/>
  <c r="B37" i="14"/>
  <c r="B36" i="14"/>
  <c r="B49" i="14"/>
  <c r="B44" i="14"/>
  <c r="M49" i="14"/>
  <c r="M44" i="14"/>
  <c r="M40" i="14"/>
  <c r="M36" i="14"/>
  <c r="M46" i="14"/>
  <c r="M48" i="14"/>
  <c r="M43" i="14"/>
  <c r="M39" i="14"/>
  <c r="M35" i="14"/>
  <c r="M47" i="14"/>
  <c r="M42" i="14"/>
  <c r="M38" i="14"/>
  <c r="M34" i="14"/>
  <c r="M45" i="14"/>
  <c r="M41" i="14"/>
  <c r="M37" i="14"/>
  <c r="M33" i="14"/>
  <c r="M22" i="2"/>
  <c r="P54" i="17"/>
  <c r="J53" i="17"/>
  <c r="B53" i="17"/>
  <c r="B52" i="17"/>
  <c r="O52" i="17"/>
  <c r="N54" i="16"/>
  <c r="N52" i="16"/>
  <c r="E48" i="18"/>
  <c r="E52" i="1"/>
  <c r="E59" i="1"/>
  <c r="M33" i="5"/>
  <c r="G33" i="3"/>
  <c r="M32" i="5"/>
  <c r="M40" i="5"/>
  <c r="E45" i="1"/>
  <c r="S7" i="9"/>
  <c r="M50" i="5"/>
  <c r="M41" i="3"/>
  <c r="K47" i="5"/>
  <c r="I62" i="1"/>
  <c r="L22" i="2"/>
  <c r="I67" i="1"/>
  <c r="P52" i="17"/>
  <c r="J36" i="1"/>
  <c r="J71" i="13"/>
  <c r="N36" i="1"/>
  <c r="N71" i="13"/>
  <c r="P37" i="1"/>
  <c r="P74" i="1" s="1"/>
  <c r="P72" i="13"/>
  <c r="I43" i="1"/>
  <c r="K68" i="12"/>
  <c r="D19" i="3"/>
  <c r="D35" i="19"/>
  <c r="D39" i="19"/>
  <c r="D43" i="19"/>
  <c r="D34" i="19"/>
  <c r="D38" i="19"/>
  <c r="D42" i="19"/>
  <c r="D46" i="19"/>
  <c r="D33" i="19"/>
  <c r="D37" i="19"/>
  <c r="D41" i="19"/>
  <c r="D45" i="19"/>
  <c r="J19" i="3"/>
  <c r="X126" i="9" s="1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G47" i="18"/>
  <c r="G35" i="18"/>
  <c r="G39" i="18"/>
  <c r="G43" i="18"/>
  <c r="G38" i="18"/>
  <c r="G41" i="18"/>
  <c r="G44" i="18"/>
  <c r="G34" i="18"/>
  <c r="G37" i="18"/>
  <c r="G40" i="18"/>
  <c r="G33" i="18"/>
  <c r="G36" i="18"/>
  <c r="G46" i="18"/>
  <c r="I56" i="1"/>
  <c r="C22" i="15"/>
  <c r="C46" i="15" s="1"/>
  <c r="B33" i="14"/>
  <c r="F22" i="14"/>
  <c r="F33" i="14" s="1"/>
  <c r="J22" i="14"/>
  <c r="J33" i="14" s="1"/>
  <c r="N4" i="2"/>
  <c r="N22" i="14"/>
  <c r="I23" i="5"/>
  <c r="W87" i="9" s="1"/>
  <c r="I51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Q52" i="17"/>
  <c r="R32" i="3"/>
  <c r="R37" i="3"/>
  <c r="R42" i="3"/>
  <c r="N7" i="4"/>
  <c r="N9" i="11"/>
  <c r="N9" i="4" s="1"/>
  <c r="N15" i="4" s="1"/>
  <c r="F35" i="1"/>
  <c r="F70" i="13"/>
  <c r="D36" i="1"/>
  <c r="D71" i="13"/>
  <c r="J69" i="12"/>
  <c r="J71" i="12"/>
  <c r="F4" i="2"/>
  <c r="T41" i="9" s="1"/>
  <c r="J4" i="2"/>
  <c r="G51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L68" i="12"/>
  <c r="D68" i="12"/>
  <c r="R43" i="1"/>
  <c r="R49" i="1"/>
  <c r="R54" i="1"/>
  <c r="R60" i="1"/>
  <c r="R66" i="1"/>
  <c r="H72" i="13"/>
  <c r="H33" i="1"/>
  <c r="H72" i="1" s="1"/>
  <c r="H65" i="13"/>
  <c r="H68" i="13" s="1"/>
  <c r="P69" i="1"/>
  <c r="P44" i="1"/>
  <c r="P57" i="1"/>
  <c r="P43" i="1"/>
  <c r="H36" i="1"/>
  <c r="H71" i="13"/>
  <c r="N37" i="1"/>
  <c r="N72" i="13"/>
  <c r="D69" i="12"/>
  <c r="D71" i="12"/>
  <c r="P46" i="14"/>
  <c r="G23" i="5"/>
  <c r="G42" i="5" s="1"/>
  <c r="O23" i="5"/>
  <c r="O33" i="5" s="1"/>
  <c r="P19" i="3"/>
  <c r="P32" i="3" s="1"/>
  <c r="P46" i="15"/>
  <c r="L39" i="15"/>
  <c r="P37" i="15"/>
  <c r="P41" i="15"/>
  <c r="P45" i="15"/>
  <c r="G33" i="14"/>
  <c r="K37" i="14"/>
  <c r="K41" i="14"/>
  <c r="K45" i="14"/>
  <c r="R41" i="3"/>
  <c r="R34" i="3"/>
  <c r="AF126" i="9"/>
  <c r="R67" i="1"/>
  <c r="R59" i="1"/>
  <c r="R51" i="1"/>
  <c r="R45" i="1"/>
  <c r="F7" i="4"/>
  <c r="F9" i="11"/>
  <c r="F9" i="4" s="1"/>
  <c r="F15" i="4" s="1"/>
  <c r="G27" i="4"/>
  <c r="N33" i="1"/>
  <c r="N44" i="1" s="1"/>
  <c r="N67" i="13"/>
  <c r="D34" i="1"/>
  <c r="D69" i="13"/>
  <c r="J70" i="12"/>
  <c r="J72" i="12"/>
  <c r="D33" i="15"/>
  <c r="L51" i="16"/>
  <c r="L48" i="16"/>
  <c r="L49" i="16"/>
  <c r="L50" i="16"/>
  <c r="L54" i="16" s="1"/>
  <c r="Q36" i="19"/>
  <c r="Q43" i="19"/>
  <c r="Q45" i="19"/>
  <c r="J47" i="18"/>
  <c r="J33" i="18"/>
  <c r="J34" i="18"/>
  <c r="J48" i="18" s="1"/>
  <c r="J35" i="18"/>
  <c r="J36" i="18"/>
  <c r="J37" i="18"/>
  <c r="J38" i="18"/>
  <c r="J39" i="18"/>
  <c r="J40" i="18"/>
  <c r="J41" i="18"/>
  <c r="J42" i="18"/>
  <c r="J43" i="18"/>
  <c r="J44" i="18"/>
  <c r="J45" i="18"/>
  <c r="J46" i="18"/>
  <c r="Q14" i="4"/>
  <c r="O33" i="4"/>
  <c r="F65" i="13"/>
  <c r="O67" i="13"/>
  <c r="E34" i="1"/>
  <c r="E71" i="1" s="1"/>
  <c r="H69" i="13"/>
  <c r="J69" i="13"/>
  <c r="N34" i="1"/>
  <c r="J70" i="13"/>
  <c r="L70" i="13"/>
  <c r="P70" i="13"/>
  <c r="F37" i="1"/>
  <c r="J37" i="1"/>
  <c r="H51" i="17"/>
  <c r="H52" i="17" s="1"/>
  <c r="I19" i="3"/>
  <c r="I40" i="3" s="1"/>
  <c r="Z2" i="9"/>
  <c r="L36" i="1"/>
  <c r="F69" i="13"/>
  <c r="D70" i="13"/>
  <c r="H70" i="13"/>
  <c r="F71" i="13"/>
  <c r="P71" i="13"/>
  <c r="Q23" i="5"/>
  <c r="Q40" i="5" s="1"/>
  <c r="R6" i="9"/>
  <c r="T4" i="9"/>
  <c r="J33" i="1"/>
  <c r="M34" i="1"/>
  <c r="M71" i="1" s="1"/>
  <c r="M35" i="1"/>
  <c r="N43" i="5"/>
  <c r="N42" i="5"/>
  <c r="Q15" i="4"/>
  <c r="N45" i="1"/>
  <c r="P48" i="1"/>
  <c r="P51" i="1"/>
  <c r="P65" i="1"/>
  <c r="N45" i="5"/>
  <c r="N50" i="5"/>
  <c r="U37" i="2"/>
  <c r="U44" i="2"/>
  <c r="U36" i="2"/>
  <c r="X85" i="9"/>
  <c r="W80" i="9"/>
  <c r="S42" i="5"/>
  <c r="S45" i="3"/>
  <c r="S41" i="3"/>
  <c r="S37" i="3"/>
  <c r="S33" i="3"/>
  <c r="T42" i="1"/>
  <c r="V67" i="1"/>
  <c r="V70" i="1" s="1"/>
  <c r="S44" i="3"/>
  <c r="S40" i="3"/>
  <c r="S36" i="3"/>
  <c r="T50" i="5"/>
  <c r="T34" i="5"/>
  <c r="N54" i="1"/>
  <c r="J74" i="1"/>
  <c r="J73" i="1"/>
  <c r="J58" i="1"/>
  <c r="J53" i="1"/>
  <c r="W50" i="2"/>
  <c r="X50" i="2"/>
  <c r="H57" i="1"/>
  <c r="H50" i="1"/>
  <c r="H65" i="1"/>
  <c r="H49" i="1"/>
  <c r="H48" i="1"/>
  <c r="H43" i="1"/>
  <c r="H45" i="1"/>
  <c r="H56" i="1"/>
  <c r="H64" i="1"/>
  <c r="H59" i="1"/>
  <c r="H52" i="1"/>
  <c r="H51" i="1"/>
  <c r="H68" i="1"/>
  <c r="V7" i="9"/>
  <c r="H60" i="1"/>
  <c r="H41" i="1"/>
  <c r="H54" i="1"/>
  <c r="H74" i="1"/>
  <c r="H67" i="1"/>
  <c r="H42" i="1"/>
  <c r="H53" i="1"/>
  <c r="H70" i="1" s="1"/>
  <c r="H63" i="1"/>
  <c r="H46" i="1"/>
  <c r="H58" i="1"/>
  <c r="H62" i="1"/>
  <c r="H66" i="1"/>
  <c r="H69" i="1"/>
  <c r="M38" i="2"/>
  <c r="M32" i="2"/>
  <c r="AA44" i="9"/>
  <c r="N66" i="1"/>
  <c r="N53" i="1"/>
  <c r="N62" i="1"/>
  <c r="N49" i="1"/>
  <c r="N64" i="1"/>
  <c r="N58" i="1"/>
  <c r="N67" i="1"/>
  <c r="N41" i="1"/>
  <c r="N68" i="1"/>
  <c r="N69" i="1"/>
  <c r="N61" i="1"/>
  <c r="N48" i="1"/>
  <c r="P45" i="3"/>
  <c r="H73" i="1"/>
  <c r="I52" i="17"/>
  <c r="N37" i="14"/>
  <c r="N48" i="14"/>
  <c r="N49" i="14"/>
  <c r="N36" i="14"/>
  <c r="N22" i="2"/>
  <c r="N45" i="2" s="1"/>
  <c r="N50" i="14"/>
  <c r="N45" i="14"/>
  <c r="N46" i="14"/>
  <c r="N41" i="14"/>
  <c r="N40" i="14"/>
  <c r="N34" i="14"/>
  <c r="N43" i="14"/>
  <c r="N47" i="14"/>
  <c r="N44" i="14"/>
  <c r="N39" i="14"/>
  <c r="N42" i="14"/>
  <c r="N35" i="14"/>
  <c r="N38" i="14"/>
  <c r="J47" i="14"/>
  <c r="J38" i="14"/>
  <c r="J34" i="14"/>
  <c r="J45" i="14"/>
  <c r="J37" i="14"/>
  <c r="J44" i="14"/>
  <c r="J36" i="14"/>
  <c r="J46" i="14"/>
  <c r="J48" i="14"/>
  <c r="J39" i="14"/>
  <c r="G48" i="2"/>
  <c r="G35" i="2"/>
  <c r="G45" i="2"/>
  <c r="P53" i="5"/>
  <c r="Q35" i="5"/>
  <c r="Q43" i="5"/>
  <c r="G46" i="5"/>
  <c r="D42" i="3"/>
  <c r="R126" i="9"/>
  <c r="D32" i="3"/>
  <c r="D44" i="3"/>
  <c r="D37" i="3"/>
  <c r="D36" i="3"/>
  <c r="D39" i="3"/>
  <c r="D33" i="3"/>
  <c r="D34" i="3"/>
  <c r="D45" i="3"/>
  <c r="D40" i="3"/>
  <c r="D41" i="3"/>
  <c r="D43" i="3"/>
  <c r="D38" i="3"/>
  <c r="D35" i="3"/>
  <c r="H54" i="17"/>
  <c r="O50" i="5"/>
  <c r="AC87" i="9"/>
  <c r="O42" i="5"/>
  <c r="O46" i="5"/>
  <c r="O45" i="5"/>
  <c r="O39" i="5"/>
  <c r="O38" i="5"/>
  <c r="O43" i="5"/>
  <c r="O37" i="5"/>
  <c r="O49" i="5"/>
  <c r="O48" i="5"/>
  <c r="O47" i="5"/>
  <c r="O34" i="5"/>
  <c r="O35" i="5"/>
  <c r="O32" i="5"/>
  <c r="O36" i="5"/>
  <c r="O44" i="5"/>
  <c r="H47" i="1"/>
  <c r="X41" i="9"/>
  <c r="N15" i="11"/>
  <c r="N33" i="14"/>
  <c r="C48" i="15"/>
  <c r="C36" i="15"/>
  <c r="C40" i="15"/>
  <c r="C44" i="15"/>
  <c r="C34" i="15"/>
  <c r="C41" i="15"/>
  <c r="C33" i="15"/>
  <c r="C50" i="15"/>
  <c r="C45" i="15"/>
  <c r="V53" i="5"/>
  <c r="I36" i="5"/>
  <c r="I47" i="5"/>
  <c r="I44" i="5"/>
  <c r="I41" i="5"/>
  <c r="I45" i="5"/>
  <c r="I34" i="5"/>
  <c r="I46" i="5"/>
  <c r="J32" i="3"/>
  <c r="J37" i="3"/>
  <c r="J36" i="3"/>
  <c r="J42" i="3"/>
  <c r="J35" i="3"/>
  <c r="J40" i="3"/>
  <c r="J45" i="3"/>
  <c r="J41" i="3"/>
  <c r="H61" i="1"/>
  <c r="H44" i="1"/>
  <c r="I48" i="5"/>
  <c r="D46" i="3"/>
  <c r="J54" i="1"/>
  <c r="J66" i="1"/>
  <c r="J63" i="1"/>
  <c r="J50" i="1"/>
  <c r="J45" i="1"/>
  <c r="J59" i="1"/>
  <c r="J48" i="1"/>
  <c r="J47" i="1"/>
  <c r="J68" i="1"/>
  <c r="J41" i="1"/>
  <c r="J46" i="1"/>
  <c r="J43" i="1"/>
  <c r="J49" i="1"/>
  <c r="J56" i="1"/>
  <c r="J44" i="1"/>
  <c r="J61" i="1"/>
  <c r="X7" i="9"/>
  <c r="J62" i="1"/>
  <c r="J64" i="1"/>
  <c r="J69" i="1"/>
  <c r="J60" i="1"/>
  <c r="J57" i="1"/>
  <c r="J51" i="1"/>
  <c r="J67" i="1"/>
  <c r="J52" i="1"/>
  <c r="J65" i="1"/>
  <c r="I32" i="3"/>
  <c r="I34" i="3"/>
  <c r="I42" i="3"/>
  <c r="I38" i="3"/>
  <c r="W126" i="9"/>
  <c r="I33" i="3"/>
  <c r="I41" i="3"/>
  <c r="I44" i="3"/>
  <c r="G53" i="16"/>
  <c r="AB41" i="9"/>
  <c r="F48" i="14"/>
  <c r="F46" i="14"/>
  <c r="F42" i="14"/>
  <c r="F36" i="14"/>
  <c r="F37" i="14"/>
  <c r="F50" i="14"/>
  <c r="F39" i="14"/>
  <c r="F47" i="14"/>
  <c r="F35" i="14"/>
  <c r="F38" i="14"/>
  <c r="F41" i="14"/>
  <c r="F49" i="14"/>
  <c r="F34" i="14"/>
  <c r="F45" i="14"/>
  <c r="F40" i="14"/>
  <c r="F44" i="14"/>
  <c r="F43" i="14"/>
  <c r="G48" i="18"/>
  <c r="J48" i="19"/>
  <c r="L38" i="2"/>
  <c r="L41" i="2"/>
  <c r="Z44" i="9"/>
  <c r="L37" i="2"/>
  <c r="L36" i="2"/>
  <c r="L39" i="2"/>
  <c r="L33" i="2"/>
  <c r="L42" i="2"/>
  <c r="L47" i="2"/>
  <c r="L34" i="2"/>
  <c r="L49" i="2"/>
  <c r="L35" i="2"/>
  <c r="L46" i="2"/>
  <c r="L48" i="2"/>
  <c r="L43" i="2"/>
  <c r="L40" i="2"/>
  <c r="L44" i="2"/>
  <c r="L32" i="2"/>
  <c r="T50" i="2"/>
  <c r="L45" i="2"/>
  <c r="AB44" i="9"/>
  <c r="N41" i="2"/>
  <c r="N46" i="2"/>
  <c r="N35" i="2"/>
  <c r="N48" i="2"/>
  <c r="N42" i="2"/>
  <c r="N38" i="2"/>
  <c r="N47" i="2"/>
  <c r="N37" i="2"/>
  <c r="D47" i="3"/>
  <c r="U39" i="3" l="1"/>
  <c r="M38" i="3"/>
  <c r="S34" i="3"/>
  <c r="V44" i="3"/>
  <c r="V47" i="3" s="1"/>
  <c r="O42" i="3"/>
  <c r="T47" i="3"/>
  <c r="G40" i="5"/>
  <c r="O52" i="5"/>
  <c r="U42" i="5"/>
  <c r="E49" i="5"/>
  <c r="K49" i="5"/>
  <c r="G37" i="5"/>
  <c r="T42" i="5"/>
  <c r="U37" i="5"/>
  <c r="G35" i="5"/>
  <c r="X52" i="5"/>
  <c r="G49" i="5"/>
  <c r="H52" i="5"/>
  <c r="T33" i="5"/>
  <c r="U48" i="5"/>
  <c r="U32" i="5"/>
  <c r="U45" i="5"/>
  <c r="M47" i="2"/>
  <c r="M35" i="2"/>
  <c r="M41" i="2"/>
  <c r="M45" i="2"/>
  <c r="I43" i="3"/>
  <c r="I45" i="3"/>
  <c r="I37" i="3"/>
  <c r="U87" i="9"/>
  <c r="Q47" i="5"/>
  <c r="Q39" i="5"/>
  <c r="G43" i="2"/>
  <c r="G39" i="2"/>
  <c r="G47" i="2"/>
  <c r="P46" i="3"/>
  <c r="M40" i="2"/>
  <c r="M39" i="2"/>
  <c r="M49" i="2"/>
  <c r="I32" i="5"/>
  <c r="B51" i="14"/>
  <c r="W52" i="5"/>
  <c r="K9" i="4"/>
  <c r="K15" i="4" s="1"/>
  <c r="O42" i="15"/>
  <c r="AE87" i="9"/>
  <c r="Q49" i="5"/>
  <c r="G44" i="2"/>
  <c r="G38" i="2"/>
  <c r="G33" i="2"/>
  <c r="P35" i="3"/>
  <c r="M42" i="2"/>
  <c r="M34" i="2"/>
  <c r="M36" i="2"/>
  <c r="G43" i="3"/>
  <c r="U126" i="9"/>
  <c r="G41" i="3"/>
  <c r="G45" i="3"/>
  <c r="G38" i="3"/>
  <c r="G32" i="3"/>
  <c r="G35" i="3"/>
  <c r="G40" i="3"/>
  <c r="G44" i="3"/>
  <c r="G42" i="3"/>
  <c r="AD126" i="9"/>
  <c r="P33" i="3"/>
  <c r="O46" i="15"/>
  <c r="O34" i="15"/>
  <c r="O33" i="15"/>
  <c r="O48" i="15"/>
  <c r="O36" i="15"/>
  <c r="O40" i="15"/>
  <c r="O37" i="15"/>
  <c r="O43" i="15"/>
  <c r="O47" i="15"/>
  <c r="O50" i="15"/>
  <c r="O35" i="15"/>
  <c r="O38" i="15"/>
  <c r="O45" i="15"/>
  <c r="N68" i="12"/>
  <c r="B35" i="15"/>
  <c r="B49" i="15"/>
  <c r="B42" i="15"/>
  <c r="B50" i="15"/>
  <c r="B44" i="15"/>
  <c r="B34" i="15"/>
  <c r="B37" i="15"/>
  <c r="B40" i="15"/>
  <c r="B46" i="15"/>
  <c r="B36" i="15"/>
  <c r="B33" i="15"/>
  <c r="B38" i="15"/>
  <c r="B41" i="15"/>
  <c r="B39" i="15"/>
  <c r="B45" i="15"/>
  <c r="R33" i="5"/>
  <c r="R49" i="5"/>
  <c r="R46" i="5"/>
  <c r="R50" i="5"/>
  <c r="R34" i="5"/>
  <c r="R35" i="5"/>
  <c r="R37" i="5"/>
  <c r="R38" i="5"/>
  <c r="R41" i="5"/>
  <c r="R43" i="5"/>
  <c r="R39" i="5"/>
  <c r="R47" i="5"/>
  <c r="AF87" i="9"/>
  <c r="R36" i="5"/>
  <c r="L9" i="11"/>
  <c r="L7" i="4"/>
  <c r="D50" i="16"/>
  <c r="D49" i="16"/>
  <c r="D37" i="16"/>
  <c r="D43" i="16"/>
  <c r="D36" i="16"/>
  <c r="D42" i="16"/>
  <c r="D35" i="16"/>
  <c r="D41" i="16"/>
  <c r="D47" i="16"/>
  <c r="D40" i="16"/>
  <c r="D46" i="16"/>
  <c r="D38" i="16"/>
  <c r="D44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33" i="16"/>
  <c r="O35" i="16"/>
  <c r="O39" i="16"/>
  <c r="O43" i="16"/>
  <c r="O47" i="16"/>
  <c r="O36" i="16"/>
  <c r="O40" i="16"/>
  <c r="O44" i="16"/>
  <c r="O48" i="16"/>
  <c r="O33" i="16"/>
  <c r="O51" i="16"/>
  <c r="E35" i="19"/>
  <c r="E41" i="19"/>
  <c r="E36" i="19"/>
  <c r="E42" i="19"/>
  <c r="E47" i="19"/>
  <c r="E37" i="19"/>
  <c r="E43" i="19"/>
  <c r="E19" i="3"/>
  <c r="E45" i="3" s="1"/>
  <c r="E38" i="19"/>
  <c r="E44" i="19"/>
  <c r="E34" i="19"/>
  <c r="E48" i="19" s="1"/>
  <c r="E40" i="19"/>
  <c r="E46" i="19"/>
  <c r="K46" i="19"/>
  <c r="K42" i="19"/>
  <c r="K37" i="19"/>
  <c r="K38" i="19"/>
  <c r="K34" i="19"/>
  <c r="K33" i="19"/>
  <c r="K43" i="19"/>
  <c r="K40" i="19"/>
  <c r="K19" i="3"/>
  <c r="K41" i="19"/>
  <c r="K44" i="19"/>
  <c r="K47" i="19"/>
  <c r="Q39" i="19"/>
  <c r="Q41" i="19"/>
  <c r="Q34" i="19"/>
  <c r="Q19" i="3"/>
  <c r="Q36" i="3" s="1"/>
  <c r="Q38" i="19"/>
  <c r="Q47" i="19"/>
  <c r="C34" i="18"/>
  <c r="C40" i="18"/>
  <c r="C46" i="18"/>
  <c r="C35" i="18"/>
  <c r="C41" i="18"/>
  <c r="C33" i="18"/>
  <c r="C48" i="18" s="1"/>
  <c r="C36" i="18"/>
  <c r="C42" i="18"/>
  <c r="C47" i="18"/>
  <c r="C37" i="18"/>
  <c r="C43" i="18"/>
  <c r="C39" i="18"/>
  <c r="C45" i="18"/>
  <c r="C44" i="18"/>
  <c r="AB86" i="9"/>
  <c r="N46" i="5"/>
  <c r="N51" i="5" s="1"/>
  <c r="E53" i="5"/>
  <c r="Y118" i="9"/>
  <c r="K33" i="3"/>
  <c r="AC120" i="9"/>
  <c r="O35" i="3"/>
  <c r="U121" i="9"/>
  <c r="G37" i="3"/>
  <c r="AA121" i="9"/>
  <c r="M37" i="3"/>
  <c r="T122" i="9"/>
  <c r="AA125" i="9"/>
  <c r="M43" i="3"/>
  <c r="K45" i="3"/>
  <c r="S51" i="1"/>
  <c r="AG7" i="9"/>
  <c r="S59" i="1"/>
  <c r="S57" i="1"/>
  <c r="S50" i="1"/>
  <c r="S48" i="1"/>
  <c r="S47" i="1"/>
  <c r="S74" i="1"/>
  <c r="S44" i="1"/>
  <c r="S64" i="1"/>
  <c r="S60" i="1"/>
  <c r="S42" i="1"/>
  <c r="S52" i="1"/>
  <c r="S45" i="1"/>
  <c r="S49" i="1"/>
  <c r="S46" i="1"/>
  <c r="S61" i="1"/>
  <c r="S53" i="1"/>
  <c r="S66" i="1"/>
  <c r="S54" i="1"/>
  <c r="S65" i="1"/>
  <c r="S62" i="1"/>
  <c r="S58" i="1"/>
  <c r="S71" i="1"/>
  <c r="S67" i="1"/>
  <c r="S56" i="1"/>
  <c r="S43" i="1"/>
  <c r="S32" i="5"/>
  <c r="S37" i="5"/>
  <c r="S36" i="5"/>
  <c r="S39" i="5"/>
  <c r="S41" i="5"/>
  <c r="S44" i="5"/>
  <c r="S43" i="5"/>
  <c r="S45" i="5"/>
  <c r="S33" i="5"/>
  <c r="S48" i="5"/>
  <c r="S38" i="5"/>
  <c r="S35" i="5"/>
  <c r="S46" i="5"/>
  <c r="S34" i="5"/>
  <c r="S49" i="5"/>
  <c r="S53" i="5" s="1"/>
  <c r="I35" i="3"/>
  <c r="I36" i="3"/>
  <c r="I39" i="3"/>
  <c r="O53" i="5"/>
  <c r="G32" i="5"/>
  <c r="G45" i="5"/>
  <c r="Q45" i="5"/>
  <c r="Q46" i="5"/>
  <c r="G42" i="2"/>
  <c r="G36" i="2"/>
  <c r="G41" i="2"/>
  <c r="P41" i="3"/>
  <c r="M43" i="2"/>
  <c r="M46" i="2"/>
  <c r="M48" i="2"/>
  <c r="G46" i="3"/>
  <c r="R44" i="5"/>
  <c r="K52" i="16"/>
  <c r="C38" i="18"/>
  <c r="C52" i="17"/>
  <c r="G37" i="2"/>
  <c r="P38" i="3"/>
  <c r="O41" i="15"/>
  <c r="M48" i="19"/>
  <c r="N51" i="14"/>
  <c r="Q33" i="5"/>
  <c r="U44" i="9"/>
  <c r="G40" i="2"/>
  <c r="M44" i="2"/>
  <c r="F15" i="11"/>
  <c r="I46" i="3"/>
  <c r="I42" i="5"/>
  <c r="I39" i="5"/>
  <c r="O41" i="5"/>
  <c r="O40" i="5"/>
  <c r="O51" i="5" s="1"/>
  <c r="G44" i="5"/>
  <c r="G39" i="5"/>
  <c r="Q34" i="5"/>
  <c r="G46" i="2"/>
  <c r="G32" i="2"/>
  <c r="G34" i="2"/>
  <c r="P43" i="3"/>
  <c r="M33" i="2"/>
  <c r="M37" i="2"/>
  <c r="J42" i="1"/>
  <c r="J70" i="1" s="1"/>
  <c r="O49" i="15"/>
  <c r="S41" i="2"/>
  <c r="S39" i="2"/>
  <c r="S42" i="2"/>
  <c r="S33" i="2"/>
  <c r="S43" i="2"/>
  <c r="S47" i="2"/>
  <c r="S34" i="2"/>
  <c r="S38" i="2"/>
  <c r="S40" i="2"/>
  <c r="S36" i="2"/>
  <c r="AG44" i="9"/>
  <c r="S48" i="2"/>
  <c r="M57" i="1"/>
  <c r="M47" i="1"/>
  <c r="M41" i="1"/>
  <c r="M43" i="1"/>
  <c r="M59" i="1"/>
  <c r="M63" i="1"/>
  <c r="M69" i="1"/>
  <c r="M68" i="1"/>
  <c r="M58" i="1"/>
  <c r="M54" i="1"/>
  <c r="M74" i="1"/>
  <c r="M61" i="1"/>
  <c r="M51" i="1"/>
  <c r="M73" i="1"/>
  <c r="M50" i="1"/>
  <c r="M66" i="1"/>
  <c r="M67" i="1"/>
  <c r="M64" i="1"/>
  <c r="E39" i="19"/>
  <c r="E52" i="16"/>
  <c r="R42" i="5"/>
  <c r="D42" i="2"/>
  <c r="D45" i="2"/>
  <c r="D33" i="2"/>
  <c r="D37" i="2"/>
  <c r="D38" i="2"/>
  <c r="D36" i="2"/>
  <c r="D35" i="2"/>
  <c r="D47" i="2"/>
  <c r="D46" i="2"/>
  <c r="D48" i="2"/>
  <c r="R44" i="9"/>
  <c r="D45" i="16"/>
  <c r="P44" i="2"/>
  <c r="P41" i="2"/>
  <c r="P35" i="2"/>
  <c r="P45" i="2"/>
  <c r="P42" i="2"/>
  <c r="P34" i="2"/>
  <c r="AD44" i="9"/>
  <c r="P38" i="2"/>
  <c r="P32" i="2"/>
  <c r="P43" i="2"/>
  <c r="P40" i="2"/>
  <c r="P33" i="2"/>
  <c r="P46" i="2"/>
  <c r="K53" i="5"/>
  <c r="AC126" i="9"/>
  <c r="P34" i="14"/>
  <c r="AL7" i="9"/>
  <c r="X68" i="1"/>
  <c r="M51" i="14"/>
  <c r="O43" i="3"/>
  <c r="O37" i="3"/>
  <c r="I22" i="15"/>
  <c r="K69" i="13"/>
  <c r="K34" i="1"/>
  <c r="Q69" i="13"/>
  <c r="Q34" i="1"/>
  <c r="Q71" i="1" s="1"/>
  <c r="B65" i="12"/>
  <c r="B40" i="12"/>
  <c r="B45" i="12"/>
  <c r="B48" i="12"/>
  <c r="B51" i="12"/>
  <c r="B54" i="12"/>
  <c r="B57" i="12"/>
  <c r="B60" i="12"/>
  <c r="B63" i="12"/>
  <c r="B71" i="12"/>
  <c r="B41" i="12"/>
  <c r="B46" i="12"/>
  <c r="B49" i="12"/>
  <c r="B52" i="12"/>
  <c r="B55" i="12"/>
  <c r="B58" i="12"/>
  <c r="B61" i="12"/>
  <c r="B64" i="12"/>
  <c r="H65" i="12"/>
  <c r="H42" i="12"/>
  <c r="H47" i="12"/>
  <c r="H50" i="12"/>
  <c r="H53" i="12"/>
  <c r="H56" i="12"/>
  <c r="H59" i="12"/>
  <c r="H62" i="12"/>
  <c r="H40" i="12"/>
  <c r="H45" i="12"/>
  <c r="H48" i="12"/>
  <c r="H51" i="12"/>
  <c r="H54" i="12"/>
  <c r="H57" i="12"/>
  <c r="H60" i="12"/>
  <c r="H63" i="12"/>
  <c r="H41" i="12"/>
  <c r="H46" i="12"/>
  <c r="H68" i="12" s="1"/>
  <c r="H49" i="12"/>
  <c r="H52" i="12"/>
  <c r="H55" i="12"/>
  <c r="H58" i="12"/>
  <c r="H61" i="12"/>
  <c r="H64" i="12"/>
  <c r="Q24" i="5"/>
  <c r="R15" i="4"/>
  <c r="U52" i="5"/>
  <c r="D48" i="19"/>
  <c r="M51" i="15"/>
  <c r="O36" i="3"/>
  <c r="O47" i="3" s="1"/>
  <c r="Q17" i="2"/>
  <c r="I22" i="14"/>
  <c r="I17" i="2"/>
  <c r="O22" i="14"/>
  <c r="G34" i="17"/>
  <c r="G36" i="17"/>
  <c r="G38" i="17"/>
  <c r="G40" i="17"/>
  <c r="G42" i="17"/>
  <c r="G44" i="17"/>
  <c r="G46" i="17"/>
  <c r="G48" i="17"/>
  <c r="G50" i="17"/>
  <c r="G54" i="17" s="1"/>
  <c r="G33" i="17"/>
  <c r="G35" i="17"/>
  <c r="L47" i="17"/>
  <c r="L48" i="17"/>
  <c r="L35" i="17"/>
  <c r="L38" i="17"/>
  <c r="L41" i="17"/>
  <c r="L44" i="17"/>
  <c r="L49" i="17"/>
  <c r="L50" i="17"/>
  <c r="L33" i="17"/>
  <c r="L36" i="17"/>
  <c r="L39" i="17"/>
  <c r="L42" i="17"/>
  <c r="L45" i="17"/>
  <c r="L34" i="17"/>
  <c r="L37" i="17"/>
  <c r="L40" i="17"/>
  <c r="L43" i="17"/>
  <c r="L46" i="17"/>
  <c r="H9" i="10"/>
  <c r="H7" i="4"/>
  <c r="E17" i="2"/>
  <c r="E22" i="15"/>
  <c r="P41" i="14"/>
  <c r="P48" i="14"/>
  <c r="P36" i="14"/>
  <c r="P33" i="14"/>
  <c r="P43" i="14"/>
  <c r="P47" i="14"/>
  <c r="P45" i="14"/>
  <c r="P39" i="14"/>
  <c r="P42" i="14"/>
  <c r="P50" i="14"/>
  <c r="P35" i="14"/>
  <c r="P38" i="14"/>
  <c r="P44" i="14"/>
  <c r="P40" i="14"/>
  <c r="P37" i="14"/>
  <c r="U58" i="1"/>
  <c r="U60" i="1"/>
  <c r="U41" i="1"/>
  <c r="U70" i="1" s="1"/>
  <c r="U66" i="1"/>
  <c r="U43" i="1"/>
  <c r="U51" i="1"/>
  <c r="AC46" i="3"/>
  <c r="AQ126" i="9"/>
  <c r="AC43" i="3"/>
  <c r="AC39" i="3"/>
  <c r="AC35" i="3"/>
  <c r="M72" i="1"/>
  <c r="P51" i="14"/>
  <c r="G54" i="16"/>
  <c r="O41" i="3"/>
  <c r="P48" i="19"/>
  <c r="K74" i="1"/>
  <c r="E73" i="1"/>
  <c r="H22" i="14"/>
  <c r="H22" i="2" s="1"/>
  <c r="H45" i="2" s="1"/>
  <c r="E42" i="14"/>
  <c r="E34" i="14"/>
  <c r="D48" i="15"/>
  <c r="D35" i="15"/>
  <c r="D43" i="15"/>
  <c r="F39" i="18"/>
  <c r="F44" i="18"/>
  <c r="F34" i="18"/>
  <c r="F41" i="18"/>
  <c r="F46" i="18"/>
  <c r="F36" i="18"/>
  <c r="F43" i="18"/>
  <c r="F33" i="18"/>
  <c r="F38" i="18"/>
  <c r="F45" i="18"/>
  <c r="F47" i="18"/>
  <c r="F37" i="18"/>
  <c r="F42" i="18"/>
  <c r="L44" i="18"/>
  <c r="L36" i="18"/>
  <c r="L40" i="18"/>
  <c r="N14" i="4"/>
  <c r="M33" i="4"/>
  <c r="P71" i="12"/>
  <c r="L72" i="12"/>
  <c r="J17" i="2"/>
  <c r="K24" i="5"/>
  <c r="U73" i="1"/>
  <c r="U46" i="5"/>
  <c r="U38" i="5"/>
  <c r="AM126" i="9"/>
  <c r="K53" i="16"/>
  <c r="P68" i="12"/>
  <c r="M7" i="4"/>
  <c r="G14" i="4"/>
  <c r="K27" i="4"/>
  <c r="J34" i="1"/>
  <c r="J71" i="1" s="1"/>
  <c r="F19" i="3"/>
  <c r="F38" i="3" s="1"/>
  <c r="L19" i="3"/>
  <c r="L44" i="3" s="1"/>
  <c r="S46" i="3"/>
  <c r="U44" i="5"/>
  <c r="U36" i="5"/>
  <c r="U51" i="5" s="1"/>
  <c r="U35" i="5"/>
  <c r="AC50" i="5"/>
  <c r="AQ87" i="9"/>
  <c r="K54" i="17"/>
  <c r="B54" i="17"/>
  <c r="P69" i="12"/>
  <c r="L68" i="13"/>
  <c r="I7" i="4"/>
  <c r="N69" i="13"/>
  <c r="I70" i="13"/>
  <c r="F69" i="12"/>
  <c r="N71" i="12"/>
  <c r="F22" i="15"/>
  <c r="S38" i="3"/>
  <c r="U49" i="5"/>
  <c r="U53" i="5" s="1"/>
  <c r="U41" i="5"/>
  <c r="Q54" i="17"/>
  <c r="J35" i="1"/>
  <c r="J72" i="1" s="1"/>
  <c r="O17" i="2"/>
  <c r="Q25" i="5"/>
  <c r="AC69" i="1"/>
  <c r="AQ7" i="9"/>
  <c r="AC33" i="3"/>
  <c r="AC37" i="3"/>
  <c r="AC41" i="3"/>
  <c r="AC45" i="3"/>
  <c r="AC32" i="3"/>
  <c r="AC34" i="3"/>
  <c r="AC36" i="3"/>
  <c r="AC38" i="3"/>
  <c r="AC40" i="3"/>
  <c r="AC42" i="3"/>
  <c r="AC44" i="3"/>
  <c r="AC39" i="5"/>
  <c r="AC35" i="5"/>
  <c r="AC43" i="5"/>
  <c r="AC33" i="5"/>
  <c r="AC37" i="5"/>
  <c r="AC41" i="5"/>
  <c r="AC45" i="5"/>
  <c r="AC49" i="5"/>
  <c r="AC32" i="5"/>
  <c r="AC34" i="5"/>
  <c r="AC36" i="5"/>
  <c r="AC38" i="5"/>
  <c r="AC40" i="5"/>
  <c r="AC42" i="5"/>
  <c r="AC44" i="5"/>
  <c r="AC46" i="5"/>
  <c r="AC48" i="5"/>
  <c r="AC22" i="2"/>
  <c r="AC74" i="1"/>
  <c r="AC44" i="1"/>
  <c r="AC52" i="1"/>
  <c r="AC60" i="1"/>
  <c r="AC68" i="1"/>
  <c r="AC71" i="1"/>
  <c r="AC73" i="1"/>
  <c r="AC48" i="1"/>
  <c r="AC56" i="1"/>
  <c r="AC64" i="1"/>
  <c r="AC42" i="1"/>
  <c r="AC46" i="1"/>
  <c r="AC50" i="1"/>
  <c r="AC54" i="1"/>
  <c r="AC58" i="1"/>
  <c r="AC62" i="1"/>
  <c r="AC66" i="1"/>
  <c r="AC72" i="1"/>
  <c r="AC41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AC67" i="1"/>
  <c r="L50" i="2"/>
  <c r="I47" i="3"/>
  <c r="M52" i="5"/>
  <c r="S50" i="2"/>
  <c r="Q51" i="15"/>
  <c r="M53" i="5"/>
  <c r="E54" i="16"/>
  <c r="M52" i="17"/>
  <c r="K48" i="18"/>
  <c r="J53" i="16"/>
  <c r="D33" i="1"/>
  <c r="D65" i="13"/>
  <c r="D52" i="13"/>
  <c r="F33" i="1"/>
  <c r="F72" i="1" s="1"/>
  <c r="F40" i="13"/>
  <c r="F41" i="13"/>
  <c r="F42" i="13"/>
  <c r="F45" i="13"/>
  <c r="F46" i="13"/>
  <c r="F47" i="13"/>
  <c r="F48" i="13"/>
  <c r="F49" i="13"/>
  <c r="F50" i="13"/>
  <c r="F51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J65" i="13"/>
  <c r="J40" i="13"/>
  <c r="J41" i="13"/>
  <c r="J42" i="13"/>
  <c r="J45" i="13"/>
  <c r="J46" i="13"/>
  <c r="J47" i="13"/>
  <c r="J48" i="13"/>
  <c r="J49" i="13"/>
  <c r="J50" i="13"/>
  <c r="J51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O33" i="1"/>
  <c r="O71" i="1" s="1"/>
  <c r="O40" i="13"/>
  <c r="O42" i="13"/>
  <c r="O65" i="13"/>
  <c r="O68" i="13" s="1"/>
  <c r="F72" i="13"/>
  <c r="F23" i="5"/>
  <c r="F48" i="17"/>
  <c r="F50" i="17"/>
  <c r="F54" i="17" s="1"/>
  <c r="AK7" i="9"/>
  <c r="W41" i="1"/>
  <c r="W70" i="1" s="1"/>
  <c r="W42" i="1"/>
  <c r="AA69" i="1"/>
  <c r="AO7" i="9"/>
  <c r="AA50" i="5"/>
  <c r="AO87" i="9"/>
  <c r="Z46" i="3"/>
  <c r="AN126" i="9"/>
  <c r="AB46" i="3"/>
  <c r="AP126" i="9"/>
  <c r="AM7" i="9"/>
  <c r="U50" i="2"/>
  <c r="F74" i="1"/>
  <c r="N74" i="1"/>
  <c r="G52" i="16"/>
  <c r="D73" i="1"/>
  <c r="I54" i="17"/>
  <c r="I53" i="17"/>
  <c r="N32" i="2"/>
  <c r="F51" i="14"/>
  <c r="V52" i="5"/>
  <c r="M48" i="18"/>
  <c r="O48" i="19"/>
  <c r="Q48" i="18"/>
  <c r="O72" i="1"/>
  <c r="M52" i="16"/>
  <c r="E52" i="17"/>
  <c r="I68" i="13"/>
  <c r="L51" i="14"/>
  <c r="P68" i="13"/>
  <c r="J68" i="12"/>
  <c r="B68" i="12"/>
  <c r="O68" i="12"/>
  <c r="N49" i="15"/>
  <c r="N47" i="15"/>
  <c r="N44" i="15"/>
  <c r="N42" i="15"/>
  <c r="N40" i="15"/>
  <c r="N38" i="15"/>
  <c r="I49" i="14"/>
  <c r="I44" i="14"/>
  <c r="E49" i="14"/>
  <c r="E47" i="14"/>
  <c r="E38" i="14"/>
  <c r="E33" i="14"/>
  <c r="E51" i="14" s="1"/>
  <c r="N53" i="17"/>
  <c r="N53" i="16"/>
  <c r="F53" i="16"/>
  <c r="R44" i="1"/>
  <c r="R41" i="1"/>
  <c r="R46" i="1"/>
  <c r="R50" i="1"/>
  <c r="R56" i="1"/>
  <c r="R62" i="1"/>
  <c r="R64" i="1"/>
  <c r="AF7" i="9"/>
  <c r="I9" i="11"/>
  <c r="I15" i="11" s="1"/>
  <c r="M9" i="11"/>
  <c r="N27" i="4"/>
  <c r="N70" i="12"/>
  <c r="N35" i="1"/>
  <c r="N72" i="1" s="1"/>
  <c r="F51" i="16"/>
  <c r="F48" i="16"/>
  <c r="F49" i="16"/>
  <c r="F50" i="16"/>
  <c r="H51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54" i="16" s="1"/>
  <c r="J51" i="16"/>
  <c r="J48" i="16"/>
  <c r="J49" i="16"/>
  <c r="J50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O34" i="16"/>
  <c r="O37" i="16"/>
  <c r="O38" i="16"/>
  <c r="O41" i="16"/>
  <c r="O42" i="16"/>
  <c r="O45" i="16"/>
  <c r="O46" i="16"/>
  <c r="O49" i="16"/>
  <c r="O50" i="16"/>
  <c r="O54" i="16" s="1"/>
  <c r="Q51" i="16"/>
  <c r="Q33" i="16"/>
  <c r="Q35" i="16"/>
  <c r="Q53" i="16" s="1"/>
  <c r="Q36" i="16"/>
  <c r="Q39" i="16"/>
  <c r="Q40" i="16"/>
  <c r="Q43" i="16"/>
  <c r="Q44" i="16"/>
  <c r="Q47" i="16"/>
  <c r="Q54" i="16" s="1"/>
  <c r="Q48" i="16"/>
  <c r="K36" i="19"/>
  <c r="K39" i="19"/>
  <c r="S40" i="5"/>
  <c r="AG87" i="9"/>
  <c r="AM87" i="9"/>
  <c r="F48" i="19"/>
  <c r="R72" i="1"/>
  <c r="R74" i="1"/>
  <c r="F14" i="4"/>
  <c r="L72" i="13"/>
  <c r="L33" i="1"/>
  <c r="F34" i="1"/>
  <c r="F71" i="1" s="1"/>
  <c r="H34" i="1"/>
  <c r="H71" i="1" s="1"/>
  <c r="K36" i="1"/>
  <c r="K73" i="1" s="1"/>
  <c r="L37" i="1"/>
  <c r="L74" i="1" s="1"/>
  <c r="F70" i="12"/>
  <c r="H70" i="12"/>
  <c r="D72" i="12"/>
  <c r="F72" i="12"/>
  <c r="L23" i="5"/>
  <c r="I25" i="5"/>
  <c r="K25" i="5"/>
  <c r="M25" i="5"/>
  <c r="O25" i="5"/>
  <c r="AH87" i="9"/>
  <c r="T46" i="5"/>
  <c r="T36" i="5"/>
  <c r="T40" i="5"/>
  <c r="T44" i="5"/>
  <c r="T48" i="5"/>
  <c r="P27" i="4"/>
  <c r="R27" i="4"/>
  <c r="F33" i="4"/>
  <c r="H33" i="4"/>
  <c r="J33" i="4"/>
  <c r="L33" i="4"/>
  <c r="N33" i="4"/>
  <c r="B69" i="13"/>
  <c r="D35" i="1"/>
  <c r="D72" i="1" s="1"/>
  <c r="F73" i="1"/>
  <c r="L71" i="13"/>
  <c r="B69" i="12"/>
  <c r="N69" i="12"/>
  <c r="L70" i="12"/>
  <c r="L71" i="12"/>
  <c r="E24" i="5"/>
  <c r="G24" i="5"/>
  <c r="E25" i="5"/>
  <c r="G25" i="5"/>
  <c r="O15" i="4"/>
  <c r="AN7" i="9"/>
  <c r="AP7" i="9"/>
  <c r="AN87" i="9"/>
  <c r="AP87" i="9"/>
  <c r="AB71" i="1"/>
  <c r="AB72" i="1"/>
  <c r="AB73" i="1"/>
  <c r="AB74" i="1"/>
  <c r="AA71" i="1"/>
  <c r="AA72" i="1"/>
  <c r="AA73" i="1"/>
  <c r="AA74" i="1"/>
  <c r="Z71" i="1"/>
  <c r="Z72" i="1"/>
  <c r="Z73" i="1"/>
  <c r="Z74" i="1"/>
  <c r="Y71" i="1"/>
  <c r="Y72" i="1"/>
  <c r="Y73" i="1"/>
  <c r="Y74" i="1"/>
  <c r="Z32" i="3"/>
  <c r="AB32" i="3"/>
  <c r="Z33" i="3"/>
  <c r="AB33" i="3"/>
  <c r="Z34" i="3"/>
  <c r="AB34" i="3"/>
  <c r="Z35" i="3"/>
  <c r="AB35" i="3"/>
  <c r="Z36" i="3"/>
  <c r="AB36" i="3"/>
  <c r="Z37" i="3"/>
  <c r="AB37" i="3"/>
  <c r="Z38" i="3"/>
  <c r="AB38" i="3"/>
  <c r="Z39" i="3"/>
  <c r="AB39" i="3"/>
  <c r="Z40" i="3"/>
  <c r="AB40" i="3"/>
  <c r="Z41" i="3"/>
  <c r="AB41" i="3"/>
  <c r="Z42" i="3"/>
  <c r="AB42" i="3"/>
  <c r="Z43" i="3"/>
  <c r="AB43" i="3"/>
  <c r="Z44" i="3"/>
  <c r="AB44" i="3"/>
  <c r="Z45" i="3"/>
  <c r="AB45" i="3"/>
  <c r="Y32" i="3"/>
  <c r="AA32" i="3"/>
  <c r="Y33" i="3"/>
  <c r="AA33" i="3"/>
  <c r="Y34" i="3"/>
  <c r="AA34" i="3"/>
  <c r="Y35" i="3"/>
  <c r="AA35" i="3"/>
  <c r="Y36" i="3"/>
  <c r="AA36" i="3"/>
  <c r="Y37" i="3"/>
  <c r="AA37" i="3"/>
  <c r="Y38" i="3"/>
  <c r="AA38" i="3"/>
  <c r="Y39" i="3"/>
  <c r="AA39" i="3"/>
  <c r="Y40" i="3"/>
  <c r="AA40" i="3"/>
  <c r="Y41" i="3"/>
  <c r="AA41" i="3"/>
  <c r="Y42" i="3"/>
  <c r="AA42" i="3"/>
  <c r="Y43" i="3"/>
  <c r="AA43" i="3"/>
  <c r="Y44" i="3"/>
  <c r="AA44" i="3"/>
  <c r="Y45" i="3"/>
  <c r="AA45" i="3"/>
  <c r="Y32" i="5"/>
  <c r="AA32" i="5"/>
  <c r="Y33" i="5"/>
  <c r="AA33" i="5"/>
  <c r="Y34" i="5"/>
  <c r="AA34" i="5"/>
  <c r="Y35" i="5"/>
  <c r="AA35" i="5"/>
  <c r="Y36" i="5"/>
  <c r="AA36" i="5"/>
  <c r="Y37" i="5"/>
  <c r="AA37" i="5"/>
  <c r="Y38" i="5"/>
  <c r="AA38" i="5"/>
  <c r="Y39" i="5"/>
  <c r="AA39" i="5"/>
  <c r="Y40" i="5"/>
  <c r="AA40" i="5"/>
  <c r="Y41" i="5"/>
  <c r="AA41" i="5"/>
  <c r="Y42" i="5"/>
  <c r="AA42" i="5"/>
  <c r="Y43" i="5"/>
  <c r="AA43" i="5"/>
  <c r="Y44" i="5"/>
  <c r="AA44" i="5"/>
  <c r="Y45" i="5"/>
  <c r="AA45" i="5"/>
  <c r="Y46" i="5"/>
  <c r="AA46" i="5"/>
  <c r="Y47" i="5"/>
  <c r="AA47" i="5"/>
  <c r="Y48" i="5"/>
  <c r="AA48" i="5"/>
  <c r="Y49" i="5"/>
  <c r="AA49" i="5"/>
  <c r="Z32" i="5"/>
  <c r="AB32" i="5"/>
  <c r="Z33" i="5"/>
  <c r="AB33" i="5"/>
  <c r="Z34" i="5"/>
  <c r="AB34" i="5"/>
  <c r="Z35" i="5"/>
  <c r="AB35" i="5"/>
  <c r="Z36" i="5"/>
  <c r="AB36" i="5"/>
  <c r="Z37" i="5"/>
  <c r="AB37" i="5"/>
  <c r="Z38" i="5"/>
  <c r="AB38" i="5"/>
  <c r="Z39" i="5"/>
  <c r="AB39" i="5"/>
  <c r="Z40" i="5"/>
  <c r="AB40" i="5"/>
  <c r="Z41" i="5"/>
  <c r="AB41" i="5"/>
  <c r="Z42" i="5"/>
  <c r="AB42" i="5"/>
  <c r="Z43" i="5"/>
  <c r="AB43" i="5"/>
  <c r="Z44" i="5"/>
  <c r="AB44" i="5"/>
  <c r="Z45" i="5"/>
  <c r="AB45" i="5"/>
  <c r="Z46" i="5"/>
  <c r="AB46" i="5"/>
  <c r="Z47" i="5"/>
  <c r="AB47" i="5"/>
  <c r="Z48" i="5"/>
  <c r="AB48" i="5"/>
  <c r="Z49" i="5"/>
  <c r="AB49" i="5"/>
  <c r="Z22" i="2"/>
  <c r="AN44" i="9" s="1"/>
  <c r="AB22" i="2"/>
  <c r="AP44" i="9" s="1"/>
  <c r="Y22" i="2"/>
  <c r="AM44" i="9" s="1"/>
  <c r="AA22" i="2"/>
  <c r="AO44" i="9" s="1"/>
  <c r="Z41" i="1"/>
  <c r="AB41" i="1"/>
  <c r="Z42" i="1"/>
  <c r="AB42" i="1"/>
  <c r="Z43" i="1"/>
  <c r="AB43" i="1"/>
  <c r="Z44" i="1"/>
  <c r="AB44" i="1"/>
  <c r="Z45" i="1"/>
  <c r="AB45" i="1"/>
  <c r="Z46" i="1"/>
  <c r="AB46" i="1"/>
  <c r="Z47" i="1"/>
  <c r="AB47" i="1"/>
  <c r="Z48" i="1"/>
  <c r="AB48" i="1"/>
  <c r="Z49" i="1"/>
  <c r="AB49" i="1"/>
  <c r="Z50" i="1"/>
  <c r="AB50" i="1"/>
  <c r="Z51" i="1"/>
  <c r="AB51" i="1"/>
  <c r="Z52" i="1"/>
  <c r="AB52" i="1"/>
  <c r="Z53" i="1"/>
  <c r="AB53" i="1"/>
  <c r="Z54" i="1"/>
  <c r="AB54" i="1"/>
  <c r="Z55" i="1"/>
  <c r="AB55" i="1"/>
  <c r="Z56" i="1"/>
  <c r="AB56" i="1"/>
  <c r="Z57" i="1"/>
  <c r="AB57" i="1"/>
  <c r="Z58" i="1"/>
  <c r="AB58" i="1"/>
  <c r="Z59" i="1"/>
  <c r="AB59" i="1"/>
  <c r="Z60" i="1"/>
  <c r="AB60" i="1"/>
  <c r="Z61" i="1"/>
  <c r="AB61" i="1"/>
  <c r="Z62" i="1"/>
  <c r="AB62" i="1"/>
  <c r="Z63" i="1"/>
  <c r="AB63" i="1"/>
  <c r="Z64" i="1"/>
  <c r="AB64" i="1"/>
  <c r="Z65" i="1"/>
  <c r="AB65" i="1"/>
  <c r="Z66" i="1"/>
  <c r="AB66" i="1"/>
  <c r="Z67" i="1"/>
  <c r="AB67" i="1"/>
  <c r="Z68" i="1"/>
  <c r="AB68" i="1"/>
  <c r="Y41" i="1"/>
  <c r="AA41" i="1"/>
  <c r="Y42" i="1"/>
  <c r="AA42" i="1"/>
  <c r="Y43" i="1"/>
  <c r="AA43" i="1"/>
  <c r="Y44" i="1"/>
  <c r="AA44" i="1"/>
  <c r="Y45" i="1"/>
  <c r="AA45" i="1"/>
  <c r="Y46" i="1"/>
  <c r="AA46" i="1"/>
  <c r="Y47" i="1"/>
  <c r="AA47" i="1"/>
  <c r="Y48" i="1"/>
  <c r="AA48" i="1"/>
  <c r="Y49" i="1"/>
  <c r="AA49" i="1"/>
  <c r="Y50" i="1"/>
  <c r="AA50" i="1"/>
  <c r="Y51" i="1"/>
  <c r="AA51" i="1"/>
  <c r="Y52" i="1"/>
  <c r="AA52" i="1"/>
  <c r="Y53" i="1"/>
  <c r="AA53" i="1"/>
  <c r="Y54" i="1"/>
  <c r="AA54" i="1"/>
  <c r="Y55" i="1"/>
  <c r="AA55" i="1"/>
  <c r="Y56" i="1"/>
  <c r="AA56" i="1"/>
  <c r="Y57" i="1"/>
  <c r="AA57" i="1"/>
  <c r="Y58" i="1"/>
  <c r="AA58" i="1"/>
  <c r="Y59" i="1"/>
  <c r="AA59" i="1"/>
  <c r="Y60" i="1"/>
  <c r="AA60" i="1"/>
  <c r="Y61" i="1"/>
  <c r="AA61" i="1"/>
  <c r="Y62" i="1"/>
  <c r="AA62" i="1"/>
  <c r="Y63" i="1"/>
  <c r="AA63" i="1"/>
  <c r="Y64" i="1"/>
  <c r="AA64" i="1"/>
  <c r="Y65" i="1"/>
  <c r="AA65" i="1"/>
  <c r="Y66" i="1"/>
  <c r="AA66" i="1"/>
  <c r="Y67" i="1"/>
  <c r="AA67" i="1"/>
  <c r="Y68" i="1"/>
  <c r="AA68" i="1"/>
  <c r="P50" i="15"/>
  <c r="P49" i="15"/>
  <c r="P47" i="15"/>
  <c r="P43" i="15"/>
  <c r="P40" i="15"/>
  <c r="P38" i="15"/>
  <c r="P35" i="15"/>
  <c r="H50" i="15"/>
  <c r="H48" i="15"/>
  <c r="H45" i="15"/>
  <c r="H43" i="15"/>
  <c r="H41" i="15"/>
  <c r="H39" i="15"/>
  <c r="H36" i="15"/>
  <c r="H34" i="15"/>
  <c r="B48" i="15"/>
  <c r="B43" i="15"/>
  <c r="K50" i="14"/>
  <c r="K49" i="14"/>
  <c r="K47" i="14"/>
  <c r="K43" i="14"/>
  <c r="K40" i="14"/>
  <c r="K38" i="14"/>
  <c r="K35" i="14"/>
  <c r="B52" i="16"/>
  <c r="B53" i="16"/>
  <c r="J7" i="4"/>
  <c r="J9" i="11"/>
  <c r="C65" i="13"/>
  <c r="C41" i="13"/>
  <c r="C42" i="13"/>
  <c r="E40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G33" i="1"/>
  <c r="G73" i="1" s="1"/>
  <c r="G65" i="13"/>
  <c r="G41" i="13"/>
  <c r="G42" i="13"/>
  <c r="K65" i="13"/>
  <c r="K41" i="13"/>
  <c r="K42" i="13"/>
  <c r="M40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E65" i="12"/>
  <c r="E40" i="12"/>
  <c r="E41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G65" i="12"/>
  <c r="G68" i="12" s="1"/>
  <c r="G42" i="12"/>
  <c r="J23" i="5"/>
  <c r="J47" i="17"/>
  <c r="J48" i="17"/>
  <c r="J49" i="17"/>
  <c r="J50" i="17"/>
  <c r="D51" i="16"/>
  <c r="D23" i="5"/>
  <c r="D33" i="16"/>
  <c r="D34" i="16"/>
  <c r="D48" i="16"/>
  <c r="I51" i="16"/>
  <c r="I36" i="16"/>
  <c r="I38" i="16"/>
  <c r="I40" i="16"/>
  <c r="I42" i="16"/>
  <c r="I44" i="16"/>
  <c r="I46" i="16"/>
  <c r="I48" i="16"/>
  <c r="I50" i="16"/>
  <c r="P51" i="16"/>
  <c r="P33" i="16"/>
  <c r="P47" i="16"/>
  <c r="P48" i="16"/>
  <c r="P50" i="16"/>
  <c r="B47" i="19"/>
  <c r="B34" i="19"/>
  <c r="B33" i="19"/>
  <c r="B48" i="19" s="1"/>
  <c r="B35" i="19"/>
  <c r="B36" i="19"/>
  <c r="B41" i="19"/>
  <c r="B42" i="19"/>
  <c r="B43" i="19"/>
  <c r="B44" i="19"/>
  <c r="I47" i="19"/>
  <c r="I33" i="19"/>
  <c r="I34" i="19"/>
  <c r="I35" i="19"/>
  <c r="I37" i="19"/>
  <c r="I38" i="19"/>
  <c r="I40" i="19"/>
  <c r="I41" i="19"/>
  <c r="I42" i="19"/>
  <c r="I43" i="19"/>
  <c r="I44" i="19"/>
  <c r="I45" i="19"/>
  <c r="Q35" i="19"/>
  <c r="Q46" i="19"/>
  <c r="Q33" i="19"/>
  <c r="Q37" i="19"/>
  <c r="Q40" i="19"/>
  <c r="Q42" i="19"/>
  <c r="Q44" i="19"/>
  <c r="H47" i="18"/>
  <c r="H34" i="18"/>
  <c r="H36" i="18"/>
  <c r="H38" i="18"/>
  <c r="H40" i="18"/>
  <c r="H42" i="18"/>
  <c r="H44" i="18"/>
  <c r="H46" i="18"/>
  <c r="H35" i="18"/>
  <c r="H39" i="18"/>
  <c r="H43" i="18"/>
  <c r="L47" i="18"/>
  <c r="L33" i="18"/>
  <c r="L35" i="18"/>
  <c r="L37" i="18"/>
  <c r="L39" i="18"/>
  <c r="L41" i="18"/>
  <c r="L43" i="18"/>
  <c r="L45" i="18"/>
  <c r="L34" i="18"/>
  <c r="L38" i="18"/>
  <c r="L42" i="18"/>
  <c r="L46" i="18"/>
  <c r="N47" i="18"/>
  <c r="N34" i="18"/>
  <c r="N36" i="18"/>
  <c r="N38" i="18"/>
  <c r="N40" i="18"/>
  <c r="N42" i="18"/>
  <c r="N44" i="18"/>
  <c r="N46" i="18"/>
  <c r="N33" i="18"/>
  <c r="N37" i="18"/>
  <c r="N41" i="18"/>
  <c r="N45" i="18"/>
  <c r="P47" i="18"/>
  <c r="P33" i="18"/>
  <c r="P35" i="18"/>
  <c r="P37" i="18"/>
  <c r="P39" i="18"/>
  <c r="P41" i="18"/>
  <c r="P43" i="18"/>
  <c r="P45" i="18"/>
  <c r="P36" i="18"/>
  <c r="P40" i="18"/>
  <c r="P44" i="18"/>
  <c r="AJ44" i="9"/>
  <c r="V48" i="2"/>
  <c r="V43" i="2"/>
  <c r="V45" i="2"/>
  <c r="V32" i="2"/>
  <c r="V34" i="2"/>
  <c r="V42" i="2"/>
  <c r="V33" i="2"/>
  <c r="N49" i="2"/>
  <c r="N34" i="2"/>
  <c r="N36" i="2"/>
  <c r="N44" i="2"/>
  <c r="N43" i="2"/>
  <c r="N40" i="2"/>
  <c r="N39" i="2"/>
  <c r="N33" i="2"/>
  <c r="N47" i="1"/>
  <c r="J46" i="3"/>
  <c r="J34" i="3"/>
  <c r="J43" i="3"/>
  <c r="J44" i="3"/>
  <c r="J38" i="3"/>
  <c r="J39" i="3"/>
  <c r="J33" i="3"/>
  <c r="I49" i="5"/>
  <c r="I37" i="5"/>
  <c r="I33" i="5"/>
  <c r="I38" i="5"/>
  <c r="I50" i="5"/>
  <c r="I35" i="5"/>
  <c r="I43" i="5"/>
  <c r="I40" i="5"/>
  <c r="Q44" i="3"/>
  <c r="N73" i="1"/>
  <c r="C37" i="15"/>
  <c r="C38" i="15"/>
  <c r="C43" i="15"/>
  <c r="C49" i="15"/>
  <c r="C39" i="15"/>
  <c r="C35" i="15"/>
  <c r="C47" i="15"/>
  <c r="C42" i="15"/>
  <c r="N71" i="1"/>
  <c r="G36" i="5"/>
  <c r="G47" i="5"/>
  <c r="G48" i="5"/>
  <c r="G50" i="5"/>
  <c r="G53" i="5" s="1"/>
  <c r="G41" i="5"/>
  <c r="G43" i="5"/>
  <c r="G34" i="5"/>
  <c r="G33" i="5"/>
  <c r="G38" i="5"/>
  <c r="Q42" i="5"/>
  <c r="Q37" i="5"/>
  <c r="Q50" i="5"/>
  <c r="Q53" i="5" s="1"/>
  <c r="Q41" i="5"/>
  <c r="Q36" i="5"/>
  <c r="Q38" i="5"/>
  <c r="Q44" i="5"/>
  <c r="Q32" i="5"/>
  <c r="Q52" i="5" s="1"/>
  <c r="Q48" i="5"/>
  <c r="J43" i="14"/>
  <c r="J22" i="2"/>
  <c r="J35" i="14"/>
  <c r="J40" i="14"/>
  <c r="J49" i="14"/>
  <c r="J41" i="14"/>
  <c r="J50" i="14"/>
  <c r="J42" i="14"/>
  <c r="P40" i="3"/>
  <c r="P42" i="3"/>
  <c r="P44" i="3"/>
  <c r="P37" i="3"/>
  <c r="P39" i="3"/>
  <c r="P36" i="3"/>
  <c r="P34" i="3"/>
  <c r="N65" i="1"/>
  <c r="N51" i="1"/>
  <c r="N57" i="1"/>
  <c r="N60" i="1"/>
  <c r="N43" i="1"/>
  <c r="N52" i="1"/>
  <c r="N56" i="1"/>
  <c r="N46" i="1"/>
  <c r="N59" i="1"/>
  <c r="N50" i="1"/>
  <c r="N70" i="1" s="1"/>
  <c r="N63" i="1"/>
  <c r="AB7" i="9"/>
  <c r="N42" i="1"/>
  <c r="K52" i="5"/>
  <c r="P39" i="5"/>
  <c r="P33" i="5"/>
  <c r="P52" i="5" s="1"/>
  <c r="AD87" i="9"/>
  <c r="P40" i="5"/>
  <c r="M41" i="5"/>
  <c r="M51" i="5" s="1"/>
  <c r="G15" i="11"/>
  <c r="M47" i="5"/>
  <c r="M38" i="5"/>
  <c r="M42" i="5"/>
  <c r="M44" i="5"/>
  <c r="AA87" i="9"/>
  <c r="H53" i="5"/>
  <c r="E41" i="5"/>
  <c r="E51" i="5" s="1"/>
  <c r="D43" i="2"/>
  <c r="D50" i="2" s="1"/>
  <c r="K43" i="5"/>
  <c r="M48" i="1"/>
  <c r="M70" i="1" s="1"/>
  <c r="M39" i="5"/>
  <c r="Q54" i="1"/>
  <c r="M47" i="3"/>
  <c r="K37" i="5"/>
  <c r="I72" i="1"/>
  <c r="D46" i="14"/>
  <c r="D51" i="14" s="1"/>
  <c r="Q64" i="1"/>
  <c r="H51" i="15"/>
  <c r="D39" i="15"/>
  <c r="L38" i="15"/>
  <c r="E46" i="14"/>
  <c r="E36" i="14"/>
  <c r="E40" i="14"/>
  <c r="E44" i="14"/>
  <c r="I40" i="14"/>
  <c r="D54" i="16"/>
  <c r="P53" i="16"/>
  <c r="I53" i="16"/>
  <c r="L48" i="15"/>
  <c r="L47" i="15"/>
  <c r="L42" i="15"/>
  <c r="L35" i="15"/>
  <c r="L33" i="15"/>
  <c r="D47" i="15"/>
  <c r="D42" i="15"/>
  <c r="D38" i="15"/>
  <c r="D34" i="15"/>
  <c r="D46" i="15"/>
  <c r="I48" i="14"/>
  <c r="I50" i="14"/>
  <c r="I45" i="14"/>
  <c r="I41" i="14"/>
  <c r="I37" i="14"/>
  <c r="E50" i="14"/>
  <c r="E48" i="14"/>
  <c r="E45" i="14"/>
  <c r="E43" i="14"/>
  <c r="E41" i="14"/>
  <c r="E39" i="14"/>
  <c r="E37" i="14"/>
  <c r="E35" i="14"/>
  <c r="R35" i="3"/>
  <c r="R33" i="3"/>
  <c r="R38" i="3"/>
  <c r="R44" i="3"/>
  <c r="R46" i="3"/>
  <c r="R40" i="3"/>
  <c r="E9" i="11"/>
  <c r="E7" i="4"/>
  <c r="P34" i="1"/>
  <c r="P71" i="1" s="1"/>
  <c r="P69" i="13"/>
  <c r="D37" i="1"/>
  <c r="D74" i="1" s="1"/>
  <c r="D72" i="13"/>
  <c r="F48" i="15"/>
  <c r="F39" i="15"/>
  <c r="K17" i="2"/>
  <c r="K22" i="15"/>
  <c r="K46" i="15" s="1"/>
  <c r="Q22" i="14"/>
  <c r="Q33" i="14" s="1"/>
  <c r="C22" i="14"/>
  <c r="C46" i="14" s="1"/>
  <c r="G37" i="14"/>
  <c r="G45" i="14"/>
  <c r="G51" i="14" s="1"/>
  <c r="H51" i="5"/>
  <c r="N68" i="13"/>
  <c r="Q53" i="17"/>
  <c r="E72" i="1"/>
  <c r="AF41" i="9"/>
  <c r="R22" i="2"/>
  <c r="R32" i="5"/>
  <c r="R40" i="5"/>
  <c r="I15" i="10"/>
  <c r="H19" i="3"/>
  <c r="H33" i="19"/>
  <c r="H34" i="19"/>
  <c r="N19" i="3"/>
  <c r="N33" i="19"/>
  <c r="N48" i="19" s="1"/>
  <c r="B47" i="18"/>
  <c r="B35" i="18"/>
  <c r="B37" i="18"/>
  <c r="B39" i="18"/>
  <c r="B41" i="18"/>
  <c r="B43" i="18"/>
  <c r="B45" i="18"/>
  <c r="O47" i="18"/>
  <c r="O33" i="18"/>
  <c r="O34" i="18"/>
  <c r="O35" i="18"/>
  <c r="O36" i="18"/>
  <c r="O37" i="18"/>
  <c r="O38" i="18"/>
  <c r="O39" i="18"/>
  <c r="O40" i="18"/>
  <c r="O41" i="18"/>
  <c r="O45" i="18"/>
  <c r="O46" i="18"/>
  <c r="O14" i="4"/>
  <c r="P35" i="1"/>
  <c r="P72" i="1" s="1"/>
  <c r="B71" i="13"/>
  <c r="B72" i="13"/>
  <c r="J72" i="13"/>
  <c r="H69" i="12"/>
  <c r="B70" i="12"/>
  <c r="D70" i="12"/>
  <c r="F71" i="12"/>
  <c r="H71" i="12"/>
  <c r="B72" i="12"/>
  <c r="H72" i="12"/>
  <c r="L69" i="13"/>
  <c r="D54" i="1"/>
  <c r="Q44" i="1"/>
  <c r="L45" i="1"/>
  <c r="F47" i="1"/>
  <c r="I48" i="1"/>
  <c r="P52" i="1"/>
  <c r="Q56" i="1"/>
  <c r="E60" i="1"/>
  <c r="O60" i="1"/>
  <c r="F61" i="1"/>
  <c r="L62" i="1"/>
  <c r="I64" i="1"/>
  <c r="G68" i="1"/>
  <c r="O68" i="1"/>
  <c r="F69" i="1"/>
  <c r="W46" i="3"/>
  <c r="W47" i="3" s="1"/>
  <c r="X45" i="3"/>
  <c r="X47" i="3" s="1"/>
  <c r="X55" i="1"/>
  <c r="X70" i="1" s="1"/>
  <c r="AL87" i="9"/>
  <c r="D58" i="1"/>
  <c r="D62" i="1"/>
  <c r="O43" i="1"/>
  <c r="I45" i="1"/>
  <c r="G47" i="1"/>
  <c r="E49" i="1"/>
  <c r="I52" i="1"/>
  <c r="G54" i="1"/>
  <c r="I54" i="1"/>
  <c r="I59" i="1"/>
  <c r="Q59" i="1"/>
  <c r="Q70" i="1" s="1"/>
  <c r="E65" i="1"/>
  <c r="Q65" i="1"/>
  <c r="P68" i="1"/>
  <c r="Q69" i="1"/>
  <c r="S41" i="1"/>
  <c r="S43" i="3"/>
  <c r="S39" i="3"/>
  <c r="S35" i="3"/>
  <c r="T53" i="1"/>
  <c r="T51" i="1"/>
  <c r="T49" i="1"/>
  <c r="T47" i="1"/>
  <c r="T45" i="1"/>
  <c r="T43" i="1"/>
  <c r="T45" i="5"/>
  <c r="T43" i="5"/>
  <c r="T41" i="5"/>
  <c r="T39" i="5"/>
  <c r="T37" i="5"/>
  <c r="T35" i="5"/>
  <c r="T32" i="5"/>
  <c r="T49" i="5"/>
  <c r="T53" i="5" s="1"/>
  <c r="U45" i="3"/>
  <c r="W50" i="5"/>
  <c r="I49" i="1"/>
  <c r="L61" i="1"/>
  <c r="P61" i="1"/>
  <c r="E64" i="1"/>
  <c r="I65" i="1"/>
  <c r="K68" i="1"/>
  <c r="K71" i="1"/>
  <c r="D60" i="1"/>
  <c r="F52" i="1"/>
  <c r="L53" i="1"/>
  <c r="L42" i="1"/>
  <c r="P45" i="1"/>
  <c r="P46" i="1"/>
  <c r="K50" i="1"/>
  <c r="K70" i="1" s="1"/>
  <c r="P47" i="3" l="1"/>
  <c r="U47" i="3"/>
  <c r="S52" i="5"/>
  <c r="M50" i="2"/>
  <c r="P50" i="2"/>
  <c r="G50" i="2"/>
  <c r="L53" i="17"/>
  <c r="L52" i="17"/>
  <c r="Q43" i="3"/>
  <c r="I9" i="4"/>
  <c r="I15" i="4" s="1"/>
  <c r="Q46" i="14"/>
  <c r="L51" i="15"/>
  <c r="Q37" i="3"/>
  <c r="AC53" i="5"/>
  <c r="O45" i="2"/>
  <c r="F43" i="15"/>
  <c r="F38" i="15"/>
  <c r="F37" i="15"/>
  <c r="F35" i="15"/>
  <c r="F46" i="15"/>
  <c r="F44" i="15"/>
  <c r="F50" i="15"/>
  <c r="F40" i="15"/>
  <c r="F42" i="15"/>
  <c r="F41" i="15"/>
  <c r="F33" i="15"/>
  <c r="F49" i="15"/>
  <c r="F36" i="15"/>
  <c r="F47" i="15"/>
  <c r="F34" i="15"/>
  <c r="F45" i="15"/>
  <c r="F22" i="2"/>
  <c r="F48" i="18"/>
  <c r="H52" i="16"/>
  <c r="R70" i="1"/>
  <c r="H15" i="10"/>
  <c r="H9" i="4"/>
  <c r="H15" i="4" s="1"/>
  <c r="L54" i="17"/>
  <c r="O50" i="14"/>
  <c r="O48" i="14"/>
  <c r="O47" i="14"/>
  <c r="O43" i="14"/>
  <c r="O42" i="14"/>
  <c r="O39" i="14"/>
  <c r="O38" i="14"/>
  <c r="O33" i="14"/>
  <c r="O45" i="14"/>
  <c r="O35" i="14"/>
  <c r="O34" i="14"/>
  <c r="O37" i="14"/>
  <c r="O40" i="14"/>
  <c r="O36" i="14"/>
  <c r="O49" i="14"/>
  <c r="O41" i="14"/>
  <c r="O44" i="14"/>
  <c r="Y126" i="9"/>
  <c r="K32" i="3"/>
  <c r="K43" i="3"/>
  <c r="K44" i="3"/>
  <c r="K38" i="3"/>
  <c r="K35" i="3"/>
  <c r="K40" i="3"/>
  <c r="K46" i="3"/>
  <c r="K36" i="3"/>
  <c r="K39" i="3"/>
  <c r="K41" i="3"/>
  <c r="K34" i="3"/>
  <c r="K37" i="3"/>
  <c r="K42" i="3"/>
  <c r="O51" i="15"/>
  <c r="H46" i="14"/>
  <c r="H43" i="14"/>
  <c r="H42" i="14"/>
  <c r="H33" i="14"/>
  <c r="H35" i="14"/>
  <c r="H34" i="14"/>
  <c r="H50" i="14"/>
  <c r="H44" i="14"/>
  <c r="H49" i="14"/>
  <c r="H37" i="14"/>
  <c r="H48" i="14"/>
  <c r="H47" i="14"/>
  <c r="H41" i="14"/>
  <c r="H39" i="14"/>
  <c r="H36" i="14"/>
  <c r="H38" i="14"/>
  <c r="H40" i="14"/>
  <c r="H45" i="14"/>
  <c r="G52" i="17"/>
  <c r="G53" i="17"/>
  <c r="Q34" i="3"/>
  <c r="Q46" i="3"/>
  <c r="Q41" i="3"/>
  <c r="Q42" i="3"/>
  <c r="Q40" i="3"/>
  <c r="Q47" i="3" s="1"/>
  <c r="Q35" i="3"/>
  <c r="Q33" i="3"/>
  <c r="Q38" i="3"/>
  <c r="Q45" i="3"/>
  <c r="T70" i="1"/>
  <c r="N53" i="5"/>
  <c r="Q32" i="3"/>
  <c r="P51" i="15"/>
  <c r="S51" i="5"/>
  <c r="J54" i="16"/>
  <c r="D68" i="13"/>
  <c r="O46" i="14"/>
  <c r="O22" i="2"/>
  <c r="L15" i="11"/>
  <c r="L9" i="4"/>
  <c r="L15" i="4" s="1"/>
  <c r="R53" i="5"/>
  <c r="B51" i="15"/>
  <c r="AC32" i="2"/>
  <c r="AQ44" i="9"/>
  <c r="L46" i="3"/>
  <c r="L39" i="3"/>
  <c r="L37" i="3"/>
  <c r="L34" i="3"/>
  <c r="L38" i="3"/>
  <c r="L45" i="3"/>
  <c r="L42" i="3"/>
  <c r="L35" i="3"/>
  <c r="L33" i="3"/>
  <c r="L40" i="3"/>
  <c r="L41" i="3"/>
  <c r="Z126" i="9"/>
  <c r="L43" i="3"/>
  <c r="L36" i="3"/>
  <c r="L32" i="3"/>
  <c r="E37" i="3"/>
  <c r="E42" i="3"/>
  <c r="E40" i="3"/>
  <c r="E34" i="3"/>
  <c r="E43" i="3"/>
  <c r="E32" i="3"/>
  <c r="E35" i="3"/>
  <c r="E46" i="3"/>
  <c r="E39" i="3"/>
  <c r="E36" i="3"/>
  <c r="E44" i="3"/>
  <c r="E38" i="3"/>
  <c r="E41" i="3"/>
  <c r="E33" i="3"/>
  <c r="S126" i="9"/>
  <c r="S70" i="1"/>
  <c r="G50" i="1"/>
  <c r="Q39" i="3"/>
  <c r="AE126" i="9"/>
  <c r="N50" i="2"/>
  <c r="I54" i="16"/>
  <c r="K48" i="19"/>
  <c r="J52" i="16"/>
  <c r="F54" i="16"/>
  <c r="T126" i="9"/>
  <c r="F42" i="3"/>
  <c r="F36" i="3"/>
  <c r="F45" i="3"/>
  <c r="F33" i="3"/>
  <c r="F40" i="3"/>
  <c r="F35" i="3"/>
  <c r="F34" i="3"/>
  <c r="F46" i="3"/>
  <c r="F37" i="3"/>
  <c r="F39" i="3"/>
  <c r="F43" i="3"/>
  <c r="F44" i="3"/>
  <c r="F41" i="3"/>
  <c r="E37" i="15"/>
  <c r="E42" i="15"/>
  <c r="E38" i="15"/>
  <c r="E43" i="15"/>
  <c r="E39" i="15"/>
  <c r="E40" i="15"/>
  <c r="E33" i="15"/>
  <c r="E47" i="15"/>
  <c r="E46" i="15"/>
  <c r="E45" i="15"/>
  <c r="E34" i="15"/>
  <c r="E41" i="15"/>
  <c r="E50" i="15"/>
  <c r="E49" i="15"/>
  <c r="E44" i="15"/>
  <c r="E36" i="15"/>
  <c r="E22" i="2"/>
  <c r="E35" i="15"/>
  <c r="E48" i="15"/>
  <c r="I36" i="14"/>
  <c r="I35" i="14"/>
  <c r="I38" i="14"/>
  <c r="I43" i="14"/>
  <c r="I42" i="14"/>
  <c r="I47" i="14"/>
  <c r="I46" i="14"/>
  <c r="I51" i="14" s="1"/>
  <c r="I39" i="14"/>
  <c r="I34" i="14"/>
  <c r="I33" i="14"/>
  <c r="I41" i="15"/>
  <c r="I50" i="15"/>
  <c r="I44" i="15"/>
  <c r="I47" i="15"/>
  <c r="I39" i="15"/>
  <c r="I45" i="15"/>
  <c r="I34" i="15"/>
  <c r="I35" i="15"/>
  <c r="I37" i="15"/>
  <c r="I48" i="15"/>
  <c r="I46" i="15"/>
  <c r="I38" i="15"/>
  <c r="I49" i="15"/>
  <c r="I42" i="15"/>
  <c r="I33" i="15"/>
  <c r="I40" i="15"/>
  <c r="I22" i="2"/>
  <c r="I43" i="15"/>
  <c r="I36" i="15"/>
  <c r="F32" i="3"/>
  <c r="G47" i="3"/>
  <c r="AC47" i="3"/>
  <c r="AC51" i="5"/>
  <c r="AC52" i="5"/>
  <c r="AC48" i="2"/>
  <c r="AC46" i="2"/>
  <c r="AC44" i="2"/>
  <c r="AC42" i="2"/>
  <c r="AC40" i="2"/>
  <c r="AC38" i="2"/>
  <c r="AC36" i="2"/>
  <c r="AC34" i="2"/>
  <c r="AC49" i="2"/>
  <c r="AC47" i="2"/>
  <c r="AC43" i="2"/>
  <c r="AC41" i="2"/>
  <c r="AC39" i="2"/>
  <c r="AC37" i="2"/>
  <c r="AC35" i="2"/>
  <c r="AC33" i="2"/>
  <c r="AC45" i="2"/>
  <c r="AC70" i="1"/>
  <c r="R47" i="3"/>
  <c r="J51" i="14"/>
  <c r="I53" i="5"/>
  <c r="L32" i="5"/>
  <c r="Z87" i="9"/>
  <c r="L41" i="5"/>
  <c r="L34" i="5"/>
  <c r="L42" i="5"/>
  <c r="L39" i="5"/>
  <c r="L40" i="5"/>
  <c r="L37" i="5"/>
  <c r="L44" i="5"/>
  <c r="L49" i="5"/>
  <c r="L43" i="5"/>
  <c r="L33" i="5"/>
  <c r="L38" i="5"/>
  <c r="L50" i="5"/>
  <c r="L47" i="5"/>
  <c r="L35" i="5"/>
  <c r="L45" i="5"/>
  <c r="L48" i="5"/>
  <c r="L46" i="5"/>
  <c r="L36" i="5"/>
  <c r="L52" i="16"/>
  <c r="L53" i="16"/>
  <c r="F52" i="16"/>
  <c r="T87" i="9"/>
  <c r="F43" i="5"/>
  <c r="F36" i="5"/>
  <c r="F40" i="5"/>
  <c r="F46" i="5"/>
  <c r="F33" i="5"/>
  <c r="F37" i="5"/>
  <c r="F41" i="5"/>
  <c r="F45" i="5"/>
  <c r="F47" i="5"/>
  <c r="F35" i="5"/>
  <c r="F39" i="5"/>
  <c r="F42" i="5"/>
  <c r="F50" i="5"/>
  <c r="F34" i="5"/>
  <c r="F38" i="5"/>
  <c r="F32" i="5"/>
  <c r="F49" i="5"/>
  <c r="F44" i="5"/>
  <c r="F48" i="5"/>
  <c r="J68" i="13"/>
  <c r="F68" i="13"/>
  <c r="D52" i="1"/>
  <c r="D51" i="1"/>
  <c r="D63" i="1"/>
  <c r="D68" i="1"/>
  <c r="D44" i="1"/>
  <c r="R7" i="9"/>
  <c r="D47" i="1"/>
  <c r="D41" i="1"/>
  <c r="D59" i="1"/>
  <c r="D67" i="1"/>
  <c r="D48" i="1"/>
  <c r="D50" i="1"/>
  <c r="D61" i="1"/>
  <c r="D66" i="1"/>
  <c r="D53" i="1"/>
  <c r="D64" i="1"/>
  <c r="D46" i="1"/>
  <c r="D43" i="1"/>
  <c r="D56" i="1"/>
  <c r="D69" i="1"/>
  <c r="D65" i="1"/>
  <c r="D49" i="1"/>
  <c r="D42" i="1"/>
  <c r="D57" i="1"/>
  <c r="D45" i="1"/>
  <c r="E70" i="1"/>
  <c r="T52" i="5"/>
  <c r="D51" i="15"/>
  <c r="K51" i="5"/>
  <c r="J47" i="3"/>
  <c r="J54" i="17"/>
  <c r="G68" i="13"/>
  <c r="K51" i="14"/>
  <c r="L50" i="1"/>
  <c r="L70" i="1" s="1"/>
  <c r="L71" i="1"/>
  <c r="L46" i="1"/>
  <c r="L59" i="1"/>
  <c r="L65" i="1"/>
  <c r="L51" i="1"/>
  <c r="L48" i="1"/>
  <c r="Z7" i="9"/>
  <c r="L44" i="1"/>
  <c r="L69" i="1"/>
  <c r="L41" i="1"/>
  <c r="L72" i="1"/>
  <c r="L57" i="1"/>
  <c r="L58" i="1"/>
  <c r="L66" i="1"/>
  <c r="L60" i="1"/>
  <c r="L67" i="1"/>
  <c r="L52" i="1"/>
  <c r="L64" i="1"/>
  <c r="L68" i="1"/>
  <c r="L47" i="1"/>
  <c r="L49" i="1"/>
  <c r="L43" i="1"/>
  <c r="L56" i="1"/>
  <c r="L63" i="1"/>
  <c r="L73" i="1"/>
  <c r="L54" i="1"/>
  <c r="Q52" i="16"/>
  <c r="O52" i="16"/>
  <c r="H53" i="16"/>
  <c r="M9" i="4"/>
  <c r="M15" i="4" s="1"/>
  <c r="M15" i="11"/>
  <c r="N51" i="15"/>
  <c r="F52" i="17"/>
  <c r="O50" i="1"/>
  <c r="AC7" i="9"/>
  <c r="O61" i="1"/>
  <c r="O46" i="1"/>
  <c r="O42" i="1"/>
  <c r="O63" i="1"/>
  <c r="O64" i="1"/>
  <c r="O44" i="1"/>
  <c r="O67" i="1"/>
  <c r="O74" i="1"/>
  <c r="O41" i="1"/>
  <c r="O47" i="1"/>
  <c r="O69" i="1"/>
  <c r="O73" i="1"/>
  <c r="O56" i="1"/>
  <c r="O53" i="1"/>
  <c r="O65" i="1"/>
  <c r="O45" i="1"/>
  <c r="O48" i="1"/>
  <c r="O57" i="1"/>
  <c r="O49" i="1"/>
  <c r="O66" i="1"/>
  <c r="O59" i="1"/>
  <c r="O54" i="1"/>
  <c r="O51" i="1"/>
  <c r="O52" i="1"/>
  <c r="O58" i="1"/>
  <c r="O62" i="1"/>
  <c r="F51" i="1"/>
  <c r="F56" i="1"/>
  <c r="F46" i="1"/>
  <c r="F62" i="1"/>
  <c r="F68" i="1"/>
  <c r="F42" i="1"/>
  <c r="F58" i="1"/>
  <c r="F60" i="1"/>
  <c r="F63" i="1"/>
  <c r="F41" i="1"/>
  <c r="F64" i="1"/>
  <c r="F57" i="1"/>
  <c r="F67" i="1"/>
  <c r="F48" i="1"/>
  <c r="F65" i="1"/>
  <c r="F44" i="1"/>
  <c r="F59" i="1"/>
  <c r="F45" i="1"/>
  <c r="T7" i="9"/>
  <c r="F49" i="1"/>
  <c r="F54" i="1"/>
  <c r="F66" i="1"/>
  <c r="F50" i="1"/>
  <c r="F53" i="1"/>
  <c r="F43" i="1"/>
  <c r="O53" i="16"/>
  <c r="D71" i="1"/>
  <c r="Y47" i="3"/>
  <c r="Z47" i="3"/>
  <c r="AA47" i="3"/>
  <c r="AB47" i="3"/>
  <c r="Z52" i="5"/>
  <c r="Z51" i="5"/>
  <c r="Y52" i="5"/>
  <c r="Y51" i="5"/>
  <c r="AB52" i="5"/>
  <c r="AB51" i="5"/>
  <c r="AA52" i="5"/>
  <c r="AA51" i="5"/>
  <c r="Z53" i="5"/>
  <c r="Y53" i="5"/>
  <c r="AB53" i="5"/>
  <c r="AA53" i="5"/>
  <c r="Y49" i="2"/>
  <c r="Y48" i="2"/>
  <c r="Y47" i="2"/>
  <c r="Y46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Z49" i="2"/>
  <c r="Z48" i="2"/>
  <c r="Z47" i="2"/>
  <c r="Z46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Y45" i="2"/>
  <c r="Z45" i="2"/>
  <c r="AA49" i="2"/>
  <c r="AA48" i="2"/>
  <c r="AA47" i="2"/>
  <c r="AA46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B49" i="2"/>
  <c r="AB48" i="2"/>
  <c r="AB47" i="2"/>
  <c r="AB46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A45" i="2"/>
  <c r="AB45" i="2"/>
  <c r="AA70" i="1"/>
  <c r="AB70" i="1"/>
  <c r="Y70" i="1"/>
  <c r="Z70" i="1"/>
  <c r="W51" i="5"/>
  <c r="W53" i="5"/>
  <c r="AB126" i="9"/>
  <c r="N32" i="3"/>
  <c r="N36" i="3"/>
  <c r="N40" i="3"/>
  <c r="N44" i="3"/>
  <c r="N45" i="3"/>
  <c r="N34" i="3"/>
  <c r="N38" i="3"/>
  <c r="N35" i="3"/>
  <c r="N42" i="3"/>
  <c r="N46" i="3"/>
  <c r="N33" i="3"/>
  <c r="N37" i="3"/>
  <c r="N39" i="3"/>
  <c r="N41" i="3"/>
  <c r="N43" i="3"/>
  <c r="R34" i="2"/>
  <c r="R42" i="2"/>
  <c r="AF44" i="9"/>
  <c r="R32" i="2"/>
  <c r="R36" i="2"/>
  <c r="R39" i="2"/>
  <c r="R40" i="2"/>
  <c r="R38" i="2"/>
  <c r="R46" i="2"/>
  <c r="R44" i="2"/>
  <c r="R43" i="2"/>
  <c r="R41" i="2"/>
  <c r="R48" i="2"/>
  <c r="R45" i="2"/>
  <c r="R47" i="2"/>
  <c r="R33" i="2"/>
  <c r="R49" i="2"/>
  <c r="R37" i="2"/>
  <c r="R35" i="2"/>
  <c r="E9" i="4"/>
  <c r="E15" i="4" s="1"/>
  <c r="E15" i="11"/>
  <c r="H34" i="2"/>
  <c r="H42" i="2"/>
  <c r="H36" i="2"/>
  <c r="H44" i="2"/>
  <c r="H35" i="2"/>
  <c r="H43" i="2"/>
  <c r="H41" i="2"/>
  <c r="H49" i="2"/>
  <c r="H32" i="2"/>
  <c r="V44" i="9"/>
  <c r="H38" i="2"/>
  <c r="H46" i="2"/>
  <c r="H47" i="2"/>
  <c r="H39" i="2"/>
  <c r="H37" i="2"/>
  <c r="H33" i="2"/>
  <c r="H40" i="2"/>
  <c r="H48" i="2"/>
  <c r="J32" i="2"/>
  <c r="J43" i="2"/>
  <c r="J46" i="2"/>
  <c r="J36" i="2"/>
  <c r="J33" i="2"/>
  <c r="J49" i="2"/>
  <c r="J41" i="2"/>
  <c r="J45" i="2"/>
  <c r="J35" i="2"/>
  <c r="J37" i="2"/>
  <c r="J40" i="2"/>
  <c r="J38" i="2"/>
  <c r="J34" i="2"/>
  <c r="J48" i="2"/>
  <c r="J44" i="2"/>
  <c r="X44" i="9"/>
  <c r="J39" i="2"/>
  <c r="J47" i="2"/>
  <c r="J42" i="2"/>
  <c r="G52" i="5"/>
  <c r="G51" i="5"/>
  <c r="I52" i="5"/>
  <c r="I51" i="5"/>
  <c r="G51" i="1"/>
  <c r="G63" i="1"/>
  <c r="G42" i="1"/>
  <c r="G74" i="1"/>
  <c r="G56" i="1"/>
  <c r="G52" i="1"/>
  <c r="G59" i="1"/>
  <c r="U7" i="9"/>
  <c r="G53" i="1"/>
  <c r="G66" i="1"/>
  <c r="G49" i="1"/>
  <c r="G45" i="1"/>
  <c r="G46" i="1"/>
  <c r="G43" i="1"/>
  <c r="G41" i="1"/>
  <c r="G64" i="1"/>
  <c r="G72" i="1"/>
  <c r="G67" i="1"/>
  <c r="G60" i="1"/>
  <c r="G71" i="1"/>
  <c r="G69" i="1"/>
  <c r="G48" i="1"/>
  <c r="G62" i="1"/>
  <c r="G61" i="1"/>
  <c r="G57" i="1"/>
  <c r="G65" i="1"/>
  <c r="G44" i="1"/>
  <c r="G58" i="1"/>
  <c r="I70" i="1"/>
  <c r="S47" i="3"/>
  <c r="O48" i="18"/>
  <c r="H48" i="19"/>
  <c r="P51" i="5"/>
  <c r="Q51" i="5"/>
  <c r="N48" i="18"/>
  <c r="H48" i="18"/>
  <c r="Q48" i="19"/>
  <c r="P54" i="16"/>
  <c r="E68" i="12"/>
  <c r="H32" i="3"/>
  <c r="H34" i="3"/>
  <c r="H46" i="3"/>
  <c r="H37" i="3"/>
  <c r="H36" i="3"/>
  <c r="H40" i="3"/>
  <c r="H44" i="3"/>
  <c r="H43" i="3"/>
  <c r="V126" i="9"/>
  <c r="H38" i="3"/>
  <c r="H42" i="3"/>
  <c r="H39" i="3"/>
  <c r="H33" i="3"/>
  <c r="H45" i="3"/>
  <c r="H35" i="3"/>
  <c r="H41" i="3"/>
  <c r="R52" i="5"/>
  <c r="R51" i="5"/>
  <c r="C49" i="14"/>
  <c r="C47" i="14"/>
  <c r="C44" i="14"/>
  <c r="C42" i="14"/>
  <c r="C40" i="14"/>
  <c r="C38" i="14"/>
  <c r="C36" i="14"/>
  <c r="C34" i="14"/>
  <c r="C33" i="14"/>
  <c r="C50" i="14"/>
  <c r="C45" i="14"/>
  <c r="C41" i="14"/>
  <c r="C37" i="14"/>
  <c r="C48" i="14"/>
  <c r="C43" i="14"/>
  <c r="C39" i="14"/>
  <c r="C35" i="14"/>
  <c r="Q50" i="14"/>
  <c r="Q45" i="14"/>
  <c r="Q41" i="14"/>
  <c r="Q37" i="14"/>
  <c r="Q48" i="14"/>
  <c r="Q44" i="14"/>
  <c r="Q36" i="14"/>
  <c r="Q34" i="14"/>
  <c r="Q42" i="14"/>
  <c r="Q35" i="14"/>
  <c r="Q43" i="14"/>
  <c r="Q22" i="2"/>
  <c r="Q49" i="14"/>
  <c r="Q40" i="14"/>
  <c r="Q38" i="14"/>
  <c r="Q47" i="14"/>
  <c r="Q39" i="14"/>
  <c r="K40" i="15"/>
  <c r="K35" i="15"/>
  <c r="K33" i="15"/>
  <c r="K50" i="15"/>
  <c r="K41" i="15"/>
  <c r="K49" i="15"/>
  <c r="K38" i="15"/>
  <c r="K48" i="15"/>
  <c r="K36" i="15"/>
  <c r="K34" i="15"/>
  <c r="K47" i="15"/>
  <c r="K22" i="2"/>
  <c r="K45" i="15"/>
  <c r="K37" i="15"/>
  <c r="K43" i="15"/>
  <c r="K39" i="15"/>
  <c r="K42" i="15"/>
  <c r="K44" i="15"/>
  <c r="D52" i="16"/>
  <c r="D53" i="16"/>
  <c r="D46" i="5"/>
  <c r="D42" i="5"/>
  <c r="D49" i="5"/>
  <c r="D36" i="5"/>
  <c r="D35" i="5"/>
  <c r="D39" i="5"/>
  <c r="D34" i="5"/>
  <c r="D43" i="5"/>
  <c r="D45" i="5"/>
  <c r="R87" i="9"/>
  <c r="D47" i="5"/>
  <c r="D32" i="5"/>
  <c r="D44" i="5"/>
  <c r="D48" i="5"/>
  <c r="D40" i="5"/>
  <c r="D50" i="5"/>
  <c r="D38" i="5"/>
  <c r="D41" i="5"/>
  <c r="D33" i="5"/>
  <c r="D37" i="5"/>
  <c r="J34" i="5"/>
  <c r="J50" i="5"/>
  <c r="J37" i="5"/>
  <c r="J45" i="5"/>
  <c r="J49" i="5"/>
  <c r="J35" i="5"/>
  <c r="J43" i="5"/>
  <c r="J38" i="5"/>
  <c r="X87" i="9"/>
  <c r="J40" i="5"/>
  <c r="J48" i="5"/>
  <c r="J32" i="5"/>
  <c r="J33" i="5"/>
  <c r="J41" i="5"/>
  <c r="J47" i="5"/>
  <c r="J39" i="5"/>
  <c r="J46" i="5"/>
  <c r="J36" i="5"/>
  <c r="J44" i="5"/>
  <c r="J42" i="5"/>
  <c r="J15" i="11"/>
  <c r="J9" i="4"/>
  <c r="J15" i="4" s="1"/>
  <c r="T51" i="5"/>
  <c r="C51" i="15"/>
  <c r="V50" i="2"/>
  <c r="P48" i="18"/>
  <c r="L48" i="18"/>
  <c r="I48" i="19"/>
  <c r="P52" i="16"/>
  <c r="I52" i="16"/>
  <c r="J52" i="17"/>
  <c r="M68" i="13"/>
  <c r="K68" i="13"/>
  <c r="E68" i="13"/>
  <c r="P70" i="1"/>
  <c r="H50" i="2" l="1"/>
  <c r="F70" i="1"/>
  <c r="E35" i="2"/>
  <c r="E37" i="2"/>
  <c r="E33" i="2"/>
  <c r="E48" i="2"/>
  <c r="E36" i="2"/>
  <c r="E44" i="2"/>
  <c r="E43" i="2"/>
  <c r="E39" i="2"/>
  <c r="E49" i="2"/>
  <c r="E41" i="2"/>
  <c r="E42" i="2"/>
  <c r="E38" i="2"/>
  <c r="E47" i="2"/>
  <c r="E32" i="2"/>
  <c r="E34" i="2"/>
  <c r="S44" i="9"/>
  <c r="E40" i="2"/>
  <c r="E46" i="2"/>
  <c r="W44" i="9"/>
  <c r="I41" i="2"/>
  <c r="I33" i="2"/>
  <c r="I44" i="2"/>
  <c r="I43" i="2"/>
  <c r="I48" i="2"/>
  <c r="I35" i="2"/>
  <c r="I32" i="2"/>
  <c r="I40" i="2"/>
  <c r="I49" i="2"/>
  <c r="I46" i="2"/>
  <c r="I34" i="2"/>
  <c r="I47" i="2"/>
  <c r="I37" i="2"/>
  <c r="I39" i="2"/>
  <c r="I36" i="2"/>
  <c r="I42" i="2"/>
  <c r="I38" i="2"/>
  <c r="E47" i="3"/>
  <c r="L47" i="3"/>
  <c r="O51" i="14"/>
  <c r="E51" i="15"/>
  <c r="I45" i="2"/>
  <c r="K47" i="3"/>
  <c r="E45" i="2"/>
  <c r="H51" i="14"/>
  <c r="F47" i="3"/>
  <c r="F42" i="2"/>
  <c r="F48" i="2"/>
  <c r="F44" i="2"/>
  <c r="F46" i="2"/>
  <c r="F34" i="2"/>
  <c r="F37" i="2"/>
  <c r="F49" i="2"/>
  <c r="F45" i="2"/>
  <c r="F39" i="2"/>
  <c r="F32" i="2"/>
  <c r="F43" i="2"/>
  <c r="F41" i="2"/>
  <c r="F40" i="2"/>
  <c r="F35" i="2"/>
  <c r="T44" i="9"/>
  <c r="F38" i="2"/>
  <c r="F36" i="2"/>
  <c r="F47" i="2"/>
  <c r="F33" i="2"/>
  <c r="F51" i="15"/>
  <c r="J53" i="5"/>
  <c r="D70" i="1"/>
  <c r="I51" i="15"/>
  <c r="O38" i="2"/>
  <c r="O39" i="2"/>
  <c r="O34" i="2"/>
  <c r="O44" i="2"/>
  <c r="O33" i="2"/>
  <c r="O41" i="2"/>
  <c r="O48" i="2"/>
  <c r="O35" i="2"/>
  <c r="O46" i="2"/>
  <c r="O32" i="2"/>
  <c r="O36" i="2"/>
  <c r="O49" i="2"/>
  <c r="O42" i="2"/>
  <c r="AC44" i="9"/>
  <c r="O40" i="2"/>
  <c r="O47" i="2"/>
  <c r="O37" i="2"/>
  <c r="O43" i="2"/>
  <c r="AC50" i="2"/>
  <c r="Q51" i="14"/>
  <c r="J50" i="2"/>
  <c r="O70" i="1"/>
  <c r="L51" i="5"/>
  <c r="L52" i="5"/>
  <c r="F53" i="5"/>
  <c r="F52" i="5"/>
  <c r="F51" i="5"/>
  <c r="L53" i="5"/>
  <c r="AA50" i="2"/>
  <c r="Y50" i="2"/>
  <c r="AB50" i="2"/>
  <c r="Z50" i="2"/>
  <c r="K38" i="2"/>
  <c r="K49" i="2"/>
  <c r="K37" i="2"/>
  <c r="K39" i="2"/>
  <c r="K44" i="2"/>
  <c r="K32" i="2"/>
  <c r="K35" i="2"/>
  <c r="K43" i="2"/>
  <c r="K36" i="2"/>
  <c r="K33" i="2"/>
  <c r="K41" i="2"/>
  <c r="K48" i="2"/>
  <c r="Y44" i="9"/>
  <c r="K34" i="2"/>
  <c r="K42" i="2"/>
  <c r="K47" i="2"/>
  <c r="K40" i="2"/>
  <c r="K46" i="2"/>
  <c r="D53" i="5"/>
  <c r="H47" i="3"/>
  <c r="K45" i="2"/>
  <c r="R50" i="2"/>
  <c r="N47" i="3"/>
  <c r="J52" i="5"/>
  <c r="J51" i="5"/>
  <c r="D51" i="5"/>
  <c r="D52" i="5"/>
  <c r="Q40" i="2"/>
  <c r="Q42" i="2"/>
  <c r="Q34" i="2"/>
  <c r="Q44" i="2"/>
  <c r="Q38" i="2"/>
  <c r="Q41" i="2"/>
  <c r="Q32" i="2"/>
  <c r="Q39" i="2"/>
  <c r="Q36" i="2"/>
  <c r="Q45" i="2"/>
  <c r="AE44" i="9"/>
  <c r="Q37" i="2"/>
  <c r="Q33" i="2"/>
  <c r="Q46" i="2"/>
  <c r="Q35" i="2"/>
  <c r="Q47" i="2"/>
  <c r="Q43" i="2"/>
  <c r="Q48" i="2"/>
  <c r="Q49" i="2"/>
  <c r="K51" i="15"/>
  <c r="C51" i="14"/>
  <c r="G70" i="1"/>
  <c r="I50" i="2" l="1"/>
  <c r="E50" i="2"/>
  <c r="F50" i="2"/>
  <c r="O50" i="2"/>
  <c r="Q50" i="2"/>
  <c r="K50" i="2"/>
</calcChain>
</file>

<file path=xl/sharedStrings.xml><?xml version="1.0" encoding="utf-8"?>
<sst xmlns="http://schemas.openxmlformats.org/spreadsheetml/2006/main" count="1317" uniqueCount="305">
  <si>
    <t>　 歳 入 合 計</t>
  </si>
  <si>
    <t>一般財源(1～11）</t>
    <phoneticPr fontId="2"/>
  </si>
  <si>
    <t>依存財源（2～11+15+16+22）</t>
    <phoneticPr fontId="3"/>
  </si>
  <si>
    <t>自主財源（1+12+13+14+17～21）</t>
    <phoneticPr fontId="3"/>
  </si>
  <si>
    <t>収支状況</t>
    <rPh sb="0" eb="2">
      <t>シュウシ</t>
    </rPh>
    <rPh sb="2" eb="4">
      <t>ジョウキョウ</t>
    </rPh>
    <phoneticPr fontId="2"/>
  </si>
  <si>
    <t>物件等購入</t>
    <rPh sb="0" eb="3">
      <t>ブッケントウ</t>
    </rPh>
    <rPh sb="3" eb="5">
      <t>コウニュウ</t>
    </rPh>
    <phoneticPr fontId="2"/>
  </si>
  <si>
    <t>保証・補償</t>
    <rPh sb="0" eb="2">
      <t>ホショウ</t>
    </rPh>
    <rPh sb="3" eb="5">
      <t>ホショウ</t>
    </rPh>
    <phoneticPr fontId="2"/>
  </si>
  <si>
    <t>その他</t>
    <rPh sb="2" eb="3">
      <t>タ</t>
    </rPh>
    <phoneticPr fontId="2"/>
  </si>
  <si>
    <t>実質的なもの</t>
    <rPh sb="0" eb="3">
      <t>ジッシツテキ</t>
    </rPh>
    <phoneticPr fontId="2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</si>
  <si>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2"/>
  </si>
  <si>
    <t>減債基金現在高</t>
    <rPh sb="0" eb="2">
      <t>ゲンサイ</t>
    </rPh>
    <rPh sb="2" eb="4">
      <t>キキン</t>
    </rPh>
    <rPh sb="4" eb="7">
      <t>ゲンザイダカ</t>
    </rPh>
    <phoneticPr fontId="2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</si>
  <si>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</si>
  <si>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</si>
  <si>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</si>
  <si>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</si>
  <si>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</si>
  <si>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</si>
  <si>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</si>
  <si>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</si>
  <si>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</si>
  <si>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</si>
  <si>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</si>
  <si>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12実質収支比率</t>
    <rPh sb="2" eb="4">
      <t>ジッシツ</t>
    </rPh>
    <rPh sb="4" eb="6">
      <t>シュウシ</t>
    </rPh>
    <rPh sb="6" eb="8">
      <t>ヒリツ</t>
    </rPh>
    <phoneticPr fontId="2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</si>
  <si>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2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</si>
  <si>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2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</si>
  <si>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2"/>
  </si>
  <si>
    <t>16標準財政規模</t>
    <rPh sb="2" eb="4">
      <t>ヒョウジュン</t>
    </rPh>
    <rPh sb="4" eb="6">
      <t>ザイセイ</t>
    </rPh>
    <rPh sb="6" eb="8">
      <t>キボ</t>
    </rPh>
    <phoneticPr fontId="2"/>
  </si>
  <si>
    <t>17財政力指数</t>
    <rPh sb="2" eb="5">
      <t>ザイセイリョク</t>
    </rPh>
    <rPh sb="5" eb="7">
      <t>シスウ</t>
    </rPh>
    <phoneticPr fontId="2"/>
  </si>
  <si>
    <t>18経常収支比率</t>
    <rPh sb="2" eb="4">
      <t>ケイジョウ</t>
    </rPh>
    <rPh sb="4" eb="6">
      <t>シュウシ</t>
    </rPh>
    <rPh sb="6" eb="8">
      <t>ヒリツ</t>
    </rPh>
    <phoneticPr fontId="2"/>
  </si>
  <si>
    <t>19公債費負担比率</t>
    <rPh sb="2" eb="5">
      <t>コウサイヒ</t>
    </rPh>
    <rPh sb="5" eb="7">
      <t>フタン</t>
    </rPh>
    <rPh sb="7" eb="9">
      <t>ヒリツ</t>
    </rPh>
    <phoneticPr fontId="2"/>
  </si>
  <si>
    <t>20公債費比率</t>
    <rPh sb="2" eb="5">
      <t>コウサイヒ</t>
    </rPh>
    <rPh sb="5" eb="7">
      <t>ヒリツ</t>
    </rPh>
    <phoneticPr fontId="2"/>
  </si>
  <si>
    <t>１市町村民税</t>
    <rPh sb="1" eb="4">
      <t>シチョウソン</t>
    </rPh>
    <rPh sb="4" eb="5">
      <t>ミン</t>
    </rPh>
    <rPh sb="5" eb="6">
      <t>ゼイ</t>
    </rPh>
    <phoneticPr fontId="2"/>
  </si>
  <si>
    <t xml:space="preserve">   個人均等割</t>
    <rPh sb="3" eb="5">
      <t>コジン</t>
    </rPh>
    <rPh sb="5" eb="8">
      <t>キントウワ</t>
    </rPh>
    <phoneticPr fontId="2"/>
  </si>
  <si>
    <t>　　所得割</t>
    <rPh sb="2" eb="4">
      <t>ショトク</t>
    </rPh>
    <rPh sb="4" eb="5">
      <t>ワ</t>
    </rPh>
    <phoneticPr fontId="2"/>
  </si>
  <si>
    <t>　　法人均等割</t>
    <rPh sb="2" eb="4">
      <t>ホウジン</t>
    </rPh>
    <rPh sb="4" eb="6">
      <t>キントウ</t>
    </rPh>
    <rPh sb="6" eb="7">
      <t>ワ</t>
    </rPh>
    <phoneticPr fontId="3"/>
  </si>
  <si>
    <t>　　法人税割</t>
    <rPh sb="2" eb="5">
      <t>ホウジンゼイ</t>
    </rPh>
    <rPh sb="5" eb="6">
      <t>ワ</t>
    </rPh>
    <phoneticPr fontId="3"/>
  </si>
  <si>
    <t>２固定資産税</t>
    <rPh sb="1" eb="3">
      <t>コテイ</t>
    </rPh>
    <rPh sb="3" eb="6">
      <t>シサンゼイ</t>
    </rPh>
    <phoneticPr fontId="2"/>
  </si>
  <si>
    <t>　　うち純固定資産税</t>
    <rPh sb="4" eb="5">
      <t>ジュン</t>
    </rPh>
    <rPh sb="5" eb="7">
      <t>コテイ</t>
    </rPh>
    <rPh sb="7" eb="10">
      <t>シサンゼイ</t>
    </rPh>
    <phoneticPr fontId="2"/>
  </si>
  <si>
    <t>３軽自動車税</t>
    <rPh sb="1" eb="2">
      <t>ケイ</t>
    </rPh>
    <rPh sb="2" eb="5">
      <t>ジドウシャ</t>
    </rPh>
    <rPh sb="5" eb="6">
      <t>ゼイ</t>
    </rPh>
    <phoneticPr fontId="3"/>
  </si>
  <si>
    <t>４市町村たばこ税</t>
    <rPh sb="1" eb="4">
      <t>シチョウソン</t>
    </rPh>
    <rPh sb="7" eb="8">
      <t>ゼイ</t>
    </rPh>
    <phoneticPr fontId="3"/>
  </si>
  <si>
    <t>５鉱産税</t>
    <rPh sb="1" eb="3">
      <t>コウサン</t>
    </rPh>
    <rPh sb="3" eb="4">
      <t>ゼイ</t>
    </rPh>
    <phoneticPr fontId="3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</si>
  <si>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3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</si>
  <si>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</si>
  <si>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８旧法による税</t>
    <rPh sb="1" eb="3">
      <t>キュウホウ</t>
    </rPh>
    <rPh sb="6" eb="7">
      <t>ゼイ</t>
    </rPh>
    <phoneticPr fontId="3"/>
  </si>
  <si>
    <t>９目的税</t>
    <rPh sb="1" eb="4">
      <t>モクテキゼイ</t>
    </rPh>
    <phoneticPr fontId="2"/>
  </si>
  <si>
    <t>　　入湯税</t>
    <rPh sb="2" eb="4">
      <t>ニュウトウ</t>
    </rPh>
    <rPh sb="4" eb="5">
      <t>ゼイ</t>
    </rPh>
    <phoneticPr fontId="2"/>
  </si>
  <si>
    <t>　　事業所税</t>
    <rPh sb="2" eb="5">
      <t>ジギョウショ</t>
    </rPh>
    <rPh sb="5" eb="6">
      <t>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</si>
  <si>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</si>
  <si>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3"/>
  </si>
  <si>
    <t>　  合　　　　 計</t>
    <phoneticPr fontId="2"/>
  </si>
  <si>
    <t xml:space="preserve"> 　歳 　出 　合　計</t>
    <rPh sb="8" eb="9">
      <t>ゴウ</t>
    </rPh>
    <rPh sb="10" eb="11">
      <t>ケイ</t>
    </rPh>
    <phoneticPr fontId="2"/>
  </si>
  <si>
    <t>１人　件　費</t>
    <phoneticPr fontId="2"/>
  </si>
  <si>
    <t>　　うち職員給与費</t>
    <rPh sb="4" eb="6">
      <t>ショクイン</t>
    </rPh>
    <rPh sb="6" eb="8">
      <t>キュウヨ</t>
    </rPh>
    <rPh sb="8" eb="9">
      <t>ヒ</t>
    </rPh>
    <phoneticPr fontId="2"/>
  </si>
  <si>
    <t>２扶　助　費</t>
    <phoneticPr fontId="2"/>
  </si>
  <si>
    <t>３公　債　費</t>
    <phoneticPr fontId="2"/>
  </si>
  <si>
    <t>　　元利償還金</t>
    <rPh sb="2" eb="4">
      <t>ガンリ</t>
    </rPh>
    <rPh sb="4" eb="7">
      <t>ショウカンキン</t>
    </rPh>
    <phoneticPr fontId="2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</si>
  <si>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</si>
  <si>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</si>
  <si>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</si>
  <si>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</si>
  <si>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2"/>
  </si>
  <si>
    <t>７繰　出　金</t>
    <phoneticPr fontId="2"/>
  </si>
  <si>
    <t>８積　立　金　</t>
    <phoneticPr fontId="2"/>
  </si>
  <si>
    <t>９投資・出資金・貸出金</t>
    <rPh sb="8" eb="10">
      <t>カシダシ</t>
    </rPh>
    <rPh sb="10" eb="11">
      <t>キン</t>
    </rPh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</si>
  <si>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</si>
  <si>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</si>
  <si>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</si>
  <si>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</si>
  <si>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</si>
  <si>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</si>
  <si>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</si>
  <si>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2"/>
  </si>
  <si>
    <t>13 諸 支 出 金</t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</si>
  <si>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</si>
  <si>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２ 総　務　費</t>
    <phoneticPr fontId="2"/>
  </si>
  <si>
    <t>１ 議　会　費</t>
    <phoneticPr fontId="2"/>
  </si>
  <si>
    <t>３ 民　生　費</t>
    <phoneticPr fontId="2"/>
  </si>
  <si>
    <t>歳入の状況</t>
    <rPh sb="0" eb="2">
      <t>サイニュウ</t>
    </rPh>
    <rPh sb="3" eb="5">
      <t>ジョウキョウ</t>
    </rPh>
    <phoneticPr fontId="2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</si>
  <si>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2"/>
  </si>
  <si>
    <t>税の状況</t>
    <rPh sb="0" eb="1">
      <t>ゼイ</t>
    </rPh>
    <rPh sb="2" eb="4">
      <t>ジョウキョウ</t>
    </rPh>
    <phoneticPr fontId="2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</si>
  <si>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2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</si>
  <si>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2"/>
  </si>
  <si>
    <t>税の状況（構成比）</t>
    <rPh sb="0" eb="1">
      <t>ゼイ</t>
    </rPh>
    <rPh sb="2" eb="4">
      <t>ジョウキョウ</t>
    </rPh>
    <rPh sb="5" eb="8">
      <t>コウセイヒ</t>
    </rPh>
    <phoneticPr fontId="2"/>
  </si>
  <si>
    <t>目的別歳出</t>
    <rPh sb="0" eb="3">
      <t>モクテキベツ</t>
    </rPh>
    <rPh sb="3" eb="5">
      <t>サイシュツ</t>
    </rPh>
    <phoneticPr fontId="2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</si>
  <si>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</si>
  <si>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</si>
  <si>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</si>
  <si>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</si>
  <si>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</si>
  <si>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</si>
  <si>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</si>
  <si>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</si>
  <si>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</si>
  <si>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</si>
  <si>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2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</si>
  <si>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2"/>
  </si>
  <si>
    <t xml:space="preserve">   歳 出 合　計</t>
    <rPh sb="7" eb="8">
      <t>ゴウ</t>
    </rPh>
    <rPh sb="9" eb="10">
      <t>ケイ</t>
    </rPh>
    <phoneticPr fontId="2"/>
  </si>
  <si>
    <t>１ 地 方 税</t>
    <phoneticPr fontId="2"/>
  </si>
  <si>
    <t>２ 地方譲与税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</si>
  <si>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</si>
  <si>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</si>
  <si>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</si>
  <si>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</si>
  <si>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８ 国有提供施設等助成交付金</t>
    <phoneticPr fontId="3"/>
  </si>
  <si>
    <t>９ 地方特例交付金</t>
    <rPh sb="2" eb="4">
      <t>チホウ</t>
    </rPh>
    <rPh sb="4" eb="6">
      <t>トクレイ</t>
    </rPh>
    <rPh sb="6" eb="9">
      <t>コウフキン</t>
    </rPh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</si>
  <si>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</si>
  <si>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</si>
  <si>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</si>
  <si>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</si>
  <si>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</si>
  <si>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</si>
  <si>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</si>
  <si>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</si>
  <si>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</si>
  <si>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</si>
  <si>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18 寄 附 金</t>
    <rPh sb="5" eb="6">
      <t>フ</t>
    </rPh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</si>
  <si>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</si>
  <si>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</si>
  <si>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</si>
  <si>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</si>
  <si>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財政指標</t>
    <rPh sb="0" eb="2">
      <t>ザイセイ</t>
    </rPh>
    <rPh sb="2" eb="4">
      <t>シヒョウ</t>
    </rPh>
    <phoneticPr fontId="2"/>
  </si>
  <si>
    <t xml:space="preserve"> 地 方 税</t>
    <phoneticPr fontId="2"/>
  </si>
  <si>
    <t xml:space="preserve"> 国庫支出金</t>
    <phoneticPr fontId="2"/>
  </si>
  <si>
    <t xml:space="preserve"> 地 方 債</t>
    <phoneticPr fontId="2"/>
  </si>
  <si>
    <t>　  合　　　　 計</t>
  </si>
  <si>
    <t>市町村民税</t>
    <phoneticPr fontId="2"/>
  </si>
  <si>
    <t>固定資産税</t>
    <phoneticPr fontId="2"/>
  </si>
  <si>
    <t>市町村たばこ税</t>
    <phoneticPr fontId="2"/>
  </si>
  <si>
    <t>歳出総額</t>
    <phoneticPr fontId="2"/>
  </si>
  <si>
    <t>地方債現在高</t>
    <phoneticPr fontId="2"/>
  </si>
  <si>
    <t>人　件　費</t>
    <phoneticPr fontId="2"/>
  </si>
  <si>
    <t>扶　助　費</t>
    <phoneticPr fontId="2"/>
  </si>
  <si>
    <t>公　債　費</t>
    <phoneticPr fontId="2"/>
  </si>
  <si>
    <t>物　件　費</t>
    <phoneticPr fontId="2"/>
  </si>
  <si>
    <t>維 持 補 修 費</t>
    <phoneticPr fontId="2"/>
  </si>
  <si>
    <t>投資・出資金・貸出金</t>
    <phoneticPr fontId="2"/>
  </si>
  <si>
    <t>総額</t>
    <rPh sb="0" eb="2">
      <t>ソウガク</t>
    </rPh>
    <phoneticPr fontId="2"/>
  </si>
  <si>
    <t>普通建設事業費</t>
    <phoneticPr fontId="2"/>
  </si>
  <si>
    <t xml:space="preserve"> 総　務　費</t>
    <phoneticPr fontId="2"/>
  </si>
  <si>
    <t xml:space="preserve"> 民　生　費</t>
    <phoneticPr fontId="2"/>
  </si>
  <si>
    <t xml:space="preserve"> 衛　生　費</t>
    <phoneticPr fontId="2"/>
  </si>
  <si>
    <t xml:space="preserve"> 商　工　費</t>
    <phoneticPr fontId="2"/>
  </si>
  <si>
    <t xml:space="preserve"> 土　木　費</t>
    <phoneticPr fontId="2"/>
  </si>
  <si>
    <t xml:space="preserve"> 教　育　費</t>
    <phoneticPr fontId="2"/>
  </si>
  <si>
    <t xml:space="preserve"> 公　債　費</t>
    <phoneticPr fontId="2"/>
  </si>
  <si>
    <t xml:space="preserve"> 総　　額</t>
    <rPh sb="1" eb="2">
      <t>フサ</t>
    </rPh>
    <rPh sb="4" eb="5">
      <t>ガク</t>
    </rPh>
    <phoneticPr fontId="2"/>
  </si>
  <si>
    <t xml:space="preserve"> 補助事業費</t>
    <phoneticPr fontId="2"/>
  </si>
  <si>
    <t xml:space="preserve"> 単独事業費</t>
    <phoneticPr fontId="2"/>
  </si>
  <si>
    <t>（百万円）</t>
    <rPh sb="1" eb="2">
      <t>ヒャク</t>
    </rPh>
    <rPh sb="2" eb="4">
      <t>マンエン</t>
    </rPh>
    <phoneticPr fontId="2"/>
  </si>
  <si>
    <t>　　　（百万円、％）</t>
    <rPh sb="4" eb="5">
      <t>ヒャク</t>
    </rPh>
    <rPh sb="5" eb="7">
      <t>マンエン</t>
    </rPh>
    <phoneticPr fontId="2"/>
  </si>
  <si>
    <t xml:space="preserve"> 農林水産業費</t>
    <phoneticPr fontId="2"/>
  </si>
  <si>
    <t>特定財源（12～22）</t>
    <rPh sb="0" eb="2">
      <t>トクテイ</t>
    </rPh>
    <rPh sb="2" eb="4">
      <t>ザイゲン</t>
    </rPh>
    <phoneticPr fontId="2"/>
  </si>
  <si>
    <t>地方交付税</t>
    <phoneticPr fontId="2"/>
  </si>
  <si>
    <t>11普 通 建 設 事 業 費</t>
    <phoneticPr fontId="2"/>
  </si>
  <si>
    <t>12災 害 復 旧 事 業 費</t>
    <phoneticPr fontId="2"/>
  </si>
  <si>
    <t>13失 業 対 策 事 業 費</t>
    <phoneticPr fontId="2"/>
  </si>
  <si>
    <t>投 資 的 経 費（11～12）</t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</si>
  <si>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</si>
  <si>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 xml:space="preserve"> うち減税補てん債</t>
    <rPh sb="3" eb="5">
      <t>ゲンゼイ</t>
    </rPh>
    <rPh sb="5" eb="6">
      <t>ホ</t>
    </rPh>
    <rPh sb="8" eb="9">
      <t>サイ</t>
    </rPh>
    <phoneticPr fontId="2"/>
  </si>
  <si>
    <t xml:space="preserve"> うち臨時財政対策債</t>
    <rPh sb="3" eb="5">
      <t>リンジ</t>
    </rPh>
    <rPh sb="5" eb="7">
      <t>ザイセイ</t>
    </rPh>
    <rPh sb="7" eb="9">
      <t>タイサク</t>
    </rPh>
    <rPh sb="9" eb="10">
      <t>サイ</t>
    </rPh>
    <phoneticPr fontId="2"/>
  </si>
  <si>
    <t>０４(H16)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</si>
  <si>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</si>
  <si>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</si>
  <si>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</si>
  <si>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０５(H17)</t>
    <phoneticPr fontId="2"/>
  </si>
  <si>
    <t>21実質公債費比率</t>
    <rPh sb="2" eb="4">
      <t>ジッシツ</t>
    </rPh>
    <rPh sb="4" eb="7">
      <t>コウサイヒ</t>
    </rPh>
    <rPh sb="7" eb="9">
      <t>ヒリツ</t>
    </rPh>
    <phoneticPr fontId="2"/>
  </si>
  <si>
    <t>22起債制限比率</t>
    <rPh sb="2" eb="4">
      <t>キサイ</t>
    </rPh>
    <rPh sb="4" eb="6">
      <t>セイゲン</t>
    </rPh>
    <rPh sb="6" eb="8">
      <t>ヒリツ</t>
    </rPh>
    <phoneticPr fontId="2"/>
  </si>
  <si>
    <t>那珂川町</t>
    <rPh sb="0" eb="3">
      <t>ナカガワ</t>
    </rPh>
    <rPh sb="3" eb="4">
      <t>マチ</t>
    </rPh>
    <phoneticPr fontId="2"/>
  </si>
  <si>
    <t>８９（元）</t>
    <rPh sb="3" eb="4">
      <t>ガン</t>
    </rPh>
    <phoneticPr fontId="2"/>
  </si>
  <si>
    <t>９０（H2）</t>
    <phoneticPr fontId="2"/>
  </si>
  <si>
    <t>９０（H2）</t>
    <phoneticPr fontId="2"/>
  </si>
  <si>
    <t>９１（H3）</t>
    <phoneticPr fontId="2"/>
  </si>
  <si>
    <t>９１（H3）</t>
    <phoneticPr fontId="2"/>
  </si>
  <si>
    <t>９２（H4）</t>
    <phoneticPr fontId="2"/>
  </si>
  <si>
    <t>９２（H4）</t>
    <phoneticPr fontId="2"/>
  </si>
  <si>
    <t>９３（H5）</t>
    <phoneticPr fontId="2"/>
  </si>
  <si>
    <t>９３（H5）</t>
    <phoneticPr fontId="2"/>
  </si>
  <si>
    <t>９４（H6）</t>
    <phoneticPr fontId="2"/>
  </si>
  <si>
    <t>９４（H6）</t>
    <phoneticPr fontId="2"/>
  </si>
  <si>
    <t>９５（H7）</t>
    <phoneticPr fontId="2"/>
  </si>
  <si>
    <t>９５（H7）</t>
    <phoneticPr fontId="2"/>
  </si>
  <si>
    <t>９６（H8）</t>
    <phoneticPr fontId="2"/>
  </si>
  <si>
    <t>９６（H8）</t>
    <phoneticPr fontId="2"/>
  </si>
  <si>
    <t>９７（H9）</t>
    <phoneticPr fontId="2"/>
  </si>
  <si>
    <t>９７（H9）</t>
    <phoneticPr fontId="2"/>
  </si>
  <si>
    <t>９８(H10)</t>
    <phoneticPr fontId="2"/>
  </si>
  <si>
    <t>９８(H10)</t>
    <phoneticPr fontId="2"/>
  </si>
  <si>
    <t>９９(H11)</t>
    <phoneticPr fontId="2"/>
  </si>
  <si>
    <t>９９(H11)</t>
    <phoneticPr fontId="2"/>
  </si>
  <si>
    <t>００(H12)</t>
    <phoneticPr fontId="2"/>
  </si>
  <si>
    <t>００(H12)</t>
    <phoneticPr fontId="2"/>
  </si>
  <si>
    <t>０１(H13)</t>
    <phoneticPr fontId="2"/>
  </si>
  <si>
    <t>０１(H13)</t>
    <phoneticPr fontId="2"/>
  </si>
  <si>
    <t>０２(H14)</t>
    <phoneticPr fontId="2"/>
  </si>
  <si>
    <t>０２(H14)</t>
    <phoneticPr fontId="2"/>
  </si>
  <si>
    <t>０３(H15)</t>
    <phoneticPr fontId="2"/>
  </si>
  <si>
    <t>０３(H15)</t>
    <phoneticPr fontId="2"/>
  </si>
  <si>
    <t>０４(H16)</t>
    <phoneticPr fontId="2"/>
  </si>
  <si>
    <t>０４(H16)までは合併前の２町の合算</t>
    <rPh sb="10" eb="12">
      <t>ガッペイ</t>
    </rPh>
    <rPh sb="12" eb="13">
      <t>マエ</t>
    </rPh>
    <rPh sb="15" eb="16">
      <t>チョウ</t>
    </rPh>
    <rPh sb="17" eb="19">
      <t>ガッサン</t>
    </rPh>
    <phoneticPr fontId="2"/>
  </si>
  <si>
    <t>馬頭町</t>
    <rPh sb="0" eb="3">
      <t>バトウマチ</t>
    </rPh>
    <phoneticPr fontId="2"/>
  </si>
  <si>
    <t>９３（H5）</t>
    <phoneticPr fontId="2"/>
  </si>
  <si>
    <t>９４（H6）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</si>
  <si>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</si>
  <si>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</si>
  <si>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</si>
  <si>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</si>
  <si>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</si>
  <si>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</si>
  <si>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</si>
  <si>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</si>
  <si>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</si>
  <si>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21起債制限比率</t>
    <rPh sb="2" eb="4">
      <t>キサイ</t>
    </rPh>
    <rPh sb="4" eb="6">
      <t>セイゲン</t>
    </rPh>
    <rPh sb="6" eb="8">
      <t>ヒリツ</t>
    </rPh>
    <phoneticPr fontId="2"/>
  </si>
  <si>
    <t>22積立金現在高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</si>
  <si>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23地方債現在高</t>
    <rPh sb="2" eb="5">
      <t>チホウサイ</t>
    </rPh>
    <rPh sb="5" eb="7">
      <t>ゲンザイ</t>
    </rPh>
    <rPh sb="7" eb="8">
      <t>ダカ</t>
    </rPh>
    <phoneticPr fontId="2"/>
  </si>
  <si>
    <t>24債務負担行為額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</si>
  <si>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25収益事業収入</t>
    <rPh sb="2" eb="4">
      <t>シュウエキ</t>
    </rPh>
    <rPh sb="4" eb="6">
      <t>ジギョウ</t>
    </rPh>
    <rPh sb="6" eb="8">
      <t>シュウニュウ</t>
    </rPh>
    <phoneticPr fontId="2"/>
  </si>
  <si>
    <t>26土地開発基金現在高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</si>
  <si>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小川町</t>
    <rPh sb="0" eb="3">
      <t>オガワマチ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</si>
  <si>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</si>
  <si>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</si>
  <si>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</si>
  <si>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</si>
  <si>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</si>
  <si>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</si>
  <si>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</si>
  <si>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</si>
  <si>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</si>
  <si>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</si>
  <si>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９７(H9）</t>
    <phoneticPr fontId="2"/>
  </si>
  <si>
    <t>９８(H10）</t>
    <phoneticPr fontId="2"/>
  </si>
  <si>
    <t>９９(H11）</t>
    <phoneticPr fontId="2"/>
  </si>
  <si>
    <t>００(H12）</t>
    <phoneticPr fontId="2"/>
  </si>
  <si>
    <t xml:space="preserve"> (1)減税補てん債</t>
    <rPh sb="4" eb="6">
      <t>ゲンゼイ</t>
    </rPh>
    <rPh sb="6" eb="7">
      <t>ホ</t>
    </rPh>
    <rPh sb="9" eb="10">
      <t>サイ</t>
    </rPh>
    <phoneticPr fontId="2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</si>
  <si>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2"/>
  </si>
  <si>
    <t>０１(H13）</t>
    <phoneticPr fontId="2"/>
  </si>
  <si>
    <t>０２(H14）</t>
    <phoneticPr fontId="2"/>
  </si>
  <si>
    <t>０３(H15）</t>
    <phoneticPr fontId="2"/>
  </si>
  <si>
    <t>０４(H16）</t>
    <phoneticPr fontId="2"/>
  </si>
  <si>
    <t>９７(H9）</t>
    <phoneticPr fontId="2"/>
  </si>
  <si>
    <t>９８(H10）</t>
    <phoneticPr fontId="2"/>
  </si>
  <si>
    <t>１人　件　費</t>
    <phoneticPr fontId="2"/>
  </si>
  <si>
    <t>２扶　助　費</t>
    <phoneticPr fontId="2"/>
  </si>
  <si>
    <t>３公　債　費</t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</si>
  <si>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</si>
  <si>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</si>
  <si>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</si>
  <si>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７繰　出　金</t>
    <phoneticPr fontId="2"/>
  </si>
  <si>
    <t>８積　立　金　</t>
    <phoneticPr fontId="2"/>
  </si>
  <si>
    <t>11普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</si>
  <si>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</si>
  <si>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</si>
  <si>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12災 害 復 旧 事 業 費</t>
    <phoneticPr fontId="2"/>
  </si>
  <si>
    <t>13失 業 対 策 事 業 費</t>
    <phoneticPr fontId="2"/>
  </si>
  <si>
    <t>義 務 的 経 費（1～３）</t>
    <phoneticPr fontId="2"/>
  </si>
  <si>
    <t>投 資 的 経 費（11～12）</t>
    <phoneticPr fontId="2"/>
  </si>
  <si>
    <t>10普 通 建 設 事 業 費</t>
    <phoneticPr fontId="2"/>
  </si>
  <si>
    <t>11災 害 復 旧 事 業 費</t>
    <phoneticPr fontId="2"/>
  </si>
  <si>
    <t>12失 業 対 策 事 業 費</t>
    <phoneticPr fontId="2"/>
  </si>
  <si>
    <t>投 資 的 経 費（10～12）</t>
    <phoneticPr fontId="2"/>
  </si>
  <si>
    <t>１ 議　会　費</t>
    <phoneticPr fontId="2"/>
  </si>
  <si>
    <t>２ 総　務　費</t>
    <phoneticPr fontId="2"/>
  </si>
  <si>
    <t>３ 民　生　費</t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</si>
  <si>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</si>
  <si>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</si>
  <si>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</si>
  <si>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</si>
  <si>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</si>
  <si>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</si>
  <si>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</si>
  <si>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</si>
  <si>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</si>
  <si>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０２(H14）</t>
    <phoneticPr fontId="2"/>
  </si>
  <si>
    <t>０３(H15）</t>
    <phoneticPr fontId="2"/>
  </si>
  <si>
    <t>０４(H16）</t>
    <phoneticPr fontId="2"/>
  </si>
  <si>
    <t>０６(H18)</t>
    <phoneticPr fontId="2"/>
  </si>
  <si>
    <t>23将来負担比率</t>
    <phoneticPr fontId="2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</si>
  <si>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</si>
  <si>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25地方債現在高</t>
    <rPh sb="2" eb="5">
      <t>チホウサイ</t>
    </rPh>
    <rPh sb="5" eb="7">
      <t>ゲンザイ</t>
    </rPh>
    <rPh sb="7" eb="8">
      <t>ダカ</t>
    </rPh>
    <phoneticPr fontId="2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</si>
  <si>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</si>
  <si>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27収益事業収入</t>
    <rPh sb="2" eb="4">
      <t>シュウエキ</t>
    </rPh>
    <rPh sb="4" eb="6">
      <t>ジギョウ</t>
    </rPh>
    <rPh sb="6" eb="8">
      <t>シュウニュウ</t>
    </rPh>
    <phoneticPr fontId="2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</si>
  <si>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</si>
  <si>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０７(H19)</t>
    <phoneticPr fontId="2"/>
  </si>
  <si>
    <t>０８(H20)</t>
    <phoneticPr fontId="2"/>
  </si>
  <si>
    <t>０９(H21)</t>
    <phoneticPr fontId="2"/>
  </si>
  <si>
    <t>１０(H22)</t>
    <phoneticPr fontId="2"/>
  </si>
  <si>
    <t>１１(H23)</t>
    <phoneticPr fontId="2"/>
  </si>
  <si>
    <t xml:space="preserve"> (3) 減収補填特例交付金</t>
    <rPh sb="7" eb="9">
      <t>ホテン</t>
    </rPh>
    <phoneticPr fontId="2"/>
  </si>
  <si>
    <t>１２(H24)</t>
    <phoneticPr fontId="2"/>
  </si>
  <si>
    <t>１３(H25)</t>
    <phoneticPr fontId="2"/>
  </si>
  <si>
    <t>１４(H26)</t>
    <phoneticPr fontId="2"/>
  </si>
  <si>
    <t>１５(H27)</t>
    <phoneticPr fontId="2"/>
  </si>
  <si>
    <t>１２(H24)</t>
    <phoneticPr fontId="2"/>
  </si>
  <si>
    <t>１３(H25)</t>
    <phoneticPr fontId="2"/>
  </si>
  <si>
    <t>１４(H26)</t>
    <phoneticPr fontId="2"/>
  </si>
  <si>
    <t>１５(H27)</t>
    <phoneticPr fontId="2"/>
  </si>
  <si>
    <t>１５(H27)</t>
    <phoneticPr fontId="2"/>
  </si>
  <si>
    <t>１６(H28)</t>
    <phoneticPr fontId="2"/>
  </si>
  <si>
    <t>うち臨時財政対策債</t>
    <rPh sb="2" eb="9">
      <t>リ</t>
    </rPh>
    <phoneticPr fontId="2"/>
  </si>
  <si>
    <t>（3）震災復興特別交付税</t>
    <phoneticPr fontId="2"/>
  </si>
  <si>
    <t>１７(H29)</t>
  </si>
  <si>
    <t>１７(H29)</t>
    <phoneticPr fontId="2"/>
  </si>
  <si>
    <t>１８(H30)</t>
    <phoneticPr fontId="2"/>
  </si>
  <si>
    <t>１９(R1)</t>
    <phoneticPr fontId="2"/>
  </si>
  <si>
    <t>８ 自動車税環境性能割交付金</t>
    <rPh sb="2" eb="3">
      <t>ジ</t>
    </rPh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</si>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</sst>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1" fillId="0" borderId="0">
      <alignment vertical="center"/>
    </xf>
  </cellStyleXfs>
  <cellXfs count="133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179" fontId="5" fillId="0" borderId="1" xfId="0" applyNumberFormat="1" applyFont="1" applyBorder="1"/>
    <xf numFmtId="179" fontId="5" fillId="0" borderId="1" xfId="1" applyNumberFormat="1" applyFont="1" applyBorder="1"/>
    <xf numFmtId="179" fontId="4" fillId="0" borderId="1" xfId="1" applyNumberFormat="1" applyFont="1" applyFill="1" applyBorder="1" applyProtection="1"/>
    <xf numFmtId="179" fontId="4" fillId="0" borderId="1" xfId="0" applyNumberFormat="1" applyFont="1" applyFill="1" applyBorder="1" applyProtection="1"/>
    <xf numFmtId="179" fontId="4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/>
    <xf numFmtId="179" fontId="4" fillId="0" borderId="1" xfId="0" applyNumberFormat="1" applyFont="1" applyFill="1" applyBorder="1" applyAlignment="1" applyProtection="1">
      <alignment vertical="center"/>
    </xf>
    <xf numFmtId="183" fontId="5" fillId="0" borderId="1" xfId="0" applyNumberFormat="1" applyFont="1" applyBorder="1"/>
    <xf numFmtId="183" fontId="4" fillId="0" borderId="1" xfId="1" applyNumberFormat="1" applyFont="1" applyFill="1" applyBorder="1" applyProtection="1"/>
    <xf numFmtId="183" fontId="5" fillId="0" borderId="1" xfId="1" applyNumberFormat="1" applyFont="1" applyBorder="1"/>
    <xf numFmtId="183" fontId="5" fillId="0" borderId="0" xfId="0" applyNumberFormat="1" applyFont="1"/>
    <xf numFmtId="183" fontId="4" fillId="0" borderId="1" xfId="0" applyNumberFormat="1" applyFont="1" applyFill="1" applyBorder="1" applyProtection="1"/>
    <xf numFmtId="183" fontId="4" fillId="0" borderId="1" xfId="0" applyNumberFormat="1" applyFont="1" applyBorder="1"/>
    <xf numFmtId="183" fontId="4" fillId="0" borderId="0" xfId="0" applyNumberFormat="1" applyFont="1"/>
    <xf numFmtId="183" fontId="4" fillId="0" borderId="1" xfId="0" applyNumberFormat="1" applyFont="1" applyFill="1" applyBorder="1" applyAlignment="1" applyProtection="1">
      <alignment vertical="center"/>
    </xf>
    <xf numFmtId="182" fontId="5" fillId="0" borderId="1" xfId="0" applyNumberFormat="1" applyFont="1" applyBorder="1"/>
    <xf numFmtId="182" fontId="5" fillId="0" borderId="1" xfId="1" applyNumberFormat="1" applyFont="1" applyBorder="1"/>
    <xf numFmtId="0" fontId="6" fillId="0" borderId="0" xfId="0" applyFont="1"/>
    <xf numFmtId="0" fontId="7" fillId="0" borderId="0" xfId="0" applyFont="1"/>
    <xf numFmtId="179" fontId="6" fillId="0" borderId="0" xfId="0" applyNumberFormat="1" applyFont="1"/>
    <xf numFmtId="184" fontId="4" fillId="0" borderId="1" xfId="1" applyNumberFormat="1" applyFont="1" applyFill="1" applyBorder="1" applyProtection="1"/>
    <xf numFmtId="184" fontId="5" fillId="0" borderId="1" xfId="1" applyNumberFormat="1" applyFont="1" applyBorder="1"/>
    <xf numFmtId="183" fontId="6" fillId="0" borderId="0" xfId="0" applyNumberFormat="1" applyFont="1"/>
    <xf numFmtId="183" fontId="7" fillId="0" borderId="0" xfId="0" applyNumberFormat="1" applyFont="1"/>
    <xf numFmtId="184" fontId="4" fillId="0" borderId="1" xfId="0" applyNumberFormat="1" applyFont="1" applyFill="1" applyBorder="1" applyProtection="1"/>
    <xf numFmtId="182" fontId="4" fillId="0" borderId="1" xfId="0" applyNumberFormat="1" applyFont="1" applyBorder="1"/>
    <xf numFmtId="183" fontId="8" fillId="0" borderId="0" xfId="0" applyNumberFormat="1" applyFont="1"/>
    <xf numFmtId="183" fontId="9" fillId="0" borderId="0" xfId="0" applyNumberFormat="1" applyFont="1"/>
    <xf numFmtId="182" fontId="4" fillId="0" borderId="1" xfId="0" applyNumberFormat="1" applyFont="1" applyFill="1" applyBorder="1" applyProtection="1"/>
    <xf numFmtId="182" fontId="4" fillId="0" borderId="0" xfId="0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0" fillId="0" borderId="0" xfId="0" applyNumberFormat="1"/>
    <xf numFmtId="0" fontId="5" fillId="0" borderId="1" xfId="0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 applyProtection="1">
      <alignment vertical="center"/>
    </xf>
    <xf numFmtId="180" fontId="5" fillId="0" borderId="1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5" fontId="5" fillId="0" borderId="0" xfId="0" applyNumberFormat="1" applyFont="1"/>
    <xf numFmtId="183" fontId="4" fillId="0" borderId="1" xfId="0" applyNumberFormat="1" applyFont="1" applyFill="1" applyBorder="1" applyAlignment="1" applyProtection="1"/>
    <xf numFmtId="183" fontId="4" fillId="0" borderId="1" xfId="0" applyNumberFormat="1" applyFont="1" applyBorder="1" applyAlignment="1"/>
    <xf numFmtId="185" fontId="7" fillId="0" borderId="0" xfId="0" applyNumberFormat="1" applyFont="1"/>
    <xf numFmtId="179" fontId="7" fillId="0" borderId="0" xfId="0" applyNumberFormat="1" applyFont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vertical="center"/>
    </xf>
    <xf numFmtId="38" fontId="5" fillId="2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38" fontId="5" fillId="0" borderId="0" xfId="1" applyFont="1"/>
    <xf numFmtId="38" fontId="5" fillId="0" borderId="1" xfId="1" applyFont="1" applyBorder="1"/>
    <xf numFmtId="183" fontId="5" fillId="0" borderId="0" xfId="0" applyNumberFormat="1" applyFont="1" applyBorder="1"/>
    <xf numFmtId="179" fontId="5" fillId="0" borderId="0" xfId="1" applyNumberFormat="1" applyFont="1"/>
    <xf numFmtId="183" fontId="5" fillId="0" borderId="0" xfId="1" applyNumberFormat="1" applyFont="1"/>
    <xf numFmtId="182" fontId="4" fillId="0" borderId="1" xfId="1" applyNumberFormat="1" applyFont="1" applyFill="1" applyBorder="1" applyProtection="1"/>
    <xf numFmtId="183" fontId="4" fillId="0" borderId="0" xfId="1" applyNumberFormat="1" applyFont="1"/>
    <xf numFmtId="183" fontId="5" fillId="0" borderId="1" xfId="0" applyNumberFormat="1" applyFont="1" applyBorder="1" applyAlignment="1"/>
    <xf numFmtId="183" fontId="4" fillId="0" borderId="1" xfId="1" applyNumberFormat="1" applyFont="1" applyBorder="1"/>
    <xf numFmtId="182" fontId="4" fillId="0" borderId="0" xfId="1" applyNumberFormat="1" applyFont="1"/>
    <xf numFmtId="0" fontId="5" fillId="2" borderId="1" xfId="0" applyFont="1" applyFill="1" applyBorder="1" applyAlignment="1">
      <alignment horizontal="left" vertical="center"/>
    </xf>
    <xf numFmtId="178" fontId="5" fillId="2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 applyProtection="1">
      <alignment vertical="center"/>
    </xf>
    <xf numFmtId="183" fontId="4" fillId="2" borderId="1" xfId="1" applyNumberFormat="1" applyFont="1" applyFill="1" applyBorder="1" applyAlignment="1" applyProtection="1">
      <alignment vertical="center"/>
    </xf>
    <xf numFmtId="183" fontId="5" fillId="2" borderId="1" xfId="1" applyNumberFormat="1" applyFont="1" applyFill="1" applyBorder="1" applyAlignment="1">
      <alignment vertical="center"/>
    </xf>
    <xf numFmtId="180" fontId="5" fillId="2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</xf>
    <xf numFmtId="179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183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179" fontId="4" fillId="2" borderId="1" xfId="1" applyNumberFormat="1" applyFont="1" applyFill="1" applyBorder="1" applyProtection="1"/>
    <xf numFmtId="183" fontId="4" fillId="2" borderId="1" xfId="1" applyNumberFormat="1" applyFont="1" applyFill="1" applyBorder="1" applyProtection="1"/>
    <xf numFmtId="179" fontId="5" fillId="2" borderId="1" xfId="1" applyNumberFormat="1" applyFont="1" applyFill="1" applyBorder="1"/>
    <xf numFmtId="179" fontId="4" fillId="2" borderId="1" xfId="0" applyNumberFormat="1" applyFont="1" applyFill="1" applyBorder="1" applyProtection="1"/>
    <xf numFmtId="179" fontId="4" fillId="2" borderId="1" xfId="1" applyNumberFormat="1" applyFont="1" applyFill="1" applyBorder="1" applyAlignment="1" applyProtection="1">
      <alignment horizontal="right" vertical="center"/>
    </xf>
    <xf numFmtId="182" fontId="5" fillId="2" borderId="1" xfId="0" applyNumberFormat="1" applyFont="1" applyFill="1" applyBorder="1"/>
    <xf numFmtId="182" fontId="5" fillId="2" borderId="1" xfId="1" applyNumberFormat="1" applyFont="1" applyFill="1" applyBorder="1"/>
    <xf numFmtId="179" fontId="4" fillId="2" borderId="1" xfId="0" applyNumberFormat="1" applyFont="1" applyFill="1" applyBorder="1" applyAlignment="1" applyProtection="1">
      <alignment vertical="center"/>
    </xf>
    <xf numFmtId="183" fontId="4" fillId="2" borderId="1" xfId="0" applyNumberFormat="1" applyFont="1" applyFill="1" applyBorder="1" applyProtection="1"/>
    <xf numFmtId="184" fontId="4" fillId="2" borderId="1" xfId="0" applyNumberFormat="1" applyFont="1" applyFill="1" applyBorder="1" applyProtection="1"/>
    <xf numFmtId="182" fontId="4" fillId="2" borderId="1" xfId="0" applyNumberFormat="1" applyFont="1" applyFill="1" applyBorder="1"/>
    <xf numFmtId="183" fontId="4" fillId="2" borderId="1" xfId="0" applyNumberFormat="1" applyFont="1" applyFill="1" applyBorder="1" applyAlignment="1" applyProtection="1">
      <alignment vertical="center"/>
    </xf>
    <xf numFmtId="183" fontId="4" fillId="2" borderId="1" xfId="0" applyNumberFormat="1" applyFont="1" applyFill="1" applyBorder="1" applyAlignment="1" applyProtection="1"/>
    <xf numFmtId="182" fontId="4" fillId="2" borderId="1" xfId="0" applyNumberFormat="1" applyFont="1" applyFill="1" applyBorder="1" applyProtection="1"/>
    <xf numFmtId="0" fontId="5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83" fontId="4" fillId="0" borderId="1" xfId="1" applyNumberFormat="1" applyFont="1" applyFill="1" applyBorder="1" applyAlignment="1" applyProtection="1">
      <alignment vertical="center"/>
    </xf>
    <xf numFmtId="184" fontId="4" fillId="2" borderId="1" xfId="1" applyNumberFormat="1" applyFont="1" applyFill="1" applyBorder="1" applyAlignment="1" applyProtection="1">
      <alignment vertical="center"/>
    </xf>
    <xf numFmtId="184" fontId="4" fillId="0" borderId="1" xfId="1" applyNumberFormat="1" applyFont="1" applyFill="1" applyBorder="1" applyAlignment="1" applyProtection="1">
      <alignment vertical="center"/>
    </xf>
    <xf numFmtId="184" fontId="5" fillId="2" borderId="1" xfId="1" applyNumberFormat="1" applyFont="1" applyFill="1" applyBorder="1" applyAlignment="1">
      <alignment vertical="center"/>
    </xf>
    <xf numFmtId="184" fontId="5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 applyProtection="1">
      <alignment vertical="center"/>
    </xf>
    <xf numFmtId="179" fontId="5" fillId="0" borderId="1" xfId="1" applyNumberFormat="1" applyFont="1" applyFill="1" applyBorder="1" applyProtection="1"/>
    <xf numFmtId="183" fontId="5" fillId="0" borderId="1" xfId="1" applyNumberFormat="1" applyFont="1" applyFill="1" applyBorder="1" applyProtection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83" fontId="5" fillId="0" borderId="1" xfId="1" applyNumberFormat="1" applyFont="1" applyFill="1" applyBorder="1" applyAlignment="1" applyProtection="1">
      <alignment vertical="center"/>
    </xf>
    <xf numFmtId="184" fontId="5" fillId="0" borderId="1" xfId="1" applyNumberFormat="1" applyFont="1" applyFill="1" applyBorder="1" applyAlignment="1" applyProtection="1">
      <alignment vertical="center"/>
    </xf>
    <xf numFmtId="183" fontId="5" fillId="0" borderId="1" xfId="0" applyNumberFormat="1" applyFont="1" applyFill="1" applyBorder="1" applyProtection="1"/>
    <xf numFmtId="184" fontId="5" fillId="0" borderId="1" xfId="0" applyNumberFormat="1" applyFont="1" applyFill="1" applyBorder="1" applyProtection="1"/>
    <xf numFmtId="183" fontId="5" fillId="0" borderId="1" xfId="0" applyNumberFormat="1" applyFont="1" applyFill="1" applyBorder="1" applyAlignment="1" applyProtection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 3" xfId="3" xr:uid="{8902E85F-9B4F-48A4-AEC9-C2A2FB7938F6}"/>
    <cellStyle name="標準 6 2" xfId="2" xr:uid="{C91E4E60-E59E-4D69-ACDD-2F164FB512E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579701159402325"/>
          <c:y val="2.8325111469500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66778615038714E-2"/>
          <c:y val="0.10004117454068241"/>
          <c:w val="0.86575003057413513"/>
          <c:h val="0.72754576771653556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9"/>
                <c:pt idx="0">
                  <c:v>8976237</c:v>
                </c:pt>
                <c:pt idx="1">
                  <c:v>9147227</c:v>
                </c:pt>
                <c:pt idx="2">
                  <c:v>9378613</c:v>
                </c:pt>
                <c:pt idx="3">
                  <c:v>9924126</c:v>
                </c:pt>
                <c:pt idx="4">
                  <c:v>9890666</c:v>
                </c:pt>
                <c:pt idx="5">
                  <c:v>9656644</c:v>
                </c:pt>
                <c:pt idx="6">
                  <c:v>10755304</c:v>
                </c:pt>
                <c:pt idx="7">
                  <c:v>10334898</c:v>
                </c:pt>
                <c:pt idx="8">
                  <c:v>10954357</c:v>
                </c:pt>
                <c:pt idx="9">
                  <c:v>9515596</c:v>
                </c:pt>
                <c:pt idx="10">
                  <c:v>10463677</c:v>
                </c:pt>
                <c:pt idx="11">
                  <c:v>8836953</c:v>
                </c:pt>
                <c:pt idx="12">
                  <c:v>9012378</c:v>
                </c:pt>
                <c:pt idx="13">
                  <c:v>9336020</c:v>
                </c:pt>
                <c:pt idx="14">
                  <c:v>10188724</c:v>
                </c:pt>
                <c:pt idx="15">
                  <c:v>8615125</c:v>
                </c:pt>
                <c:pt idx="16">
                  <c:v>9387790</c:v>
                </c:pt>
                <c:pt idx="17">
                  <c:v>9982630</c:v>
                </c:pt>
                <c:pt idx="18">
                  <c:v>9703861</c:v>
                </c:pt>
                <c:pt idx="19">
                  <c:v>9410011</c:v>
                </c:pt>
                <c:pt idx="20">
                  <c:v>9693996</c:v>
                </c:pt>
                <c:pt idx="21">
                  <c:v>8963636</c:v>
                </c:pt>
                <c:pt idx="22">
                  <c:v>9248042</c:v>
                </c:pt>
                <c:pt idx="23">
                  <c:v>9708082</c:v>
                </c:pt>
                <c:pt idx="24">
                  <c:v>10033399</c:v>
                </c:pt>
                <c:pt idx="25">
                  <c:v>11470616</c:v>
                </c:pt>
                <c:pt idx="26">
                  <c:v>9753896</c:v>
                </c:pt>
                <c:pt idx="27">
                  <c:v>9478902</c:v>
                </c:pt>
                <c:pt idx="28">
                  <c:v>9063504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E-4C9F-A6CC-AC5AADF7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93890816"/>
        <c:axId val="107521152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9"/>
                <c:pt idx="0">
                  <c:v>1974885</c:v>
                </c:pt>
                <c:pt idx="1">
                  <c:v>1993121</c:v>
                </c:pt>
                <c:pt idx="2">
                  <c:v>2010001</c:v>
                </c:pt>
                <c:pt idx="3">
                  <c:v>1955178</c:v>
                </c:pt>
                <c:pt idx="4">
                  <c:v>1980327</c:v>
                </c:pt>
                <c:pt idx="5">
                  <c:v>2046062</c:v>
                </c:pt>
                <c:pt idx="6">
                  <c:v>2127504</c:v>
                </c:pt>
                <c:pt idx="7">
                  <c:v>2019506</c:v>
                </c:pt>
                <c:pt idx="8">
                  <c:v>2016754</c:v>
                </c:pt>
                <c:pt idx="9">
                  <c:v>2028175</c:v>
                </c:pt>
                <c:pt idx="10">
                  <c:v>1921905</c:v>
                </c:pt>
                <c:pt idx="11">
                  <c:v>1944878</c:v>
                </c:pt>
                <c:pt idx="12">
                  <c:v>1809420</c:v>
                </c:pt>
                <c:pt idx="13">
                  <c:v>1860291</c:v>
                </c:pt>
                <c:pt idx="14">
                  <c:v>1779822</c:v>
                </c:pt>
                <c:pt idx="15">
                  <c:v>1925714</c:v>
                </c:pt>
                <c:pt idx="16">
                  <c:v>2146820</c:v>
                </c:pt>
                <c:pt idx="17">
                  <c:v>2102650</c:v>
                </c:pt>
                <c:pt idx="18">
                  <c:v>2049040</c:v>
                </c:pt>
                <c:pt idx="19">
                  <c:v>1991758</c:v>
                </c:pt>
                <c:pt idx="20">
                  <c:v>2011024</c:v>
                </c:pt>
                <c:pt idx="21">
                  <c:v>2026065</c:v>
                </c:pt>
                <c:pt idx="22">
                  <c:v>2018969</c:v>
                </c:pt>
                <c:pt idx="23">
                  <c:v>1967963</c:v>
                </c:pt>
                <c:pt idx="24">
                  <c:v>1986062</c:v>
                </c:pt>
                <c:pt idx="25">
                  <c:v>2038200</c:v>
                </c:pt>
                <c:pt idx="26">
                  <c:v>2127997</c:v>
                </c:pt>
                <c:pt idx="27">
                  <c:v>2137458</c:v>
                </c:pt>
                <c:pt idx="28">
                  <c:v>2092805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7E-4C9F-A6CC-AC5AADF70BDC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9"/>
                <c:pt idx="0">
                  <c:v>2963555</c:v>
                </c:pt>
                <c:pt idx="1">
                  <c:v>3251160</c:v>
                </c:pt>
                <c:pt idx="2">
                  <c:v>3286625</c:v>
                </c:pt>
                <c:pt idx="3">
                  <c:v>3470659</c:v>
                </c:pt>
                <c:pt idx="4">
                  <c:v>3642950</c:v>
                </c:pt>
                <c:pt idx="5">
                  <c:v>3682111</c:v>
                </c:pt>
                <c:pt idx="6">
                  <c:v>3751907</c:v>
                </c:pt>
                <c:pt idx="7">
                  <c:v>3837060</c:v>
                </c:pt>
                <c:pt idx="8">
                  <c:v>4039017</c:v>
                </c:pt>
                <c:pt idx="9">
                  <c:v>4032276</c:v>
                </c:pt>
                <c:pt idx="10">
                  <c:v>3737706</c:v>
                </c:pt>
                <c:pt idx="11">
                  <c:v>3504128</c:v>
                </c:pt>
                <c:pt idx="12">
                  <c:v>3123601</c:v>
                </c:pt>
                <c:pt idx="13">
                  <c:v>3070161</c:v>
                </c:pt>
                <c:pt idx="14">
                  <c:v>3337843</c:v>
                </c:pt>
                <c:pt idx="15">
                  <c:v>3260348</c:v>
                </c:pt>
                <c:pt idx="16">
                  <c:v>3016286</c:v>
                </c:pt>
                <c:pt idx="17">
                  <c:v>3311378</c:v>
                </c:pt>
                <c:pt idx="18">
                  <c:v>3482633</c:v>
                </c:pt>
                <c:pt idx="19">
                  <c:v>3702665</c:v>
                </c:pt>
                <c:pt idx="20">
                  <c:v>4022371</c:v>
                </c:pt>
                <c:pt idx="21">
                  <c:v>3637117</c:v>
                </c:pt>
                <c:pt idx="22">
                  <c:v>3669522</c:v>
                </c:pt>
                <c:pt idx="23">
                  <c:v>3748689</c:v>
                </c:pt>
                <c:pt idx="24">
                  <c:v>3721493</c:v>
                </c:pt>
                <c:pt idx="25">
                  <c:v>3570309</c:v>
                </c:pt>
                <c:pt idx="26">
                  <c:v>3357297</c:v>
                </c:pt>
                <c:pt idx="27">
                  <c:v>3151307</c:v>
                </c:pt>
                <c:pt idx="28">
                  <c:v>3291509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7E-4C9F-A6CC-AC5AADF70BDC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9"/>
                <c:pt idx="0">
                  <c:v>467225</c:v>
                </c:pt>
                <c:pt idx="1">
                  <c:v>315623</c:v>
                </c:pt>
                <c:pt idx="2">
                  <c:v>376330</c:v>
                </c:pt>
                <c:pt idx="3">
                  <c:v>417182</c:v>
                </c:pt>
                <c:pt idx="4">
                  <c:v>450778</c:v>
                </c:pt>
                <c:pt idx="5">
                  <c:v>510371</c:v>
                </c:pt>
                <c:pt idx="6">
                  <c:v>660920</c:v>
                </c:pt>
                <c:pt idx="7">
                  <c:v>570313</c:v>
                </c:pt>
                <c:pt idx="8">
                  <c:v>798950</c:v>
                </c:pt>
                <c:pt idx="9">
                  <c:v>438412</c:v>
                </c:pt>
                <c:pt idx="10">
                  <c:v>441215</c:v>
                </c:pt>
                <c:pt idx="11">
                  <c:v>352849</c:v>
                </c:pt>
                <c:pt idx="12">
                  <c:v>376704</c:v>
                </c:pt>
                <c:pt idx="13">
                  <c:v>257338</c:v>
                </c:pt>
                <c:pt idx="14">
                  <c:v>243708</c:v>
                </c:pt>
                <c:pt idx="15">
                  <c:v>224501</c:v>
                </c:pt>
                <c:pt idx="16">
                  <c:v>370515</c:v>
                </c:pt>
                <c:pt idx="17">
                  <c:v>566820</c:v>
                </c:pt>
                <c:pt idx="18">
                  <c:v>1207174</c:v>
                </c:pt>
                <c:pt idx="19">
                  <c:v>787944</c:v>
                </c:pt>
                <c:pt idx="20">
                  <c:v>717987</c:v>
                </c:pt>
                <c:pt idx="21">
                  <c:v>382209</c:v>
                </c:pt>
                <c:pt idx="22">
                  <c:v>618162</c:v>
                </c:pt>
                <c:pt idx="23">
                  <c:v>551555</c:v>
                </c:pt>
                <c:pt idx="24">
                  <c:v>657252</c:v>
                </c:pt>
                <c:pt idx="25">
                  <c:v>618719</c:v>
                </c:pt>
                <c:pt idx="26">
                  <c:v>683104</c:v>
                </c:pt>
                <c:pt idx="27">
                  <c:v>591071</c:v>
                </c:pt>
                <c:pt idx="28">
                  <c:v>519332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7E-4C9F-A6CC-AC5AADF70BDC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9"/>
                <c:pt idx="0">
                  <c:v>878812</c:v>
                </c:pt>
                <c:pt idx="1">
                  <c:v>867158</c:v>
                </c:pt>
                <c:pt idx="2">
                  <c:v>869385</c:v>
                </c:pt>
                <c:pt idx="3">
                  <c:v>1075229</c:v>
                </c:pt>
                <c:pt idx="4">
                  <c:v>795159</c:v>
                </c:pt>
                <c:pt idx="5">
                  <c:v>902388</c:v>
                </c:pt>
                <c:pt idx="6">
                  <c:v>754960</c:v>
                </c:pt>
                <c:pt idx="7">
                  <c:v>751634</c:v>
                </c:pt>
                <c:pt idx="8">
                  <c:v>1074645</c:v>
                </c:pt>
                <c:pt idx="9">
                  <c:v>525456</c:v>
                </c:pt>
                <c:pt idx="10">
                  <c:v>415616</c:v>
                </c:pt>
                <c:pt idx="11">
                  <c:v>468099</c:v>
                </c:pt>
                <c:pt idx="12">
                  <c:v>657055</c:v>
                </c:pt>
                <c:pt idx="13">
                  <c:v>681583</c:v>
                </c:pt>
                <c:pt idx="14">
                  <c:v>641153</c:v>
                </c:pt>
                <c:pt idx="15">
                  <c:v>709550</c:v>
                </c:pt>
                <c:pt idx="16">
                  <c:v>1026345</c:v>
                </c:pt>
                <c:pt idx="17">
                  <c:v>944719</c:v>
                </c:pt>
                <c:pt idx="18">
                  <c:v>606597</c:v>
                </c:pt>
                <c:pt idx="19">
                  <c:v>437570</c:v>
                </c:pt>
                <c:pt idx="20">
                  <c:v>709392</c:v>
                </c:pt>
                <c:pt idx="21">
                  <c:v>589180</c:v>
                </c:pt>
                <c:pt idx="22">
                  <c:v>496863</c:v>
                </c:pt>
                <c:pt idx="23">
                  <c:v>607522</c:v>
                </c:pt>
                <c:pt idx="24">
                  <c:v>1021342</c:v>
                </c:pt>
                <c:pt idx="25">
                  <c:v>610064</c:v>
                </c:pt>
                <c:pt idx="26">
                  <c:v>743538</c:v>
                </c:pt>
                <c:pt idx="27">
                  <c:v>480480</c:v>
                </c:pt>
                <c:pt idx="28">
                  <c:v>558906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7E-4C9F-A6CC-AC5AADF70BDC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9"/>
                <c:pt idx="0">
                  <c:v>719500</c:v>
                </c:pt>
                <c:pt idx="1">
                  <c:v>733100</c:v>
                </c:pt>
                <c:pt idx="2">
                  <c:v>968800</c:v>
                </c:pt>
                <c:pt idx="3">
                  <c:v>1320600</c:v>
                </c:pt>
                <c:pt idx="4">
                  <c:v>1294900</c:v>
                </c:pt>
                <c:pt idx="5">
                  <c:v>870100</c:v>
                </c:pt>
                <c:pt idx="6">
                  <c:v>1293700</c:v>
                </c:pt>
                <c:pt idx="7">
                  <c:v>819600</c:v>
                </c:pt>
                <c:pt idx="8">
                  <c:v>982600</c:v>
                </c:pt>
                <c:pt idx="9">
                  <c:v>651900</c:v>
                </c:pt>
                <c:pt idx="10">
                  <c:v>2044276</c:v>
                </c:pt>
                <c:pt idx="11">
                  <c:v>811021</c:v>
                </c:pt>
                <c:pt idx="12">
                  <c:v>1219100</c:v>
                </c:pt>
                <c:pt idx="13">
                  <c:v>1257600</c:v>
                </c:pt>
                <c:pt idx="14">
                  <c:v>1900700</c:v>
                </c:pt>
                <c:pt idx="15">
                  <c:v>657800</c:v>
                </c:pt>
                <c:pt idx="16">
                  <c:v>898903</c:v>
                </c:pt>
                <c:pt idx="17">
                  <c:v>1212469</c:v>
                </c:pt>
                <c:pt idx="18">
                  <c:v>771676</c:v>
                </c:pt>
                <c:pt idx="19">
                  <c:v>902602</c:v>
                </c:pt>
                <c:pt idx="20">
                  <c:v>706110</c:v>
                </c:pt>
                <c:pt idx="21">
                  <c:v>721549</c:v>
                </c:pt>
                <c:pt idx="22">
                  <c:v>670305</c:v>
                </c:pt>
                <c:pt idx="23">
                  <c:v>979500</c:v>
                </c:pt>
                <c:pt idx="24">
                  <c:v>788988</c:v>
                </c:pt>
                <c:pt idx="25">
                  <c:v>1777141</c:v>
                </c:pt>
                <c:pt idx="26">
                  <c:v>743970</c:v>
                </c:pt>
                <c:pt idx="27">
                  <c:v>962454</c:v>
                </c:pt>
                <c:pt idx="28">
                  <c:v>549227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7E-4C9F-A6CC-AC5AADF7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23072"/>
        <c:axId val="107734144"/>
      </c:lineChart>
      <c:catAx>
        <c:axId val="93890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521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521152"/>
        <c:scaling>
          <c:orientation val="minMax"/>
          <c:max val="12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5590551181102358E-2"/>
              <c:y val="4.819277108433736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890816"/>
        <c:crosses val="autoZero"/>
        <c:crossBetween val="between"/>
      </c:valAx>
      <c:catAx>
        <c:axId val="10752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734144"/>
        <c:crosses val="autoZero"/>
        <c:auto val="0"/>
        <c:lblAlgn val="ctr"/>
        <c:lblOffset val="100"/>
        <c:noMultiLvlLbl val="0"/>
      </c:catAx>
      <c:valAx>
        <c:axId val="107734144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8379323888277417"/>
              <c:y val="5.42168635170603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52307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01811870290407"/>
          <c:y val="0.91473802493438316"/>
          <c:w val="0.82311804187934567"/>
          <c:h val="6.29105971128608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3214934959477377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891351506032443E-2"/>
          <c:y val="0.11229970348927636"/>
          <c:w val="0.90728623385734464"/>
          <c:h val="0.724600467752235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グラフ!$P$194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グラフ!$Q$192:$AT$192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グラフ!$Q$194:$AT$194</c:f>
              <c:numCache>
                <c:formatCode>#,##0,</c:formatCode>
                <c:ptCount val="29"/>
                <c:pt idx="0">
                  <c:v>4961358</c:v>
                </c:pt>
                <c:pt idx="1">
                  <c:v>5210696</c:v>
                </c:pt>
                <c:pt idx="2">
                  <c:v>5675143</c:v>
                </c:pt>
                <c:pt idx="3">
                  <c:v>6455798</c:v>
                </c:pt>
                <c:pt idx="4">
                  <c:v>7170873</c:v>
                </c:pt>
                <c:pt idx="5">
                  <c:v>7403771</c:v>
                </c:pt>
                <c:pt idx="6">
                  <c:v>7999654</c:v>
                </c:pt>
                <c:pt idx="7">
                  <c:v>8086883</c:v>
                </c:pt>
                <c:pt idx="8">
                  <c:v>8212113</c:v>
                </c:pt>
                <c:pt idx="9">
                  <c:v>7724194</c:v>
                </c:pt>
                <c:pt idx="10">
                  <c:v>8942040</c:v>
                </c:pt>
                <c:pt idx="11">
                  <c:v>8907038</c:v>
                </c:pt>
                <c:pt idx="12">
                  <c:v>9239684</c:v>
                </c:pt>
                <c:pt idx="13">
                  <c:v>9640381</c:v>
                </c:pt>
                <c:pt idx="14">
                  <c:v>10697459</c:v>
                </c:pt>
                <c:pt idx="15">
                  <c:v>10414792</c:v>
                </c:pt>
                <c:pt idx="16">
                  <c:v>10335127</c:v>
                </c:pt>
                <c:pt idx="17">
                  <c:v>10503262</c:v>
                </c:pt>
                <c:pt idx="18">
                  <c:v>10216566</c:v>
                </c:pt>
                <c:pt idx="19">
                  <c:v>10076238</c:v>
                </c:pt>
                <c:pt idx="20">
                  <c:v>9703685</c:v>
                </c:pt>
                <c:pt idx="21">
                  <c:v>9358374</c:v>
                </c:pt>
                <c:pt idx="22">
                  <c:v>8917395</c:v>
                </c:pt>
                <c:pt idx="23">
                  <c:v>8786515</c:v>
                </c:pt>
                <c:pt idx="24">
                  <c:v>9703685</c:v>
                </c:pt>
                <c:pt idx="25">
                  <c:v>9291776</c:v>
                </c:pt>
                <c:pt idx="26">
                  <c:v>9063037</c:v>
                </c:pt>
                <c:pt idx="27">
                  <c:v>9111589</c:v>
                </c:pt>
                <c:pt idx="28">
                  <c:v>8665966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1-4F99-B8B4-8E2068B1C588}"/>
            </c:ext>
          </c:extLst>
        </c:ser>
        <c:ser>
          <c:idx val="2"/>
          <c:order val="2"/>
          <c:tx>
            <c:strRef>
              <c:f>グラフ!$P$195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グラフ!$Q$192:$AT$192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グラフ!$Q$195:$AT$195</c:f>
              <c:numCache>
                <c:formatCode>#,##0,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148500</c:v>
                </c:pt>
                <c:pt idx="11">
                  <c:v>495100</c:v>
                </c:pt>
                <c:pt idx="12">
                  <c:v>1188200</c:v>
                </c:pt>
                <c:pt idx="13">
                  <c:v>1673478</c:v>
                </c:pt>
                <c:pt idx="14">
                  <c:v>2043702</c:v>
                </c:pt>
                <c:pt idx="15">
                  <c:v>2352016</c:v>
                </c:pt>
                <c:pt idx="16">
                  <c:v>2574931</c:v>
                </c:pt>
                <c:pt idx="17">
                  <c:v>2764661</c:v>
                </c:pt>
                <c:pt idx="18">
                  <c:v>3091477</c:v>
                </c:pt>
                <c:pt idx="19">
                  <c:v>3577527</c:v>
                </c:pt>
                <c:pt idx="20">
                  <c:v>3855133</c:v>
                </c:pt>
                <c:pt idx="21">
                  <c:v>4089808</c:v>
                </c:pt>
                <c:pt idx="22">
                  <c:v>4018019</c:v>
                </c:pt>
                <c:pt idx="23">
                  <c:v>3980772</c:v>
                </c:pt>
                <c:pt idx="24">
                  <c:v>4083911</c:v>
                </c:pt>
                <c:pt idx="25">
                  <c:v>4078118</c:v>
                </c:pt>
                <c:pt idx="26">
                  <c:v>4045069</c:v>
                </c:pt>
                <c:pt idx="27">
                  <c:v>3983648</c:v>
                </c:pt>
                <c:pt idx="28">
                  <c:v>3858930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1-4F99-B8B4-8E2068B1C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399296"/>
        <c:axId val="91401216"/>
      </c:barChart>
      <c:lineChart>
        <c:grouping val="standard"/>
        <c:varyColors val="0"/>
        <c:ser>
          <c:idx val="1"/>
          <c:order val="0"/>
          <c:tx>
            <c:strRef>
              <c:f>グラフ!$P$193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グラフ!$Q$192:$AT$192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グラフ!$Q$193:$AT$193</c:f>
              <c:numCache>
                <c:formatCode>#,##0,</c:formatCode>
                <c:ptCount val="29"/>
                <c:pt idx="0">
                  <c:v>8573357</c:v>
                </c:pt>
                <c:pt idx="1">
                  <c:v>8730584</c:v>
                </c:pt>
                <c:pt idx="2">
                  <c:v>8996215</c:v>
                </c:pt>
                <c:pt idx="3">
                  <c:v>9492894</c:v>
                </c:pt>
                <c:pt idx="4">
                  <c:v>9408947</c:v>
                </c:pt>
                <c:pt idx="5">
                  <c:v>9095700</c:v>
                </c:pt>
                <c:pt idx="6">
                  <c:v>10087938</c:v>
                </c:pt>
                <c:pt idx="7">
                  <c:v>9759353</c:v>
                </c:pt>
                <c:pt idx="8">
                  <c:v>10465892</c:v>
                </c:pt>
                <c:pt idx="9">
                  <c:v>8989978</c:v>
                </c:pt>
                <c:pt idx="10">
                  <c:v>10040124</c:v>
                </c:pt>
                <c:pt idx="11">
                  <c:v>8374273</c:v>
                </c:pt>
                <c:pt idx="12">
                  <c:v>8571604</c:v>
                </c:pt>
                <c:pt idx="13">
                  <c:v>8840124</c:v>
                </c:pt>
                <c:pt idx="14">
                  <c:v>9643157</c:v>
                </c:pt>
                <c:pt idx="15">
                  <c:v>8005870</c:v>
                </c:pt>
                <c:pt idx="16">
                  <c:v>8730639</c:v>
                </c:pt>
                <c:pt idx="17">
                  <c:v>9363848</c:v>
                </c:pt>
                <c:pt idx="18">
                  <c:v>8910879</c:v>
                </c:pt>
                <c:pt idx="19">
                  <c:v>8806450</c:v>
                </c:pt>
                <c:pt idx="20">
                  <c:v>8821025</c:v>
                </c:pt>
                <c:pt idx="21">
                  <c:v>8331949</c:v>
                </c:pt>
                <c:pt idx="22">
                  <c:v>8573408</c:v>
                </c:pt>
                <c:pt idx="23">
                  <c:v>9055628</c:v>
                </c:pt>
                <c:pt idx="24">
                  <c:v>9490019</c:v>
                </c:pt>
                <c:pt idx="25">
                  <c:v>10725735</c:v>
                </c:pt>
                <c:pt idx="26">
                  <c:v>9015257</c:v>
                </c:pt>
                <c:pt idx="27">
                  <c:v>8803796</c:v>
                </c:pt>
                <c:pt idx="28">
                  <c:v>8219716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81-4F99-B8B4-8E2068B1C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99296"/>
        <c:axId val="91401216"/>
      </c:lineChart>
      <c:catAx>
        <c:axId val="91399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4012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1401216"/>
        <c:scaling>
          <c:orientation val="minMax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9900199600798403E-2"/>
              <c:y val="6.0457687887053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399296"/>
        <c:crosses val="autoZero"/>
        <c:crossBetween val="between"/>
      </c:valAx>
      <c:spPr>
        <a:noFill/>
        <a:ln w="9525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433225484856598"/>
          <c:y val="0.91680232939632544"/>
          <c:w val="0.53820339976553333"/>
          <c:h val="6.44476706036745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普通建設事業の推移</a:t>
            </a:r>
          </a:p>
        </c:rich>
      </c:tx>
      <c:layout>
        <c:manualLayout>
          <c:xMode val="edge"/>
          <c:yMode val="edge"/>
          <c:x val="0.38696948120846597"/>
          <c:y val="3.1658938339559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470877310549E-2"/>
          <c:y val="0.11528167111558522"/>
          <c:w val="0.90717933861990663"/>
          <c:h val="0.72252117129419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グラフ!$P$156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グラフ!$Q$155:$AT$155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グラフ!$Q$156:$AT$156</c:f>
              <c:numCache>
                <c:formatCode>#,##0,</c:formatCode>
                <c:ptCount val="29"/>
                <c:pt idx="0">
                  <c:v>746331</c:v>
                </c:pt>
                <c:pt idx="1">
                  <c:v>880529</c:v>
                </c:pt>
                <c:pt idx="2">
                  <c:v>813036</c:v>
                </c:pt>
                <c:pt idx="3">
                  <c:v>1255254</c:v>
                </c:pt>
                <c:pt idx="4">
                  <c:v>828206</c:v>
                </c:pt>
                <c:pt idx="5">
                  <c:v>919058</c:v>
                </c:pt>
                <c:pt idx="6">
                  <c:v>904011</c:v>
                </c:pt>
                <c:pt idx="7">
                  <c:v>384740</c:v>
                </c:pt>
                <c:pt idx="8">
                  <c:v>251257</c:v>
                </c:pt>
                <c:pt idx="9">
                  <c:v>419660</c:v>
                </c:pt>
                <c:pt idx="10">
                  <c:v>101616</c:v>
                </c:pt>
                <c:pt idx="11">
                  <c:v>118506</c:v>
                </c:pt>
                <c:pt idx="12">
                  <c:v>388108</c:v>
                </c:pt>
                <c:pt idx="13">
                  <c:v>513587</c:v>
                </c:pt>
                <c:pt idx="14">
                  <c:v>245188</c:v>
                </c:pt>
                <c:pt idx="15">
                  <c:v>461626</c:v>
                </c:pt>
                <c:pt idx="16">
                  <c:v>1294370</c:v>
                </c:pt>
                <c:pt idx="17">
                  <c:v>1291223</c:v>
                </c:pt>
                <c:pt idx="18">
                  <c:v>725612</c:v>
                </c:pt>
                <c:pt idx="19">
                  <c:v>359065</c:v>
                </c:pt>
                <c:pt idx="20">
                  <c:v>422067</c:v>
                </c:pt>
                <c:pt idx="21">
                  <c:v>361679</c:v>
                </c:pt>
                <c:pt idx="22">
                  <c:v>750724</c:v>
                </c:pt>
                <c:pt idx="23">
                  <c:v>261501</c:v>
                </c:pt>
                <c:pt idx="24">
                  <c:v>287062</c:v>
                </c:pt>
                <c:pt idx="25">
                  <c:v>192369</c:v>
                </c:pt>
                <c:pt idx="26">
                  <c:v>641791</c:v>
                </c:pt>
                <c:pt idx="27">
                  <c:v>530060</c:v>
                </c:pt>
                <c:pt idx="28">
                  <c:v>288042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B-4975-9733-FD9FA5A7BB8B}"/>
            </c:ext>
          </c:extLst>
        </c:ser>
        <c:ser>
          <c:idx val="1"/>
          <c:order val="1"/>
          <c:tx>
            <c:strRef>
              <c:f>グラフ!$P$157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グラフ!$Q$155:$AT$155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グラフ!$Q$157:$AT$157</c:f>
              <c:numCache>
                <c:formatCode>#,##0,</c:formatCode>
                <c:ptCount val="29"/>
                <c:pt idx="0">
                  <c:v>2047213</c:v>
                </c:pt>
                <c:pt idx="1">
                  <c:v>1808580</c:v>
                </c:pt>
                <c:pt idx="2">
                  <c:v>1795566</c:v>
                </c:pt>
                <c:pt idx="3">
                  <c:v>2053061</c:v>
                </c:pt>
                <c:pt idx="4">
                  <c:v>1823140</c:v>
                </c:pt>
                <c:pt idx="5">
                  <c:v>1171514</c:v>
                </c:pt>
                <c:pt idx="6">
                  <c:v>2003726</c:v>
                </c:pt>
                <c:pt idx="7">
                  <c:v>1918085</c:v>
                </c:pt>
                <c:pt idx="8">
                  <c:v>2394568</c:v>
                </c:pt>
                <c:pt idx="9">
                  <c:v>1405259</c:v>
                </c:pt>
                <c:pt idx="10">
                  <c:v>2593172</c:v>
                </c:pt>
                <c:pt idx="11">
                  <c:v>1006794</c:v>
                </c:pt>
                <c:pt idx="12">
                  <c:v>978905</c:v>
                </c:pt>
                <c:pt idx="13">
                  <c:v>1064471</c:v>
                </c:pt>
                <c:pt idx="14">
                  <c:v>770319</c:v>
                </c:pt>
                <c:pt idx="15">
                  <c:v>622793</c:v>
                </c:pt>
                <c:pt idx="16">
                  <c:v>511427</c:v>
                </c:pt>
                <c:pt idx="17">
                  <c:v>1039909</c:v>
                </c:pt>
                <c:pt idx="18">
                  <c:v>746185</c:v>
                </c:pt>
                <c:pt idx="19">
                  <c:v>583669</c:v>
                </c:pt>
                <c:pt idx="20">
                  <c:v>480750</c:v>
                </c:pt>
                <c:pt idx="21">
                  <c:v>329217</c:v>
                </c:pt>
                <c:pt idx="22">
                  <c:v>552844</c:v>
                </c:pt>
                <c:pt idx="23">
                  <c:v>1079831</c:v>
                </c:pt>
                <c:pt idx="24">
                  <c:v>701081</c:v>
                </c:pt>
                <c:pt idx="25">
                  <c:v>2742686</c:v>
                </c:pt>
                <c:pt idx="26">
                  <c:v>566980</c:v>
                </c:pt>
                <c:pt idx="27">
                  <c:v>794088</c:v>
                </c:pt>
                <c:pt idx="28">
                  <c:v>585226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B-4975-9733-FD9FA5A7B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718784"/>
        <c:axId val="91720320"/>
      </c:barChart>
      <c:catAx>
        <c:axId val="91718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72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720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0856031128404691E-2"/>
              <c:y val="5.2459016393442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7187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516470081237076"/>
          <c:y val="0.92359385347253753"/>
          <c:w val="0.56325835139882663"/>
          <c:h val="3.88740518878136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3274390402988896"/>
          <c:y val="2.8500606608463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52948156597246E-2"/>
          <c:y val="8.232208965145732E-2"/>
          <c:w val="0.8712033860107441"/>
          <c:h val="0.72759588457556368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グラフ!$P$126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グラフ!$Q$126:$AT$126</c:f>
              <c:numCache>
                <c:formatCode>#,##0,</c:formatCode>
                <c:ptCount val="29"/>
                <c:pt idx="0">
                  <c:v>8573377</c:v>
                </c:pt>
                <c:pt idx="1">
                  <c:v>8730584</c:v>
                </c:pt>
                <c:pt idx="2">
                  <c:v>8996215</c:v>
                </c:pt>
                <c:pt idx="3">
                  <c:v>9492894</c:v>
                </c:pt>
                <c:pt idx="4">
                  <c:v>9408947</c:v>
                </c:pt>
                <c:pt idx="5">
                  <c:v>9095703</c:v>
                </c:pt>
                <c:pt idx="6">
                  <c:v>10087938</c:v>
                </c:pt>
                <c:pt idx="7">
                  <c:v>9759353</c:v>
                </c:pt>
                <c:pt idx="8">
                  <c:v>10465892</c:v>
                </c:pt>
                <c:pt idx="9">
                  <c:v>8989978</c:v>
                </c:pt>
                <c:pt idx="10">
                  <c:v>10040124</c:v>
                </c:pt>
                <c:pt idx="11">
                  <c:v>8374273</c:v>
                </c:pt>
                <c:pt idx="12">
                  <c:v>8571604</c:v>
                </c:pt>
                <c:pt idx="13">
                  <c:v>8840124</c:v>
                </c:pt>
                <c:pt idx="14">
                  <c:v>9643157</c:v>
                </c:pt>
                <c:pt idx="15">
                  <c:v>8005870</c:v>
                </c:pt>
                <c:pt idx="16">
                  <c:v>8730639</c:v>
                </c:pt>
                <c:pt idx="17">
                  <c:v>9363848</c:v>
                </c:pt>
                <c:pt idx="18">
                  <c:v>8910879</c:v>
                </c:pt>
                <c:pt idx="19">
                  <c:v>8910879</c:v>
                </c:pt>
                <c:pt idx="20">
                  <c:v>8821025</c:v>
                </c:pt>
                <c:pt idx="21">
                  <c:v>8331949</c:v>
                </c:pt>
                <c:pt idx="22">
                  <c:v>8573408</c:v>
                </c:pt>
                <c:pt idx="23">
                  <c:v>9055628</c:v>
                </c:pt>
                <c:pt idx="24">
                  <c:v>9490019</c:v>
                </c:pt>
                <c:pt idx="25">
                  <c:v>10725735</c:v>
                </c:pt>
                <c:pt idx="26">
                  <c:v>9015257</c:v>
                </c:pt>
                <c:pt idx="27">
                  <c:v>8803796</c:v>
                </c:pt>
                <c:pt idx="28">
                  <c:v>8219716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0-4E7C-9838-CB1E4E37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91681920"/>
        <c:axId val="91683840"/>
      </c:barChart>
      <c:lineChart>
        <c:grouping val="standard"/>
        <c:varyColors val="0"/>
        <c:ser>
          <c:idx val="1"/>
          <c:order val="0"/>
          <c:tx>
            <c:strRef>
              <c:f>グラフ!$P$118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グラフ!$Q$118:$AT$118</c:f>
              <c:numCache>
                <c:formatCode>#,##0,</c:formatCode>
                <c:ptCount val="29"/>
                <c:pt idx="0">
                  <c:v>1270690</c:v>
                </c:pt>
                <c:pt idx="1">
                  <c:v>1459015</c:v>
                </c:pt>
                <c:pt idx="2">
                  <c:v>1408738</c:v>
                </c:pt>
                <c:pt idx="3">
                  <c:v>1240686</c:v>
                </c:pt>
                <c:pt idx="4">
                  <c:v>1319715</c:v>
                </c:pt>
                <c:pt idx="5">
                  <c:v>1292332</c:v>
                </c:pt>
                <c:pt idx="6">
                  <c:v>1282973</c:v>
                </c:pt>
                <c:pt idx="7">
                  <c:v>1672814</c:v>
                </c:pt>
                <c:pt idx="8">
                  <c:v>1311181</c:v>
                </c:pt>
                <c:pt idx="9">
                  <c:v>1325074</c:v>
                </c:pt>
                <c:pt idx="10">
                  <c:v>1396528</c:v>
                </c:pt>
                <c:pt idx="11">
                  <c:v>1403036</c:v>
                </c:pt>
                <c:pt idx="12">
                  <c:v>1288914</c:v>
                </c:pt>
                <c:pt idx="13">
                  <c:v>1319381</c:v>
                </c:pt>
                <c:pt idx="14">
                  <c:v>2819793</c:v>
                </c:pt>
                <c:pt idx="15">
                  <c:v>1474145</c:v>
                </c:pt>
                <c:pt idx="16">
                  <c:v>2249241</c:v>
                </c:pt>
                <c:pt idx="17">
                  <c:v>2619512</c:v>
                </c:pt>
                <c:pt idx="18">
                  <c:v>1624060</c:v>
                </c:pt>
                <c:pt idx="19">
                  <c:v>1624060</c:v>
                </c:pt>
                <c:pt idx="20">
                  <c:v>1371674</c:v>
                </c:pt>
                <c:pt idx="21">
                  <c:v>1511040</c:v>
                </c:pt>
                <c:pt idx="22">
                  <c:v>1144273</c:v>
                </c:pt>
                <c:pt idx="23">
                  <c:v>1352929</c:v>
                </c:pt>
                <c:pt idx="24">
                  <c:v>2065294</c:v>
                </c:pt>
                <c:pt idx="25">
                  <c:v>3524723</c:v>
                </c:pt>
                <c:pt idx="26">
                  <c:v>1500731</c:v>
                </c:pt>
                <c:pt idx="27">
                  <c:v>1710690</c:v>
                </c:pt>
                <c:pt idx="28">
                  <c:v>1226747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0-4E7C-9838-CB1E4E3730B6}"/>
            </c:ext>
          </c:extLst>
        </c:ser>
        <c:ser>
          <c:idx val="0"/>
          <c:order val="1"/>
          <c:tx>
            <c:strRef>
              <c:f>グラフ!$P$119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グラフ!$Q$119:$AT$119</c:f>
              <c:numCache>
                <c:formatCode>#,##0,</c:formatCode>
                <c:ptCount val="29"/>
                <c:pt idx="0">
                  <c:v>740081</c:v>
                </c:pt>
                <c:pt idx="1">
                  <c:v>1045900</c:v>
                </c:pt>
                <c:pt idx="2">
                  <c:v>1331009</c:v>
                </c:pt>
                <c:pt idx="3">
                  <c:v>2135114</c:v>
                </c:pt>
                <c:pt idx="4">
                  <c:v>1810114</c:v>
                </c:pt>
                <c:pt idx="5">
                  <c:v>1564100</c:v>
                </c:pt>
                <c:pt idx="6">
                  <c:v>1539284</c:v>
                </c:pt>
                <c:pt idx="7">
                  <c:v>1746368</c:v>
                </c:pt>
                <c:pt idx="8">
                  <c:v>1880874</c:v>
                </c:pt>
                <c:pt idx="9">
                  <c:v>1689649</c:v>
                </c:pt>
                <c:pt idx="10">
                  <c:v>2956815</c:v>
                </c:pt>
                <c:pt idx="11">
                  <c:v>1523165</c:v>
                </c:pt>
                <c:pt idx="12">
                  <c:v>1629895</c:v>
                </c:pt>
                <c:pt idx="13">
                  <c:v>1665031</c:v>
                </c:pt>
                <c:pt idx="14">
                  <c:v>1668927</c:v>
                </c:pt>
                <c:pt idx="15">
                  <c:v>1760156</c:v>
                </c:pt>
                <c:pt idx="16">
                  <c:v>1780432</c:v>
                </c:pt>
                <c:pt idx="17">
                  <c:v>1799999</c:v>
                </c:pt>
                <c:pt idx="18">
                  <c:v>2116569</c:v>
                </c:pt>
                <c:pt idx="19">
                  <c:v>2116569</c:v>
                </c:pt>
                <c:pt idx="20">
                  <c:v>2089640</c:v>
                </c:pt>
                <c:pt idx="21">
                  <c:v>2043345</c:v>
                </c:pt>
                <c:pt idx="22">
                  <c:v>1932641</c:v>
                </c:pt>
                <c:pt idx="23">
                  <c:v>2182918</c:v>
                </c:pt>
                <c:pt idx="24">
                  <c:v>2175942</c:v>
                </c:pt>
                <c:pt idx="25">
                  <c:v>2484023</c:v>
                </c:pt>
                <c:pt idx="26">
                  <c:v>2177501</c:v>
                </c:pt>
                <c:pt idx="27">
                  <c:v>2101395</c:v>
                </c:pt>
                <c:pt idx="28">
                  <c:v>2133827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80-4E7C-9838-CB1E4E3730B6}"/>
            </c:ext>
          </c:extLst>
        </c:ser>
        <c:ser>
          <c:idx val="6"/>
          <c:order val="2"/>
          <c:tx>
            <c:strRef>
              <c:f>グラフ!$P$120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グラフ!$Q$120:$AT$120</c:f>
              <c:numCache>
                <c:formatCode>#,##0,</c:formatCode>
                <c:ptCount val="29"/>
                <c:pt idx="0">
                  <c:v>505072</c:v>
                </c:pt>
                <c:pt idx="1">
                  <c:v>605699</c:v>
                </c:pt>
                <c:pt idx="2">
                  <c:v>598861</c:v>
                </c:pt>
                <c:pt idx="3">
                  <c:v>589197</c:v>
                </c:pt>
                <c:pt idx="4">
                  <c:v>593338</c:v>
                </c:pt>
                <c:pt idx="5">
                  <c:v>636185</c:v>
                </c:pt>
                <c:pt idx="6">
                  <c:v>618691</c:v>
                </c:pt>
                <c:pt idx="7">
                  <c:v>565995</c:v>
                </c:pt>
                <c:pt idx="8">
                  <c:v>630638</c:v>
                </c:pt>
                <c:pt idx="9">
                  <c:v>593004</c:v>
                </c:pt>
                <c:pt idx="10">
                  <c:v>607604</c:v>
                </c:pt>
                <c:pt idx="11">
                  <c:v>622893</c:v>
                </c:pt>
                <c:pt idx="12">
                  <c:v>627404</c:v>
                </c:pt>
                <c:pt idx="13">
                  <c:v>635929</c:v>
                </c:pt>
                <c:pt idx="14">
                  <c:v>608698</c:v>
                </c:pt>
                <c:pt idx="15">
                  <c:v>566615</c:v>
                </c:pt>
                <c:pt idx="16">
                  <c:v>564576</c:v>
                </c:pt>
                <c:pt idx="17">
                  <c:v>607828</c:v>
                </c:pt>
                <c:pt idx="18">
                  <c:v>721847</c:v>
                </c:pt>
                <c:pt idx="19">
                  <c:v>721847</c:v>
                </c:pt>
                <c:pt idx="20">
                  <c:v>630991</c:v>
                </c:pt>
                <c:pt idx="21">
                  <c:v>580900</c:v>
                </c:pt>
                <c:pt idx="22">
                  <c:v>709301</c:v>
                </c:pt>
                <c:pt idx="23">
                  <c:v>727704</c:v>
                </c:pt>
                <c:pt idx="24">
                  <c:v>581037</c:v>
                </c:pt>
                <c:pt idx="25">
                  <c:v>603801</c:v>
                </c:pt>
                <c:pt idx="26">
                  <c:v>615844</c:v>
                </c:pt>
                <c:pt idx="27">
                  <c:v>614450</c:v>
                </c:pt>
                <c:pt idx="28">
                  <c:v>604317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80-4E7C-9838-CB1E4E3730B6}"/>
            </c:ext>
          </c:extLst>
        </c:ser>
        <c:ser>
          <c:idx val="7"/>
          <c:order val="3"/>
          <c:tx>
            <c:strRef>
              <c:f>グラフ!$P$121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グラフ!$Q$121:$AT$121</c:f>
              <c:numCache>
                <c:formatCode>#,##0,</c:formatCode>
                <c:ptCount val="29"/>
                <c:pt idx="0">
                  <c:v>1430954</c:v>
                </c:pt>
                <c:pt idx="1">
                  <c:v>1532298</c:v>
                </c:pt>
                <c:pt idx="2">
                  <c:v>1192409</c:v>
                </c:pt>
                <c:pt idx="3">
                  <c:v>1309327</c:v>
                </c:pt>
                <c:pt idx="4">
                  <c:v>1240627</c:v>
                </c:pt>
                <c:pt idx="5">
                  <c:v>1312329</c:v>
                </c:pt>
                <c:pt idx="6">
                  <c:v>1549348</c:v>
                </c:pt>
                <c:pt idx="7">
                  <c:v>865746</c:v>
                </c:pt>
                <c:pt idx="8">
                  <c:v>798320</c:v>
                </c:pt>
                <c:pt idx="9">
                  <c:v>758440</c:v>
                </c:pt>
                <c:pt idx="10">
                  <c:v>565004</c:v>
                </c:pt>
                <c:pt idx="11">
                  <c:v>600140</c:v>
                </c:pt>
                <c:pt idx="12">
                  <c:v>755995</c:v>
                </c:pt>
                <c:pt idx="13">
                  <c:v>753023</c:v>
                </c:pt>
                <c:pt idx="14">
                  <c:v>595884</c:v>
                </c:pt>
                <c:pt idx="15">
                  <c:v>428546</c:v>
                </c:pt>
                <c:pt idx="16">
                  <c:v>415339</c:v>
                </c:pt>
                <c:pt idx="17">
                  <c:v>535159</c:v>
                </c:pt>
                <c:pt idx="18">
                  <c:v>388622</c:v>
                </c:pt>
                <c:pt idx="19">
                  <c:v>388622</c:v>
                </c:pt>
                <c:pt idx="20">
                  <c:v>417857</c:v>
                </c:pt>
                <c:pt idx="21">
                  <c:v>426271</c:v>
                </c:pt>
                <c:pt idx="22">
                  <c:v>384696</c:v>
                </c:pt>
                <c:pt idx="23">
                  <c:v>365376</c:v>
                </c:pt>
                <c:pt idx="24">
                  <c:v>412902</c:v>
                </c:pt>
                <c:pt idx="25">
                  <c:v>449834</c:v>
                </c:pt>
                <c:pt idx="26">
                  <c:v>683481</c:v>
                </c:pt>
                <c:pt idx="27">
                  <c:v>456202</c:v>
                </c:pt>
                <c:pt idx="28">
                  <c:v>501102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80-4E7C-9838-CB1E4E3730B6}"/>
            </c:ext>
          </c:extLst>
        </c:ser>
        <c:ser>
          <c:idx val="8"/>
          <c:order val="4"/>
          <c:tx>
            <c:strRef>
              <c:f>グラフ!$P$122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グラフ!$Q$122:$AT$122</c:f>
              <c:numCache>
                <c:formatCode>#,##0,</c:formatCode>
                <c:ptCount val="29"/>
                <c:pt idx="0">
                  <c:v>224277</c:v>
                </c:pt>
                <c:pt idx="1">
                  <c:v>270896</c:v>
                </c:pt>
                <c:pt idx="2">
                  <c:v>428504</c:v>
                </c:pt>
                <c:pt idx="3">
                  <c:v>444731</c:v>
                </c:pt>
                <c:pt idx="4">
                  <c:v>371627</c:v>
                </c:pt>
                <c:pt idx="5">
                  <c:v>300484</c:v>
                </c:pt>
                <c:pt idx="6">
                  <c:v>350745</c:v>
                </c:pt>
                <c:pt idx="7">
                  <c:v>348053</c:v>
                </c:pt>
                <c:pt idx="8">
                  <c:v>561312</c:v>
                </c:pt>
                <c:pt idx="9">
                  <c:v>301267</c:v>
                </c:pt>
                <c:pt idx="10">
                  <c:v>316751</c:v>
                </c:pt>
                <c:pt idx="11">
                  <c:v>260492</c:v>
                </c:pt>
                <c:pt idx="12">
                  <c:v>260061</c:v>
                </c:pt>
                <c:pt idx="13">
                  <c:v>266473</c:v>
                </c:pt>
                <c:pt idx="14">
                  <c:v>256015</c:v>
                </c:pt>
                <c:pt idx="15">
                  <c:v>269551</c:v>
                </c:pt>
                <c:pt idx="16">
                  <c:v>241316</c:v>
                </c:pt>
                <c:pt idx="17">
                  <c:v>272955</c:v>
                </c:pt>
                <c:pt idx="18">
                  <c:v>261348</c:v>
                </c:pt>
                <c:pt idx="19">
                  <c:v>261348</c:v>
                </c:pt>
                <c:pt idx="20">
                  <c:v>267738</c:v>
                </c:pt>
                <c:pt idx="21">
                  <c:v>292008</c:v>
                </c:pt>
                <c:pt idx="22">
                  <c:v>304249</c:v>
                </c:pt>
                <c:pt idx="23">
                  <c:v>308789</c:v>
                </c:pt>
                <c:pt idx="24">
                  <c:v>356575</c:v>
                </c:pt>
                <c:pt idx="25">
                  <c:v>415645</c:v>
                </c:pt>
                <c:pt idx="26">
                  <c:v>462596</c:v>
                </c:pt>
                <c:pt idx="27">
                  <c:v>488598</c:v>
                </c:pt>
                <c:pt idx="28">
                  <c:v>485992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80-4E7C-9838-CB1E4E3730B6}"/>
            </c:ext>
          </c:extLst>
        </c:ser>
        <c:ser>
          <c:idx val="2"/>
          <c:order val="5"/>
          <c:tx>
            <c:strRef>
              <c:f>グラフ!$P$123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グラフ!$Q$123:$AT$123</c:f>
              <c:numCache>
                <c:formatCode>#,##0,</c:formatCode>
                <c:ptCount val="29"/>
                <c:pt idx="0">
                  <c:v>1074961</c:v>
                </c:pt>
                <c:pt idx="1">
                  <c:v>1040239</c:v>
                </c:pt>
                <c:pt idx="2">
                  <c:v>1035892</c:v>
                </c:pt>
                <c:pt idx="3">
                  <c:v>1052664</c:v>
                </c:pt>
                <c:pt idx="4">
                  <c:v>1089536</c:v>
                </c:pt>
                <c:pt idx="5">
                  <c:v>1032042</c:v>
                </c:pt>
                <c:pt idx="6">
                  <c:v>1635721</c:v>
                </c:pt>
                <c:pt idx="7">
                  <c:v>1184628</c:v>
                </c:pt>
                <c:pt idx="8">
                  <c:v>1074686</c:v>
                </c:pt>
                <c:pt idx="9">
                  <c:v>1108397</c:v>
                </c:pt>
                <c:pt idx="10">
                  <c:v>1109355</c:v>
                </c:pt>
                <c:pt idx="11">
                  <c:v>969414</c:v>
                </c:pt>
                <c:pt idx="12">
                  <c:v>1000137</c:v>
                </c:pt>
                <c:pt idx="13">
                  <c:v>994342</c:v>
                </c:pt>
                <c:pt idx="14">
                  <c:v>709042</c:v>
                </c:pt>
                <c:pt idx="15">
                  <c:v>608734</c:v>
                </c:pt>
                <c:pt idx="16">
                  <c:v>531704</c:v>
                </c:pt>
                <c:pt idx="17">
                  <c:v>679079</c:v>
                </c:pt>
                <c:pt idx="18">
                  <c:v>841259</c:v>
                </c:pt>
                <c:pt idx="19">
                  <c:v>841259</c:v>
                </c:pt>
                <c:pt idx="20">
                  <c:v>553983</c:v>
                </c:pt>
                <c:pt idx="21">
                  <c:v>599344</c:v>
                </c:pt>
                <c:pt idx="22">
                  <c:v>756230</c:v>
                </c:pt>
                <c:pt idx="23">
                  <c:v>774466</c:v>
                </c:pt>
                <c:pt idx="24">
                  <c:v>817746</c:v>
                </c:pt>
                <c:pt idx="25">
                  <c:v>683241</c:v>
                </c:pt>
                <c:pt idx="26">
                  <c:v>690089</c:v>
                </c:pt>
                <c:pt idx="27">
                  <c:v>705007</c:v>
                </c:pt>
                <c:pt idx="28">
                  <c:v>665504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80-4E7C-9838-CB1E4E3730B6}"/>
            </c:ext>
          </c:extLst>
        </c:ser>
        <c:ser>
          <c:idx val="3"/>
          <c:order val="6"/>
          <c:tx>
            <c:strRef>
              <c:f>グラフ!$P$124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グラフ!$Q$124:$AT$124</c:f>
              <c:numCache>
                <c:formatCode>#,##0,</c:formatCode>
                <c:ptCount val="29"/>
                <c:pt idx="0">
                  <c:v>1749744</c:v>
                </c:pt>
                <c:pt idx="1">
                  <c:v>1357717</c:v>
                </c:pt>
                <c:pt idx="2">
                  <c:v>1456597</c:v>
                </c:pt>
                <c:pt idx="3">
                  <c:v>1204029</c:v>
                </c:pt>
                <c:pt idx="4">
                  <c:v>1352386</c:v>
                </c:pt>
                <c:pt idx="5">
                  <c:v>1257397</c:v>
                </c:pt>
                <c:pt idx="6">
                  <c:v>1309221</c:v>
                </c:pt>
                <c:pt idx="7">
                  <c:v>1614051</c:v>
                </c:pt>
                <c:pt idx="8">
                  <c:v>2256481</c:v>
                </c:pt>
                <c:pt idx="9">
                  <c:v>1540011</c:v>
                </c:pt>
                <c:pt idx="10">
                  <c:v>1299700</c:v>
                </c:pt>
                <c:pt idx="11">
                  <c:v>1244991</c:v>
                </c:pt>
                <c:pt idx="12">
                  <c:v>1239359</c:v>
                </c:pt>
                <c:pt idx="13">
                  <c:v>1529604</c:v>
                </c:pt>
                <c:pt idx="14">
                  <c:v>1235915</c:v>
                </c:pt>
                <c:pt idx="15">
                  <c:v>1224133</c:v>
                </c:pt>
                <c:pt idx="16">
                  <c:v>1253175</c:v>
                </c:pt>
                <c:pt idx="17">
                  <c:v>1134170</c:v>
                </c:pt>
                <c:pt idx="18">
                  <c:v>1206916</c:v>
                </c:pt>
                <c:pt idx="19">
                  <c:v>1206916</c:v>
                </c:pt>
                <c:pt idx="20">
                  <c:v>1089058</c:v>
                </c:pt>
                <c:pt idx="21">
                  <c:v>1036415</c:v>
                </c:pt>
                <c:pt idx="22">
                  <c:v>1462483</c:v>
                </c:pt>
                <c:pt idx="23">
                  <c:v>1374795</c:v>
                </c:pt>
                <c:pt idx="24">
                  <c:v>1098543</c:v>
                </c:pt>
                <c:pt idx="25">
                  <c:v>976095</c:v>
                </c:pt>
                <c:pt idx="26">
                  <c:v>1326236</c:v>
                </c:pt>
                <c:pt idx="27">
                  <c:v>1207912</c:v>
                </c:pt>
                <c:pt idx="28">
                  <c:v>945789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80-4E7C-9838-CB1E4E3730B6}"/>
            </c:ext>
          </c:extLst>
        </c:ser>
        <c:ser>
          <c:idx val="4"/>
          <c:order val="7"/>
          <c:tx>
            <c:strRef>
              <c:f>グラフ!$P$125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グラフ!$Q$125:$AT$125</c:f>
              <c:numCache>
                <c:formatCode>#,##0,</c:formatCode>
                <c:ptCount val="29"/>
                <c:pt idx="0">
                  <c:v>709564</c:v>
                </c:pt>
                <c:pt idx="1">
                  <c:v>754275</c:v>
                </c:pt>
                <c:pt idx="2">
                  <c:v>780791</c:v>
                </c:pt>
                <c:pt idx="3">
                  <c:v>825716</c:v>
                </c:pt>
                <c:pt idx="4">
                  <c:v>884672</c:v>
                </c:pt>
                <c:pt idx="5">
                  <c:v>949084</c:v>
                </c:pt>
                <c:pt idx="6">
                  <c:v>1002713</c:v>
                </c:pt>
                <c:pt idx="7">
                  <c:v>1026421</c:v>
                </c:pt>
                <c:pt idx="8">
                  <c:v>1131140</c:v>
                </c:pt>
                <c:pt idx="9">
                  <c:v>1033985</c:v>
                </c:pt>
                <c:pt idx="10">
                  <c:v>1040468</c:v>
                </c:pt>
                <c:pt idx="11">
                  <c:v>1052267</c:v>
                </c:pt>
                <c:pt idx="12">
                  <c:v>1069514</c:v>
                </c:pt>
                <c:pt idx="13">
                  <c:v>1026819</c:v>
                </c:pt>
                <c:pt idx="14">
                  <c:v>1113598</c:v>
                </c:pt>
                <c:pt idx="15">
                  <c:v>1107718</c:v>
                </c:pt>
                <c:pt idx="16">
                  <c:v>1135481</c:v>
                </c:pt>
                <c:pt idx="17">
                  <c:v>1193417</c:v>
                </c:pt>
                <c:pt idx="18">
                  <c:v>1205906</c:v>
                </c:pt>
                <c:pt idx="19">
                  <c:v>1205906</c:v>
                </c:pt>
                <c:pt idx="20">
                  <c:v>1212809</c:v>
                </c:pt>
                <c:pt idx="21">
                  <c:v>1190404</c:v>
                </c:pt>
                <c:pt idx="22">
                  <c:v>1223372</c:v>
                </c:pt>
                <c:pt idx="23">
                  <c:v>1205912</c:v>
                </c:pt>
                <c:pt idx="24">
                  <c:v>1177701</c:v>
                </c:pt>
                <c:pt idx="25">
                  <c:v>1031745</c:v>
                </c:pt>
                <c:pt idx="26">
                  <c:v>1030976</c:v>
                </c:pt>
                <c:pt idx="27">
                  <c:v>963691</c:v>
                </c:pt>
                <c:pt idx="28">
                  <c:v>1036748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980-4E7C-9838-CB1E4E37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98304"/>
        <c:axId val="91699840"/>
      </c:lineChart>
      <c:catAx>
        <c:axId val="91681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683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683840"/>
        <c:scaling>
          <c:orientation val="minMax"/>
          <c:max val="11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3797216699801194E-2"/>
              <c:y val="3.48485064744550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681920"/>
        <c:crosses val="autoZero"/>
        <c:crossBetween val="between"/>
      </c:valAx>
      <c:catAx>
        <c:axId val="91698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699840"/>
        <c:crosses val="autoZero"/>
        <c:auto val="0"/>
        <c:lblAlgn val="ctr"/>
        <c:lblOffset val="100"/>
        <c:noMultiLvlLbl val="0"/>
      </c:catAx>
      <c:valAx>
        <c:axId val="91699840"/>
        <c:scaling>
          <c:orientation val="minMax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294234592445327"/>
              <c:y val="3.3333333333333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69830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01532949444403"/>
          <c:y val="0.88362434553737557"/>
          <c:w val="0.74118439086761356"/>
          <c:h val="8.83112896573653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3622190222331166"/>
          <c:y val="2.86425612323573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56906556704109E-2"/>
          <c:y val="8.3437148886172541E-2"/>
          <c:w val="0.86006187726238015"/>
          <c:h val="0.732254381269693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グラフ!$Q$87:$AT$87</c:f>
              <c:numCache>
                <c:formatCode>#,##0,</c:formatCode>
                <c:ptCount val="29"/>
                <c:pt idx="0">
                  <c:v>8573357</c:v>
                </c:pt>
                <c:pt idx="1">
                  <c:v>8730584</c:v>
                </c:pt>
                <c:pt idx="2">
                  <c:v>8996215</c:v>
                </c:pt>
                <c:pt idx="3">
                  <c:v>9492894</c:v>
                </c:pt>
                <c:pt idx="4">
                  <c:v>9408947</c:v>
                </c:pt>
                <c:pt idx="5">
                  <c:v>9096060</c:v>
                </c:pt>
                <c:pt idx="6">
                  <c:v>10087938</c:v>
                </c:pt>
                <c:pt idx="7">
                  <c:v>9759353</c:v>
                </c:pt>
                <c:pt idx="8">
                  <c:v>10465892</c:v>
                </c:pt>
                <c:pt idx="9">
                  <c:v>8989978</c:v>
                </c:pt>
                <c:pt idx="10">
                  <c:v>10040124</c:v>
                </c:pt>
                <c:pt idx="11">
                  <c:v>8374273</c:v>
                </c:pt>
                <c:pt idx="12">
                  <c:v>8571604</c:v>
                </c:pt>
                <c:pt idx="13">
                  <c:v>8840124</c:v>
                </c:pt>
                <c:pt idx="14">
                  <c:v>9643159</c:v>
                </c:pt>
                <c:pt idx="15">
                  <c:v>8005872</c:v>
                </c:pt>
                <c:pt idx="16">
                  <c:v>8730641</c:v>
                </c:pt>
                <c:pt idx="17">
                  <c:v>9363850</c:v>
                </c:pt>
                <c:pt idx="18">
                  <c:v>8910881</c:v>
                </c:pt>
                <c:pt idx="19">
                  <c:v>8806452</c:v>
                </c:pt>
                <c:pt idx="20">
                  <c:v>8821027</c:v>
                </c:pt>
                <c:pt idx="21">
                  <c:v>8331951</c:v>
                </c:pt>
                <c:pt idx="22">
                  <c:v>8573410</c:v>
                </c:pt>
                <c:pt idx="23">
                  <c:v>9055630</c:v>
                </c:pt>
                <c:pt idx="24">
                  <c:v>9490021</c:v>
                </c:pt>
                <c:pt idx="25">
                  <c:v>10725737</c:v>
                </c:pt>
                <c:pt idx="26">
                  <c:v>9015259</c:v>
                </c:pt>
                <c:pt idx="27">
                  <c:v>8803798</c:v>
                </c:pt>
                <c:pt idx="28">
                  <c:v>8219718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F-4BCA-A0C3-F82F2B1A9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91627520"/>
        <c:axId val="91629440"/>
      </c:barChart>
      <c:lineChart>
        <c:grouping val="standard"/>
        <c:varyColors val="0"/>
        <c:ser>
          <c:idx val="1"/>
          <c:order val="0"/>
          <c:tx>
            <c:strRef>
              <c:f>グラフ!$P$80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グラフ!$Q$80:$AT$80</c:f>
              <c:numCache>
                <c:formatCode>#,##0,</c:formatCode>
                <c:ptCount val="29"/>
                <c:pt idx="0">
                  <c:v>1984737</c:v>
                </c:pt>
                <c:pt idx="1">
                  <c:v>2150724</c:v>
                </c:pt>
                <c:pt idx="2">
                  <c:v>2309070</c:v>
                </c:pt>
                <c:pt idx="3">
                  <c:v>2333625</c:v>
                </c:pt>
                <c:pt idx="4">
                  <c:v>2460082</c:v>
                </c:pt>
                <c:pt idx="5">
                  <c:v>2545501</c:v>
                </c:pt>
                <c:pt idx="6">
                  <c:v>2583936</c:v>
                </c:pt>
                <c:pt idx="7">
                  <c:v>2649990</c:v>
                </c:pt>
                <c:pt idx="8">
                  <c:v>2650258</c:v>
                </c:pt>
                <c:pt idx="9">
                  <c:v>2608699</c:v>
                </c:pt>
                <c:pt idx="10">
                  <c:v>2642942</c:v>
                </c:pt>
                <c:pt idx="11">
                  <c:v>2654268</c:v>
                </c:pt>
                <c:pt idx="12">
                  <c:v>2542349</c:v>
                </c:pt>
                <c:pt idx="13">
                  <c:v>2513340</c:v>
                </c:pt>
                <c:pt idx="14">
                  <c:v>2488419</c:v>
                </c:pt>
                <c:pt idx="15">
                  <c:v>2254125</c:v>
                </c:pt>
                <c:pt idx="16">
                  <c:v>2230021</c:v>
                </c:pt>
                <c:pt idx="17">
                  <c:v>2068900</c:v>
                </c:pt>
                <c:pt idx="18">
                  <c:v>1908306</c:v>
                </c:pt>
                <c:pt idx="19">
                  <c:v>1876167</c:v>
                </c:pt>
                <c:pt idx="20">
                  <c:v>1830050</c:v>
                </c:pt>
                <c:pt idx="21">
                  <c:v>1710564</c:v>
                </c:pt>
                <c:pt idx="22">
                  <c:v>1638288</c:v>
                </c:pt>
                <c:pt idx="23">
                  <c:v>1701154</c:v>
                </c:pt>
                <c:pt idx="24">
                  <c:v>1636533</c:v>
                </c:pt>
                <c:pt idx="25">
                  <c:v>1531553</c:v>
                </c:pt>
                <c:pt idx="26">
                  <c:v>1481785</c:v>
                </c:pt>
                <c:pt idx="27">
                  <c:v>1415704</c:v>
                </c:pt>
                <c:pt idx="28">
                  <c:v>1438477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4F-4BCA-A0C3-F82F2B1A93B0}"/>
            </c:ext>
          </c:extLst>
        </c:ser>
        <c:ser>
          <c:idx val="0"/>
          <c:order val="1"/>
          <c:tx>
            <c:strRef>
              <c:f>グラフ!$P$81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グラフ!$Q$81:$AT$81</c:f>
              <c:numCache>
                <c:formatCode>#,##0,</c:formatCode>
                <c:ptCount val="29"/>
                <c:pt idx="0">
                  <c:v>61434</c:v>
                </c:pt>
                <c:pt idx="1">
                  <c:v>79010</c:v>
                </c:pt>
                <c:pt idx="2">
                  <c:v>177220</c:v>
                </c:pt>
                <c:pt idx="3">
                  <c:v>300856</c:v>
                </c:pt>
                <c:pt idx="4">
                  <c:v>402537</c:v>
                </c:pt>
                <c:pt idx="5">
                  <c:v>407875</c:v>
                </c:pt>
                <c:pt idx="6">
                  <c:v>525568</c:v>
                </c:pt>
                <c:pt idx="7">
                  <c:v>556047</c:v>
                </c:pt>
                <c:pt idx="8">
                  <c:v>600194</c:v>
                </c:pt>
                <c:pt idx="9">
                  <c:v>206206</c:v>
                </c:pt>
                <c:pt idx="10">
                  <c:v>237902</c:v>
                </c:pt>
                <c:pt idx="11">
                  <c:v>245557</c:v>
                </c:pt>
                <c:pt idx="12">
                  <c:v>339451</c:v>
                </c:pt>
                <c:pt idx="13">
                  <c:v>381896</c:v>
                </c:pt>
                <c:pt idx="14">
                  <c:v>377880</c:v>
                </c:pt>
                <c:pt idx="15">
                  <c:v>454469</c:v>
                </c:pt>
                <c:pt idx="16">
                  <c:v>466426</c:v>
                </c:pt>
                <c:pt idx="17">
                  <c:v>471121</c:v>
                </c:pt>
                <c:pt idx="18">
                  <c:v>487093</c:v>
                </c:pt>
                <c:pt idx="19">
                  <c:v>681288</c:v>
                </c:pt>
                <c:pt idx="20">
                  <c:v>662918</c:v>
                </c:pt>
                <c:pt idx="21">
                  <c:v>693222</c:v>
                </c:pt>
                <c:pt idx="22">
                  <c:v>715547</c:v>
                </c:pt>
                <c:pt idx="23">
                  <c:v>790622</c:v>
                </c:pt>
                <c:pt idx="24">
                  <c:v>782316</c:v>
                </c:pt>
                <c:pt idx="25">
                  <c:v>722633</c:v>
                </c:pt>
                <c:pt idx="26">
                  <c:v>707252</c:v>
                </c:pt>
                <c:pt idx="27">
                  <c:v>702551</c:v>
                </c:pt>
                <c:pt idx="28">
                  <c:v>690988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4F-4BCA-A0C3-F82F2B1A93B0}"/>
            </c:ext>
          </c:extLst>
        </c:ser>
        <c:ser>
          <c:idx val="6"/>
          <c:order val="2"/>
          <c:tx>
            <c:strRef>
              <c:f>グラフ!$P$82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グラフ!$Q$82:$AT$82</c:f>
              <c:numCache>
                <c:formatCode>#,##0,</c:formatCode>
                <c:ptCount val="29"/>
                <c:pt idx="0">
                  <c:v>709545</c:v>
                </c:pt>
                <c:pt idx="1">
                  <c:v>754268</c:v>
                </c:pt>
                <c:pt idx="2">
                  <c:v>780787</c:v>
                </c:pt>
                <c:pt idx="3">
                  <c:v>825645</c:v>
                </c:pt>
                <c:pt idx="4">
                  <c:v>884658</c:v>
                </c:pt>
                <c:pt idx="5">
                  <c:v>949044</c:v>
                </c:pt>
                <c:pt idx="6">
                  <c:v>1002535</c:v>
                </c:pt>
                <c:pt idx="7">
                  <c:v>1026421</c:v>
                </c:pt>
                <c:pt idx="8">
                  <c:v>1131130</c:v>
                </c:pt>
                <c:pt idx="9">
                  <c:v>1033983</c:v>
                </c:pt>
                <c:pt idx="10">
                  <c:v>1040461</c:v>
                </c:pt>
                <c:pt idx="11">
                  <c:v>1052261</c:v>
                </c:pt>
                <c:pt idx="12">
                  <c:v>1069508</c:v>
                </c:pt>
                <c:pt idx="13">
                  <c:v>1026815</c:v>
                </c:pt>
                <c:pt idx="14">
                  <c:v>1113589</c:v>
                </c:pt>
                <c:pt idx="15">
                  <c:v>1107700</c:v>
                </c:pt>
                <c:pt idx="16">
                  <c:v>1135463</c:v>
                </c:pt>
                <c:pt idx="17">
                  <c:v>1193400</c:v>
                </c:pt>
                <c:pt idx="18">
                  <c:v>1205890</c:v>
                </c:pt>
                <c:pt idx="19">
                  <c:v>1183356</c:v>
                </c:pt>
                <c:pt idx="20">
                  <c:v>1212798</c:v>
                </c:pt>
                <c:pt idx="21">
                  <c:v>1190393</c:v>
                </c:pt>
                <c:pt idx="22">
                  <c:v>1223362</c:v>
                </c:pt>
                <c:pt idx="23">
                  <c:v>1205902</c:v>
                </c:pt>
                <c:pt idx="24">
                  <c:v>1177691</c:v>
                </c:pt>
                <c:pt idx="25">
                  <c:v>1031745</c:v>
                </c:pt>
                <c:pt idx="26">
                  <c:v>1030976</c:v>
                </c:pt>
                <c:pt idx="27">
                  <c:v>963691</c:v>
                </c:pt>
                <c:pt idx="28">
                  <c:v>1036748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4F-4BCA-A0C3-F82F2B1A93B0}"/>
            </c:ext>
          </c:extLst>
        </c:ser>
        <c:ser>
          <c:idx val="7"/>
          <c:order val="3"/>
          <c:tx>
            <c:strRef>
              <c:f>グラフ!$P$83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グラフ!$Q$83:$AT$83</c:f>
              <c:numCache>
                <c:formatCode>#,##0,</c:formatCode>
                <c:ptCount val="29"/>
                <c:pt idx="0">
                  <c:v>975928</c:v>
                </c:pt>
                <c:pt idx="1">
                  <c:v>1048364</c:v>
                </c:pt>
                <c:pt idx="2">
                  <c:v>1034848</c:v>
                </c:pt>
                <c:pt idx="3">
                  <c:v>1022026</c:v>
                </c:pt>
                <c:pt idx="4">
                  <c:v>1115637</c:v>
                </c:pt>
                <c:pt idx="5">
                  <c:v>1114490</c:v>
                </c:pt>
                <c:pt idx="6">
                  <c:v>1140915</c:v>
                </c:pt>
                <c:pt idx="7">
                  <c:v>1170177</c:v>
                </c:pt>
                <c:pt idx="8">
                  <c:v>1139970</c:v>
                </c:pt>
                <c:pt idx="9">
                  <c:v>1216220</c:v>
                </c:pt>
                <c:pt idx="10">
                  <c:v>1224615</c:v>
                </c:pt>
                <c:pt idx="11">
                  <c:v>1231770</c:v>
                </c:pt>
                <c:pt idx="12">
                  <c:v>1163173</c:v>
                </c:pt>
                <c:pt idx="13">
                  <c:v>1197039</c:v>
                </c:pt>
                <c:pt idx="14">
                  <c:v>1184077</c:v>
                </c:pt>
                <c:pt idx="15">
                  <c:v>988468</c:v>
                </c:pt>
                <c:pt idx="16">
                  <c:v>1046872</c:v>
                </c:pt>
                <c:pt idx="17">
                  <c:v>941830</c:v>
                </c:pt>
                <c:pt idx="18">
                  <c:v>1104618</c:v>
                </c:pt>
                <c:pt idx="19">
                  <c:v>1102115</c:v>
                </c:pt>
                <c:pt idx="20">
                  <c:v>1200871</c:v>
                </c:pt>
                <c:pt idx="21">
                  <c:v>1170333</c:v>
                </c:pt>
                <c:pt idx="22">
                  <c:v>1215081</c:v>
                </c:pt>
                <c:pt idx="23">
                  <c:v>1356294</c:v>
                </c:pt>
                <c:pt idx="24">
                  <c:v>1406932</c:v>
                </c:pt>
                <c:pt idx="25">
                  <c:v>1496772</c:v>
                </c:pt>
                <c:pt idx="26">
                  <c:v>1495939</c:v>
                </c:pt>
                <c:pt idx="27">
                  <c:v>1493305</c:v>
                </c:pt>
                <c:pt idx="28">
                  <c:v>1430903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4F-4BCA-A0C3-F82F2B1A93B0}"/>
            </c:ext>
          </c:extLst>
        </c:ser>
        <c:ser>
          <c:idx val="2"/>
          <c:order val="4"/>
          <c:tx>
            <c:strRef>
              <c:f>グラフ!$P$84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グラフ!$Q$84:$AT$84</c:f>
              <c:numCache>
                <c:formatCode>#,##0,</c:formatCode>
                <c:ptCount val="29"/>
                <c:pt idx="0">
                  <c:v>42980</c:v>
                </c:pt>
                <c:pt idx="1">
                  <c:v>49258</c:v>
                </c:pt>
                <c:pt idx="2">
                  <c:v>40730</c:v>
                </c:pt>
                <c:pt idx="3">
                  <c:v>39165</c:v>
                </c:pt>
                <c:pt idx="4">
                  <c:v>42716</c:v>
                </c:pt>
                <c:pt idx="5">
                  <c:v>38976</c:v>
                </c:pt>
                <c:pt idx="6">
                  <c:v>47632</c:v>
                </c:pt>
                <c:pt idx="7">
                  <c:v>42154</c:v>
                </c:pt>
                <c:pt idx="8">
                  <c:v>58864</c:v>
                </c:pt>
                <c:pt idx="9">
                  <c:v>61194</c:v>
                </c:pt>
                <c:pt idx="10">
                  <c:v>60085</c:v>
                </c:pt>
                <c:pt idx="11">
                  <c:v>75460</c:v>
                </c:pt>
                <c:pt idx="12">
                  <c:v>88922</c:v>
                </c:pt>
                <c:pt idx="13">
                  <c:v>65867</c:v>
                </c:pt>
                <c:pt idx="14">
                  <c:v>57440</c:v>
                </c:pt>
                <c:pt idx="15">
                  <c:v>34385</c:v>
                </c:pt>
                <c:pt idx="16">
                  <c:v>37846</c:v>
                </c:pt>
                <c:pt idx="17">
                  <c:v>38784</c:v>
                </c:pt>
                <c:pt idx="18">
                  <c:v>58263</c:v>
                </c:pt>
                <c:pt idx="19">
                  <c:v>64324</c:v>
                </c:pt>
                <c:pt idx="20">
                  <c:v>64634</c:v>
                </c:pt>
                <c:pt idx="21">
                  <c:v>77255</c:v>
                </c:pt>
                <c:pt idx="22">
                  <c:v>97571</c:v>
                </c:pt>
                <c:pt idx="23">
                  <c:v>72981</c:v>
                </c:pt>
                <c:pt idx="24">
                  <c:v>61601</c:v>
                </c:pt>
                <c:pt idx="25">
                  <c:v>68586</c:v>
                </c:pt>
                <c:pt idx="26">
                  <c:v>56788</c:v>
                </c:pt>
                <c:pt idx="27">
                  <c:v>41940</c:v>
                </c:pt>
                <c:pt idx="28">
                  <c:v>47846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4F-4BCA-A0C3-F82F2B1A93B0}"/>
            </c:ext>
          </c:extLst>
        </c:ser>
        <c:ser>
          <c:idx val="3"/>
          <c:order val="5"/>
          <c:tx>
            <c:strRef>
              <c:f>グラフ!$P$85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グラフ!$Q$85:$AT$85</c:f>
              <c:numCache>
                <c:formatCode>#,##0,</c:formatCode>
                <c:ptCount val="29"/>
                <c:pt idx="0">
                  <c:v>111884</c:v>
                </c:pt>
                <c:pt idx="1">
                  <c:v>126298</c:v>
                </c:pt>
                <c:pt idx="2">
                  <c:v>111804</c:v>
                </c:pt>
                <c:pt idx="3">
                  <c:v>111453</c:v>
                </c:pt>
                <c:pt idx="4">
                  <c:v>111681</c:v>
                </c:pt>
                <c:pt idx="5">
                  <c:v>121357</c:v>
                </c:pt>
                <c:pt idx="6">
                  <c:v>126980</c:v>
                </c:pt>
                <c:pt idx="7">
                  <c:v>111050</c:v>
                </c:pt>
                <c:pt idx="8">
                  <c:v>108170</c:v>
                </c:pt>
                <c:pt idx="9">
                  <c:v>109203</c:v>
                </c:pt>
                <c:pt idx="10">
                  <c:v>128756</c:v>
                </c:pt>
                <c:pt idx="11">
                  <c:v>107768</c:v>
                </c:pt>
                <c:pt idx="12">
                  <c:v>108188</c:v>
                </c:pt>
                <c:pt idx="13">
                  <c:v>118068</c:v>
                </c:pt>
                <c:pt idx="14">
                  <c:v>112340</c:v>
                </c:pt>
                <c:pt idx="15">
                  <c:v>105364</c:v>
                </c:pt>
                <c:pt idx="16">
                  <c:v>81100</c:v>
                </c:pt>
                <c:pt idx="17">
                  <c:v>106720</c:v>
                </c:pt>
                <c:pt idx="18">
                  <c:v>104848</c:v>
                </c:pt>
                <c:pt idx="19">
                  <c:v>123612</c:v>
                </c:pt>
                <c:pt idx="20">
                  <c:v>124800</c:v>
                </c:pt>
                <c:pt idx="21">
                  <c:v>124284</c:v>
                </c:pt>
                <c:pt idx="22">
                  <c:v>123822</c:v>
                </c:pt>
                <c:pt idx="23">
                  <c:v>164600</c:v>
                </c:pt>
                <c:pt idx="24">
                  <c:v>143120</c:v>
                </c:pt>
                <c:pt idx="25">
                  <c:v>147144</c:v>
                </c:pt>
                <c:pt idx="26">
                  <c:v>168324</c:v>
                </c:pt>
                <c:pt idx="27">
                  <c:v>157852</c:v>
                </c:pt>
                <c:pt idx="28">
                  <c:v>158620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E4F-4BCA-A0C3-F82F2B1A93B0}"/>
            </c:ext>
          </c:extLst>
        </c:ser>
        <c:ser>
          <c:idx val="4"/>
          <c:order val="6"/>
          <c:tx>
            <c:strRef>
              <c:f>グラフ!$P$86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グラフ!$Q$86:$AT$86</c:f>
              <c:numCache>
                <c:formatCode>#,##0,</c:formatCode>
                <c:ptCount val="29"/>
                <c:pt idx="0">
                  <c:v>2825216</c:v>
                </c:pt>
                <c:pt idx="1">
                  <c:v>2715182</c:v>
                </c:pt>
                <c:pt idx="2">
                  <c:v>2689906</c:v>
                </c:pt>
                <c:pt idx="3">
                  <c:v>3352901</c:v>
                </c:pt>
                <c:pt idx="4">
                  <c:v>2738582</c:v>
                </c:pt>
                <c:pt idx="5">
                  <c:v>2202673</c:v>
                </c:pt>
                <c:pt idx="6">
                  <c:v>2989845</c:v>
                </c:pt>
                <c:pt idx="7">
                  <c:v>2369350</c:v>
                </c:pt>
                <c:pt idx="8">
                  <c:v>2799187</c:v>
                </c:pt>
                <c:pt idx="9">
                  <c:v>1907525</c:v>
                </c:pt>
                <c:pt idx="10">
                  <c:v>2733407</c:v>
                </c:pt>
                <c:pt idx="11">
                  <c:v>1136616</c:v>
                </c:pt>
                <c:pt idx="12">
                  <c:v>1376097</c:v>
                </c:pt>
                <c:pt idx="13">
                  <c:v>1585617</c:v>
                </c:pt>
                <c:pt idx="14">
                  <c:v>1024595</c:v>
                </c:pt>
                <c:pt idx="15">
                  <c:v>1090523</c:v>
                </c:pt>
                <c:pt idx="16">
                  <c:v>1808163</c:v>
                </c:pt>
                <c:pt idx="17">
                  <c:v>2338132</c:v>
                </c:pt>
                <c:pt idx="18">
                  <c:v>1476740</c:v>
                </c:pt>
                <c:pt idx="19">
                  <c:v>949118</c:v>
                </c:pt>
                <c:pt idx="20">
                  <c:v>913646</c:v>
                </c:pt>
                <c:pt idx="21">
                  <c:v>702010</c:v>
                </c:pt>
                <c:pt idx="22">
                  <c:v>1311321</c:v>
                </c:pt>
                <c:pt idx="23">
                  <c:v>1345231</c:v>
                </c:pt>
                <c:pt idx="24">
                  <c:v>996582</c:v>
                </c:pt>
                <c:pt idx="25">
                  <c:v>2941451</c:v>
                </c:pt>
                <c:pt idx="26">
                  <c:v>1210027</c:v>
                </c:pt>
                <c:pt idx="27">
                  <c:v>1409755</c:v>
                </c:pt>
                <c:pt idx="28">
                  <c:v>878386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E4F-4BCA-A0C3-F82F2B1A9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1616"/>
        <c:axId val="91633152"/>
      </c:lineChart>
      <c:catAx>
        <c:axId val="91627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629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629440"/>
        <c:scaling>
          <c:orientation val="minMax"/>
          <c:max val="11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1882183639959698E-2"/>
              <c:y val="3.80516732283464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627520"/>
        <c:crosses val="autoZero"/>
        <c:crossBetween val="between"/>
      </c:valAx>
      <c:catAx>
        <c:axId val="9163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633152"/>
        <c:crosses val="autoZero"/>
        <c:auto val="0"/>
        <c:lblAlgn val="ctr"/>
        <c:lblOffset val="100"/>
        <c:noMultiLvlLbl val="0"/>
      </c:catAx>
      <c:valAx>
        <c:axId val="91633152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9073555342015887"/>
              <c:y val="3.9735564304461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63161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97948464380341"/>
          <c:y val="0.8960725065616798"/>
          <c:w val="0.7290350832182706"/>
          <c:h val="8.8983923884514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403531659134324"/>
          <c:y val="2.83600543907915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02087313050363E-2"/>
          <c:y val="0.1072750337612671"/>
          <c:w val="0.86763756231654476"/>
          <c:h val="0.72133212356714049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グラフ!$Q$40:$AT$40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グラフ!$Q$44:$AT$44</c:f>
              <c:numCache>
                <c:formatCode>#,##0,</c:formatCode>
                <c:ptCount val="29"/>
                <c:pt idx="0">
                  <c:v>1974885</c:v>
                </c:pt>
                <c:pt idx="1">
                  <c:v>1993121</c:v>
                </c:pt>
                <c:pt idx="2">
                  <c:v>2009895</c:v>
                </c:pt>
                <c:pt idx="3">
                  <c:v>1955062</c:v>
                </c:pt>
                <c:pt idx="4">
                  <c:v>1980219</c:v>
                </c:pt>
                <c:pt idx="5">
                  <c:v>2046062</c:v>
                </c:pt>
                <c:pt idx="6">
                  <c:v>2127504</c:v>
                </c:pt>
                <c:pt idx="7">
                  <c:v>2019506</c:v>
                </c:pt>
                <c:pt idx="8">
                  <c:v>2016753</c:v>
                </c:pt>
                <c:pt idx="9">
                  <c:v>2028173</c:v>
                </c:pt>
                <c:pt idx="10">
                  <c:v>1921905</c:v>
                </c:pt>
                <c:pt idx="11">
                  <c:v>1944878</c:v>
                </c:pt>
                <c:pt idx="12">
                  <c:v>1809420</c:v>
                </c:pt>
                <c:pt idx="13">
                  <c:v>1860291</c:v>
                </c:pt>
                <c:pt idx="14">
                  <c:v>1779822</c:v>
                </c:pt>
                <c:pt idx="15">
                  <c:v>1925714</c:v>
                </c:pt>
                <c:pt idx="16">
                  <c:v>2146820</c:v>
                </c:pt>
                <c:pt idx="17">
                  <c:v>2102650</c:v>
                </c:pt>
                <c:pt idx="18">
                  <c:v>2049040</c:v>
                </c:pt>
                <c:pt idx="19">
                  <c:v>1992046</c:v>
                </c:pt>
                <c:pt idx="20">
                  <c:v>2011312</c:v>
                </c:pt>
                <c:pt idx="21">
                  <c:v>2026353</c:v>
                </c:pt>
                <c:pt idx="22">
                  <c:v>2019257</c:v>
                </c:pt>
                <c:pt idx="23">
                  <c:v>1968251</c:v>
                </c:pt>
                <c:pt idx="24">
                  <c:v>1986350</c:v>
                </c:pt>
                <c:pt idx="25">
                  <c:v>2038488</c:v>
                </c:pt>
                <c:pt idx="26">
                  <c:v>2128285</c:v>
                </c:pt>
                <c:pt idx="27">
                  <c:v>2137746</c:v>
                </c:pt>
                <c:pt idx="28">
                  <c:v>2093093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5-41D4-8807-6C1407A46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09841024"/>
        <c:axId val="111941120"/>
      </c:barChart>
      <c:lineChart>
        <c:grouping val="standard"/>
        <c:varyColors val="0"/>
        <c:ser>
          <c:idx val="1"/>
          <c:order val="0"/>
          <c:tx>
            <c:strRef>
              <c:f>グラフ!$P$41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グラフ!$Q$40:$AT$40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グラフ!$Q$41:$AT$41</c:f>
              <c:numCache>
                <c:formatCode>#,##0,</c:formatCode>
                <c:ptCount val="29"/>
                <c:pt idx="0">
                  <c:v>1008611</c:v>
                </c:pt>
                <c:pt idx="1">
                  <c:v>976787</c:v>
                </c:pt>
                <c:pt idx="2">
                  <c:v>891005</c:v>
                </c:pt>
                <c:pt idx="3">
                  <c:v>784883</c:v>
                </c:pt>
                <c:pt idx="4">
                  <c:v>778455</c:v>
                </c:pt>
                <c:pt idx="5">
                  <c:v>791391</c:v>
                </c:pt>
                <c:pt idx="6">
                  <c:v>862874</c:v>
                </c:pt>
                <c:pt idx="7">
                  <c:v>768736</c:v>
                </c:pt>
                <c:pt idx="8">
                  <c:v>749041</c:v>
                </c:pt>
                <c:pt idx="9">
                  <c:v>748431</c:v>
                </c:pt>
                <c:pt idx="10">
                  <c:v>667841</c:v>
                </c:pt>
                <c:pt idx="11">
                  <c:v>675803</c:v>
                </c:pt>
                <c:pt idx="12">
                  <c:v>618093</c:v>
                </c:pt>
                <c:pt idx="13">
                  <c:v>581619</c:v>
                </c:pt>
                <c:pt idx="14">
                  <c:v>579619</c:v>
                </c:pt>
                <c:pt idx="15">
                  <c:v>729265</c:v>
                </c:pt>
                <c:pt idx="16">
                  <c:v>930704</c:v>
                </c:pt>
                <c:pt idx="17">
                  <c:v>904428</c:v>
                </c:pt>
                <c:pt idx="18">
                  <c:v>902097</c:v>
                </c:pt>
                <c:pt idx="19">
                  <c:v>889212</c:v>
                </c:pt>
                <c:pt idx="20">
                  <c:v>857913</c:v>
                </c:pt>
                <c:pt idx="21">
                  <c:v>885218</c:v>
                </c:pt>
                <c:pt idx="22">
                  <c:v>904003</c:v>
                </c:pt>
                <c:pt idx="23">
                  <c:v>845841</c:v>
                </c:pt>
                <c:pt idx="24">
                  <c:v>786368</c:v>
                </c:pt>
                <c:pt idx="25">
                  <c:v>827954</c:v>
                </c:pt>
                <c:pt idx="26">
                  <c:v>858639</c:v>
                </c:pt>
                <c:pt idx="27">
                  <c:v>848087</c:v>
                </c:pt>
                <c:pt idx="28">
                  <c:v>805996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A5-41D4-8807-6C1407A4689C}"/>
            </c:ext>
          </c:extLst>
        </c:ser>
        <c:ser>
          <c:idx val="0"/>
          <c:order val="1"/>
          <c:tx>
            <c:strRef>
              <c:f>グラフ!$P$42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グラフ!$Q$40:$AT$40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グラフ!$Q$42:$AT$42</c:f>
              <c:numCache>
                <c:formatCode>#,##0,</c:formatCode>
                <c:ptCount val="29"/>
                <c:pt idx="0">
                  <c:v>766096</c:v>
                </c:pt>
                <c:pt idx="1">
                  <c:v>830232</c:v>
                </c:pt>
                <c:pt idx="2">
                  <c:v>932773</c:v>
                </c:pt>
                <c:pt idx="3">
                  <c:v>986334</c:v>
                </c:pt>
                <c:pt idx="4">
                  <c:v>1017479</c:v>
                </c:pt>
                <c:pt idx="5">
                  <c:v>1068439</c:v>
                </c:pt>
                <c:pt idx="6">
                  <c:v>1060307</c:v>
                </c:pt>
                <c:pt idx="7">
                  <c:v>1056680</c:v>
                </c:pt>
                <c:pt idx="8">
                  <c:v>1066305</c:v>
                </c:pt>
                <c:pt idx="9">
                  <c:v>1082326</c:v>
                </c:pt>
                <c:pt idx="10">
                  <c:v>1065630</c:v>
                </c:pt>
                <c:pt idx="11">
                  <c:v>1081831</c:v>
                </c:pt>
                <c:pt idx="12">
                  <c:v>994023</c:v>
                </c:pt>
                <c:pt idx="13">
                  <c:v>1078333</c:v>
                </c:pt>
                <c:pt idx="14">
                  <c:v>1017308</c:v>
                </c:pt>
                <c:pt idx="15">
                  <c:v>1004856</c:v>
                </c:pt>
                <c:pt idx="16">
                  <c:v>1025580</c:v>
                </c:pt>
                <c:pt idx="17">
                  <c:v>1016335</c:v>
                </c:pt>
                <c:pt idx="18">
                  <c:v>969810</c:v>
                </c:pt>
                <c:pt idx="19">
                  <c:v>925773</c:v>
                </c:pt>
                <c:pt idx="20">
                  <c:v>961920</c:v>
                </c:pt>
                <c:pt idx="21">
                  <c:v>948514</c:v>
                </c:pt>
                <c:pt idx="22">
                  <c:v>912128</c:v>
                </c:pt>
                <c:pt idx="23">
                  <c:v>930488</c:v>
                </c:pt>
                <c:pt idx="24">
                  <c:v>1011559</c:v>
                </c:pt>
                <c:pt idx="25">
                  <c:v>1016031</c:v>
                </c:pt>
                <c:pt idx="26">
                  <c:v>1083219</c:v>
                </c:pt>
                <c:pt idx="27">
                  <c:v>1103116</c:v>
                </c:pt>
                <c:pt idx="28">
                  <c:v>1099171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A5-41D4-8807-6C1407A4689C}"/>
            </c:ext>
          </c:extLst>
        </c:ser>
        <c:ser>
          <c:idx val="2"/>
          <c:order val="2"/>
          <c:tx>
            <c:strRef>
              <c:f>グラフ!$P$43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グラフ!$Q$40:$AT$40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グラフ!$Q$43:$AT$43</c:f>
              <c:numCache>
                <c:formatCode>#,##0,</c:formatCode>
                <c:ptCount val="29"/>
                <c:pt idx="0">
                  <c:v>113671</c:v>
                </c:pt>
                <c:pt idx="1">
                  <c:v>113114</c:v>
                </c:pt>
                <c:pt idx="2">
                  <c:v>115548</c:v>
                </c:pt>
                <c:pt idx="3">
                  <c:v>115519</c:v>
                </c:pt>
                <c:pt idx="4">
                  <c:v>115439</c:v>
                </c:pt>
                <c:pt idx="5">
                  <c:v>116991</c:v>
                </c:pt>
                <c:pt idx="6">
                  <c:v>133548</c:v>
                </c:pt>
                <c:pt idx="7">
                  <c:v>133584</c:v>
                </c:pt>
                <c:pt idx="8">
                  <c:v>144171</c:v>
                </c:pt>
                <c:pt idx="9">
                  <c:v>139912</c:v>
                </c:pt>
                <c:pt idx="10">
                  <c:v>136959</c:v>
                </c:pt>
                <c:pt idx="11">
                  <c:v>130120</c:v>
                </c:pt>
                <c:pt idx="12">
                  <c:v>140251</c:v>
                </c:pt>
                <c:pt idx="13">
                  <c:v>141424</c:v>
                </c:pt>
                <c:pt idx="14">
                  <c:v>128703</c:v>
                </c:pt>
                <c:pt idx="15">
                  <c:v>132126</c:v>
                </c:pt>
                <c:pt idx="16">
                  <c:v>131460</c:v>
                </c:pt>
                <c:pt idx="17">
                  <c:v>123149</c:v>
                </c:pt>
                <c:pt idx="18">
                  <c:v>118144</c:v>
                </c:pt>
                <c:pt idx="19">
                  <c:v>119140</c:v>
                </c:pt>
                <c:pt idx="20">
                  <c:v>135175</c:v>
                </c:pt>
                <c:pt idx="21">
                  <c:v>133391</c:v>
                </c:pt>
                <c:pt idx="22">
                  <c:v>142492</c:v>
                </c:pt>
                <c:pt idx="23">
                  <c:v>130201</c:v>
                </c:pt>
                <c:pt idx="24">
                  <c:v>124686</c:v>
                </c:pt>
                <c:pt idx="25">
                  <c:v>120462</c:v>
                </c:pt>
                <c:pt idx="26">
                  <c:v>111471</c:v>
                </c:pt>
                <c:pt idx="27">
                  <c:v>109951</c:v>
                </c:pt>
                <c:pt idx="28">
                  <c:v>109567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A5-41D4-8807-6C1407A46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57568"/>
        <c:axId val="202990720"/>
      </c:lineChart>
      <c:catAx>
        <c:axId val="109841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941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1941120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3464515160457009E-2"/>
              <c:y val="5.72289156626505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841024"/>
        <c:crosses val="autoZero"/>
        <c:crossBetween val="between"/>
      </c:valAx>
      <c:catAx>
        <c:axId val="20295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2990720"/>
        <c:crosses val="autoZero"/>
        <c:auto val="0"/>
        <c:lblAlgn val="ctr"/>
        <c:lblOffset val="100"/>
        <c:noMultiLvlLbl val="0"/>
      </c:catAx>
      <c:valAx>
        <c:axId val="202990720"/>
        <c:scaling>
          <c:orientation val="minMax"/>
        </c:scaling>
        <c:delete val="0"/>
        <c:axPos val="r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645762474956898"/>
              <c:y val="5.42168674698795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295756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828297535293295"/>
          <c:y val="0.90628907832794559"/>
          <c:w val="0.65594872571401963"/>
          <c:h val="7.76819209995382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121920</xdr:rowOff>
    </xdr:from>
    <xdr:to>
      <xdr:col>13</xdr:col>
      <xdr:colOff>467360</xdr:colOff>
      <xdr:row>37</xdr:row>
      <xdr:rowOff>0</xdr:rowOff>
    </xdr:to>
    <xdr:graphicFrame macro="">
      <xdr:nvGraphicFramePr>
        <xdr:cNvPr id="4136" name="Chart 4">
          <a:extLst>
            <a:ext uri="{FF2B5EF4-FFF2-40B4-BE49-F238E27FC236}">
              <a16:creationId xmlns:a16="http://schemas.microsoft.com/office/drawing/2014/main" id="{00000000-0008-0000-0F00-00002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192</xdr:row>
      <xdr:rowOff>20320</xdr:rowOff>
    </xdr:from>
    <xdr:to>
      <xdr:col>13</xdr:col>
      <xdr:colOff>477520</xdr:colOff>
      <xdr:row>227</xdr:row>
      <xdr:rowOff>71120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40297025-AB97-4896-85BA-A53629474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13</xdr:col>
      <xdr:colOff>528320</xdr:colOff>
      <xdr:row>189</xdr:row>
      <xdr:rowOff>30480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F9A5CA1C-71CA-4F92-B4A7-5F6A0AAC7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13</xdr:col>
      <xdr:colOff>508000</xdr:colOff>
      <xdr:row>151</xdr:row>
      <xdr:rowOff>101600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AAF37C2F-9E82-4A85-863E-8F2746D54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81280</xdr:colOff>
      <xdr:row>78</xdr:row>
      <xdr:rowOff>0</xdr:rowOff>
    </xdr:from>
    <xdr:to>
      <xdr:col>13</xdr:col>
      <xdr:colOff>467360</xdr:colOff>
      <xdr:row>113</xdr:row>
      <xdr:rowOff>50800</xdr:rowOff>
    </xdr:to>
    <xdr:graphicFrame macro="">
      <xdr:nvGraphicFramePr>
        <xdr:cNvPr id="15" name="Chart 7">
          <a:extLst>
            <a:ext uri="{FF2B5EF4-FFF2-40B4-BE49-F238E27FC236}">
              <a16:creationId xmlns:a16="http://schemas.microsoft.com/office/drawing/2014/main" id="{C2011600-00A3-4B2D-8DE0-57A4D265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111760</xdr:colOff>
      <xdr:row>39</xdr:row>
      <xdr:rowOff>162560</xdr:rowOff>
    </xdr:from>
    <xdr:to>
      <xdr:col>13</xdr:col>
      <xdr:colOff>508000</xdr:colOff>
      <xdr:row>75</xdr:row>
      <xdr:rowOff>0</xdr:rowOff>
    </xdr:to>
    <xdr:graphicFrame macro="">
      <xdr:nvGraphicFramePr>
        <xdr:cNvPr id="17" name="Chart 5">
          <a:extLst>
            <a:ext uri="{FF2B5EF4-FFF2-40B4-BE49-F238E27FC236}">
              <a16:creationId xmlns:a16="http://schemas.microsoft.com/office/drawing/2014/main" id="{176C29C7-328D-4703-AFF2-D2B1391E8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331&#39340;&#38957;&#3001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332&#23567;&#24029;&#300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馬頭町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小川町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tabSelected="1" view="pageBreakPreview" zoomScaleNormal="100" zoomScaleSheetLayoutView="100" workbookViewId="0">
      <pane xSplit="2" ySplit="3" topLeftCell="C23" activePane="bottomRight" state="frozen"/>
      <selection pane="topRight" activeCell="C1" sqref="C1"/>
      <selection pane="bottomLeft" activeCell="A2" sqref="A2"/>
      <selection pane="bottomRight" activeCell="L6" sqref="L6"/>
    </sheetView>
  </sheetViews>
  <sheetFormatPr defaultColWidth="9" defaultRowHeight="12" x14ac:dyDescent="0.2"/>
  <cols>
    <col min="1" max="1" width="3" style="35" customWidth="1"/>
    <col min="2" max="2" width="23.44140625" style="35" customWidth="1"/>
    <col min="3" max="4" width="0" style="35" hidden="1" customWidth="1"/>
    <col min="5" max="33" width="9.77734375" style="35" customWidth="1"/>
    <col min="34" max="16384" width="9" style="35"/>
  </cols>
  <sheetData>
    <row r="1" spans="1:33" ht="14.1" customHeight="1" x14ac:dyDescent="0.2">
      <c r="A1" s="36" t="s">
        <v>120</v>
      </c>
      <c r="L1" s="37" t="s">
        <v>167</v>
      </c>
      <c r="V1" s="37" t="s">
        <v>167</v>
      </c>
      <c r="AF1" s="37" t="s">
        <v>167</v>
      </c>
    </row>
    <row r="2" spans="1:33" ht="14.1" customHeight="1" x14ac:dyDescent="0.15">
      <c r="L2" s="18" t="s">
        <v>149</v>
      </c>
      <c r="O2" s="35" t="s">
        <v>198</v>
      </c>
      <c r="V2" s="18" t="s">
        <v>149</v>
      </c>
      <c r="AF2" s="18" t="s">
        <v>149</v>
      </c>
    </row>
    <row r="3" spans="1:33" ht="14.1" customHeight="1" x14ac:dyDescent="0.2">
      <c r="A3" s="39"/>
      <c r="B3" s="39"/>
      <c r="C3" s="57" t="s">
        <v>168</v>
      </c>
      <c r="D3" s="57" t="s">
        <v>170</v>
      </c>
      <c r="E3" s="57" t="s">
        <v>172</v>
      </c>
      <c r="F3" s="57" t="s">
        <v>174</v>
      </c>
      <c r="G3" s="57" t="s">
        <v>176</v>
      </c>
      <c r="H3" s="57" t="s">
        <v>178</v>
      </c>
      <c r="I3" s="58" t="s">
        <v>180</v>
      </c>
      <c r="J3" s="57" t="s">
        <v>182</v>
      </c>
      <c r="K3" s="58" t="s">
        <v>184</v>
      </c>
      <c r="L3" s="58" t="s">
        <v>186</v>
      </c>
      <c r="M3" s="57" t="s">
        <v>188</v>
      </c>
      <c r="N3" s="57" t="s">
        <v>190</v>
      </c>
      <c r="O3" s="57" t="s">
        <v>192</v>
      </c>
      <c r="P3" s="57" t="s">
        <v>194</v>
      </c>
      <c r="Q3" s="57" t="s">
        <v>196</v>
      </c>
      <c r="R3" s="57" t="s">
        <v>197</v>
      </c>
      <c r="S3" s="59" t="s">
        <v>164</v>
      </c>
      <c r="T3" s="59" t="s">
        <v>274</v>
      </c>
      <c r="U3" s="59" t="s">
        <v>281</v>
      </c>
      <c r="V3" s="59" t="s">
        <v>282</v>
      </c>
      <c r="W3" s="59" t="s">
        <v>283</v>
      </c>
      <c r="X3" s="59" t="s">
        <v>284</v>
      </c>
      <c r="Y3" s="59" t="s">
        <v>285</v>
      </c>
      <c r="Z3" s="39" t="s">
        <v>291</v>
      </c>
      <c r="AA3" s="39" t="s">
        <v>292</v>
      </c>
      <c r="AB3" s="39" t="s">
        <v>293</v>
      </c>
      <c r="AC3" s="39" t="s">
        <v>294</v>
      </c>
      <c r="AD3" s="39" t="s">
        <v>296</v>
      </c>
      <c r="AE3" s="39" t="s">
        <v>300</v>
      </c>
      <c r="AF3" s="39" t="s">
        <v>301</v>
      </c>
      <c r="AG3" s="39" t="s">
        <v>302</v>
      </c>
    </row>
    <row r="4" spans="1:33" ht="14.1" customHeight="1" x14ac:dyDescent="0.2">
      <c r="A4" s="127" t="s">
        <v>73</v>
      </c>
      <c r="B4" s="127"/>
      <c r="C4" s="77"/>
      <c r="D4" s="77"/>
      <c r="E4" s="78">
        <f>旧馬頭町!E4+旧小川町!E4</f>
        <v>22629</v>
      </c>
      <c r="F4" s="78">
        <f>旧馬頭町!F4+旧小川町!F4</f>
        <v>22537</v>
      </c>
      <c r="G4" s="78">
        <f>旧馬頭町!G4+旧小川町!G4</f>
        <v>22517</v>
      </c>
      <c r="H4" s="78">
        <f>旧馬頭町!H4+旧小川町!H4</f>
        <v>22310</v>
      </c>
      <c r="I4" s="78">
        <f>旧馬頭町!I4+旧小川町!I4</f>
        <v>22208</v>
      </c>
      <c r="J4" s="78">
        <f>旧馬頭町!J4+旧小川町!J4</f>
        <v>22012</v>
      </c>
      <c r="K4" s="78">
        <f>旧馬頭町!K4+旧小川町!K4</f>
        <v>21966</v>
      </c>
      <c r="L4" s="78">
        <f>旧馬頭町!L4+旧小川町!L4</f>
        <v>21768</v>
      </c>
      <c r="M4" s="78">
        <f>旧馬頭町!M4+旧小川町!M4</f>
        <v>21645</v>
      </c>
      <c r="N4" s="78">
        <f>旧馬頭町!N4+旧小川町!N4</f>
        <v>21561</v>
      </c>
      <c r="O4" s="78">
        <f>旧馬頭町!O4+旧小川町!O4</f>
        <v>21326</v>
      </c>
      <c r="P4" s="78">
        <f>旧馬頭町!P4+旧小川町!P4</f>
        <v>21119</v>
      </c>
      <c r="Q4" s="78">
        <f>旧馬頭町!Q4+旧小川町!Q4</f>
        <v>20807</v>
      </c>
      <c r="R4" s="78">
        <f>旧馬頭町!R4+旧小川町!R4</f>
        <v>20565</v>
      </c>
      <c r="S4" s="40">
        <v>20368</v>
      </c>
      <c r="T4" s="40">
        <v>20039</v>
      </c>
      <c r="U4" s="40">
        <v>19767</v>
      </c>
      <c r="V4" s="40">
        <v>19561</v>
      </c>
      <c r="W4" s="40">
        <v>19344</v>
      </c>
      <c r="X4" s="40">
        <v>19053</v>
      </c>
      <c r="Y4" s="40">
        <v>18779</v>
      </c>
      <c r="Z4" s="40">
        <v>18519</v>
      </c>
      <c r="AA4" s="40">
        <v>18340</v>
      </c>
      <c r="AB4" s="40">
        <v>17947</v>
      </c>
      <c r="AC4" s="40">
        <v>17605</v>
      </c>
      <c r="AD4" s="40">
        <v>17195</v>
      </c>
      <c r="AE4" s="40">
        <v>16817</v>
      </c>
      <c r="AF4" s="40">
        <v>16439</v>
      </c>
      <c r="AG4" s="40">
        <v>16020</v>
      </c>
    </row>
    <row r="5" spans="1:33" ht="14.1" customHeight="1" x14ac:dyDescent="0.2">
      <c r="A5" s="128" t="s">
        <v>4</v>
      </c>
      <c r="B5" s="42" t="s">
        <v>12</v>
      </c>
      <c r="C5" s="79"/>
      <c r="D5" s="79"/>
      <c r="E5" s="80">
        <f>旧馬頭町!E5+旧小川町!E5</f>
        <v>8976237</v>
      </c>
      <c r="F5" s="80">
        <f>旧馬頭町!F5+旧小川町!F5</f>
        <v>9147497</v>
      </c>
      <c r="G5" s="80">
        <f>旧馬頭町!G5+旧小川町!G5</f>
        <v>9378613</v>
      </c>
      <c r="H5" s="80">
        <f>旧馬頭町!H5+旧小川町!H5</f>
        <v>9924126</v>
      </c>
      <c r="I5" s="80">
        <f>旧馬頭町!I5+旧小川町!I5</f>
        <v>9890668</v>
      </c>
      <c r="J5" s="80">
        <f>旧馬頭町!J5+旧小川町!J5</f>
        <v>9656644</v>
      </c>
      <c r="K5" s="80">
        <f>旧馬頭町!K5+旧小川町!K5</f>
        <v>10755304</v>
      </c>
      <c r="L5" s="80">
        <f>旧馬頭町!L5+旧小川町!L5</f>
        <v>10334898</v>
      </c>
      <c r="M5" s="80">
        <f>旧馬頭町!M5+旧小川町!M5</f>
        <v>10954357</v>
      </c>
      <c r="N5" s="80">
        <f>旧馬頭町!N5+旧小川町!N5</f>
        <v>9515596</v>
      </c>
      <c r="O5" s="80">
        <f>旧馬頭町!O5+旧小川町!O5</f>
        <v>10463677</v>
      </c>
      <c r="P5" s="80">
        <f>旧馬頭町!P5+旧小川町!P5</f>
        <v>8836953</v>
      </c>
      <c r="Q5" s="80">
        <f>旧馬頭町!Q5+旧小川町!Q5</f>
        <v>9012378</v>
      </c>
      <c r="R5" s="80">
        <f>旧馬頭町!R5+旧小川町!R5</f>
        <v>9336020</v>
      </c>
      <c r="S5" s="45">
        <v>10188723</v>
      </c>
      <c r="T5" s="45">
        <v>8615124</v>
      </c>
      <c r="U5" s="45">
        <v>9387790</v>
      </c>
      <c r="V5" s="45">
        <v>9982630</v>
      </c>
      <c r="W5" s="45">
        <v>9703861</v>
      </c>
      <c r="X5" s="45">
        <v>9410011</v>
      </c>
      <c r="Y5" s="45">
        <v>9693996</v>
      </c>
      <c r="Z5" s="114">
        <v>8963636</v>
      </c>
      <c r="AA5" s="114">
        <v>9248042</v>
      </c>
      <c r="AB5" s="114">
        <v>9708082</v>
      </c>
      <c r="AC5" s="114">
        <v>10033399</v>
      </c>
      <c r="AD5" s="114">
        <v>11470616</v>
      </c>
      <c r="AE5" s="114">
        <v>9753896</v>
      </c>
      <c r="AF5" s="114">
        <v>9478902</v>
      </c>
      <c r="AG5" s="114">
        <v>9063504</v>
      </c>
    </row>
    <row r="6" spans="1:33" ht="14.1" customHeight="1" x14ac:dyDescent="0.2">
      <c r="A6" s="128"/>
      <c r="B6" s="42" t="s">
        <v>13</v>
      </c>
      <c r="C6" s="79"/>
      <c r="D6" s="79"/>
      <c r="E6" s="80">
        <f>旧馬頭町!E6+旧小川町!E6</f>
        <v>8573357</v>
      </c>
      <c r="F6" s="80">
        <f>旧馬頭町!F6+旧小川町!F6</f>
        <v>8730584</v>
      </c>
      <c r="G6" s="80">
        <f>旧馬頭町!G6+旧小川町!G6</f>
        <v>8996215</v>
      </c>
      <c r="H6" s="80">
        <f>旧馬頭町!H6+旧小川町!H6</f>
        <v>9492894</v>
      </c>
      <c r="I6" s="80">
        <f>旧馬頭町!I6+旧小川町!I6</f>
        <v>9408947</v>
      </c>
      <c r="J6" s="80">
        <f>旧馬頭町!J6+旧小川町!J6</f>
        <v>9095700</v>
      </c>
      <c r="K6" s="80">
        <f>旧馬頭町!K6+旧小川町!K6</f>
        <v>10087938</v>
      </c>
      <c r="L6" s="80">
        <f>旧馬頭町!L6+旧小川町!L6</f>
        <v>9759353</v>
      </c>
      <c r="M6" s="80">
        <f>旧馬頭町!M6+旧小川町!M6</f>
        <v>10465892</v>
      </c>
      <c r="N6" s="80">
        <f>旧馬頭町!N6+旧小川町!N6</f>
        <v>8989978</v>
      </c>
      <c r="O6" s="80">
        <f>旧馬頭町!O6+旧小川町!O6</f>
        <v>10040124</v>
      </c>
      <c r="P6" s="80">
        <f>旧馬頭町!P6+旧小川町!P6</f>
        <v>8374273</v>
      </c>
      <c r="Q6" s="80">
        <f>旧馬頭町!Q6+旧小川町!Q6</f>
        <v>8571604</v>
      </c>
      <c r="R6" s="80">
        <f>旧馬頭町!R6+旧小川町!R6</f>
        <v>8840124</v>
      </c>
      <c r="S6" s="45">
        <v>9643157</v>
      </c>
      <c r="T6" s="45">
        <v>8005870</v>
      </c>
      <c r="U6" s="45">
        <v>8730639</v>
      </c>
      <c r="V6" s="45">
        <v>9363848</v>
      </c>
      <c r="W6" s="45">
        <v>8910879</v>
      </c>
      <c r="X6" s="45">
        <v>8806450</v>
      </c>
      <c r="Y6" s="45">
        <v>8821025</v>
      </c>
      <c r="Z6" s="114">
        <v>8331949</v>
      </c>
      <c r="AA6" s="114">
        <v>8573408</v>
      </c>
      <c r="AB6" s="114">
        <v>9055628</v>
      </c>
      <c r="AC6" s="114">
        <v>9490019</v>
      </c>
      <c r="AD6" s="114">
        <v>10725735</v>
      </c>
      <c r="AE6" s="114">
        <v>9015257</v>
      </c>
      <c r="AF6" s="114">
        <v>8803796</v>
      </c>
      <c r="AG6" s="114">
        <v>8219716</v>
      </c>
    </row>
    <row r="7" spans="1:33" ht="14.1" customHeight="1" x14ac:dyDescent="0.2">
      <c r="A7" s="128"/>
      <c r="B7" s="42" t="s">
        <v>14</v>
      </c>
      <c r="C7" s="79"/>
      <c r="D7" s="79"/>
      <c r="E7" s="81">
        <f>旧馬頭町!E7+旧小川町!E7</f>
        <v>402880</v>
      </c>
      <c r="F7" s="81">
        <f>旧馬頭町!F7+旧小川町!F7</f>
        <v>416913</v>
      </c>
      <c r="G7" s="81">
        <f>旧馬頭町!G7+旧小川町!G7</f>
        <v>382398</v>
      </c>
      <c r="H7" s="81">
        <f>旧馬頭町!H7+旧小川町!H7</f>
        <v>431232</v>
      </c>
      <c r="I7" s="81">
        <f>旧馬頭町!I7+旧小川町!I7</f>
        <v>481721</v>
      </c>
      <c r="J7" s="81">
        <f>旧馬頭町!J7+旧小川町!J7</f>
        <v>560944</v>
      </c>
      <c r="K7" s="81">
        <f>旧馬頭町!K7+旧小川町!K7</f>
        <v>667366</v>
      </c>
      <c r="L7" s="81">
        <f>旧馬頭町!L7+旧小川町!L7</f>
        <v>575545</v>
      </c>
      <c r="M7" s="81">
        <f>旧馬頭町!M7+旧小川町!M7</f>
        <v>488465</v>
      </c>
      <c r="N7" s="81">
        <f>旧馬頭町!N7+旧小川町!N7</f>
        <v>525618</v>
      </c>
      <c r="O7" s="81">
        <f>旧馬頭町!O7+旧小川町!O7</f>
        <v>423553</v>
      </c>
      <c r="P7" s="81">
        <f>旧馬頭町!P7+旧小川町!P7</f>
        <v>462680</v>
      </c>
      <c r="Q7" s="81">
        <f>旧馬頭町!Q7+旧小川町!Q7</f>
        <v>440774</v>
      </c>
      <c r="R7" s="81">
        <f>旧馬頭町!R7+旧小川町!R7</f>
        <v>495896</v>
      </c>
      <c r="S7" s="44">
        <v>545566</v>
      </c>
      <c r="T7" s="44">
        <v>609254</v>
      </c>
      <c r="U7" s="44">
        <v>657151</v>
      </c>
      <c r="V7" s="44">
        <v>618782</v>
      </c>
      <c r="W7" s="44">
        <v>792982</v>
      </c>
      <c r="X7" s="44">
        <v>603561</v>
      </c>
      <c r="Y7" s="44">
        <v>872971</v>
      </c>
      <c r="Z7" s="44">
        <v>631687</v>
      </c>
      <c r="AA7" s="44">
        <v>674634</v>
      </c>
      <c r="AB7" s="44">
        <v>652454</v>
      </c>
      <c r="AC7" s="44">
        <v>543380</v>
      </c>
      <c r="AD7" s="44">
        <v>744881</v>
      </c>
      <c r="AE7" s="44">
        <v>738639</v>
      </c>
      <c r="AF7" s="44">
        <v>675106</v>
      </c>
      <c r="AG7" s="44">
        <v>843788</v>
      </c>
    </row>
    <row r="8" spans="1:33" ht="14.1" customHeight="1" x14ac:dyDescent="0.2">
      <c r="A8" s="128"/>
      <c r="B8" s="42" t="s">
        <v>15</v>
      </c>
      <c r="C8" s="79"/>
      <c r="D8" s="79"/>
      <c r="E8" s="80">
        <f>旧馬頭町!E8+旧小川町!E8</f>
        <v>81891</v>
      </c>
      <c r="F8" s="80">
        <f>旧馬頭町!F8+旧小川町!F8</f>
        <v>28000</v>
      </c>
      <c r="G8" s="80">
        <f>旧馬頭町!G8+旧小川町!G8</f>
        <v>40433</v>
      </c>
      <c r="H8" s="80">
        <f>旧馬頭町!H8+旧小川町!H8</f>
        <v>24593</v>
      </c>
      <c r="I8" s="80">
        <f>旧馬頭町!I8+旧小川町!I8</f>
        <v>23682</v>
      </c>
      <c r="J8" s="80">
        <f>旧馬頭町!J8+旧小川町!J8</f>
        <v>43421</v>
      </c>
      <c r="K8" s="80">
        <f>旧馬頭町!K8+旧小川町!K8</f>
        <v>157164</v>
      </c>
      <c r="L8" s="80">
        <f>旧馬頭町!L8+旧小川町!L8</f>
        <v>221096</v>
      </c>
      <c r="M8" s="80">
        <f>旧馬頭町!M8+旧小川町!M8</f>
        <v>64305</v>
      </c>
      <c r="N8" s="80">
        <f>旧馬頭町!N8+旧小川町!N8</f>
        <v>63588</v>
      </c>
      <c r="O8" s="80">
        <f>旧馬頭町!O8+旧小川町!O8</f>
        <v>6917</v>
      </c>
      <c r="P8" s="80">
        <f>旧馬頭町!P8+旧小川町!P8</f>
        <v>7986</v>
      </c>
      <c r="Q8" s="80">
        <f>旧馬頭町!Q8+旧小川町!Q8</f>
        <v>3255</v>
      </c>
      <c r="R8" s="80">
        <f>旧馬頭町!R8+旧小川町!R8</f>
        <v>6090</v>
      </c>
      <c r="S8" s="45">
        <v>20332</v>
      </c>
      <c r="T8" s="45">
        <v>74096</v>
      </c>
      <c r="U8" s="45">
        <v>11288</v>
      </c>
      <c r="V8" s="45">
        <v>13388</v>
      </c>
      <c r="W8" s="45">
        <v>41051</v>
      </c>
      <c r="X8" s="45">
        <v>88491</v>
      </c>
      <c r="Y8" s="45">
        <v>29525</v>
      </c>
      <c r="Z8" s="114">
        <v>89875</v>
      </c>
      <c r="AA8" s="114">
        <v>77400</v>
      </c>
      <c r="AB8" s="114">
        <v>145032</v>
      </c>
      <c r="AC8" s="114">
        <v>243306</v>
      </c>
      <c r="AD8" s="114">
        <v>155913</v>
      </c>
      <c r="AE8" s="114">
        <v>125140</v>
      </c>
      <c r="AF8" s="114">
        <v>8786</v>
      </c>
      <c r="AG8" s="114">
        <v>74269</v>
      </c>
    </row>
    <row r="9" spans="1:33" ht="14.1" customHeight="1" x14ac:dyDescent="0.2">
      <c r="A9" s="128"/>
      <c r="B9" s="42" t="s">
        <v>16</v>
      </c>
      <c r="C9" s="79"/>
      <c r="D9" s="79"/>
      <c r="E9" s="81">
        <f>旧馬頭町!E9+旧小川町!E9</f>
        <v>320989</v>
      </c>
      <c r="F9" s="81">
        <f>旧馬頭町!F9+旧小川町!F9</f>
        <v>388913</v>
      </c>
      <c r="G9" s="81">
        <f>旧馬頭町!G9+旧小川町!G9</f>
        <v>341965</v>
      </c>
      <c r="H9" s="81">
        <f>旧馬頭町!H9+旧小川町!H9</f>
        <v>406639</v>
      </c>
      <c r="I9" s="81">
        <f>旧馬頭町!I9+旧小川町!I9</f>
        <v>458039</v>
      </c>
      <c r="J9" s="81">
        <f>旧馬頭町!J9+旧小川町!J9</f>
        <v>517523</v>
      </c>
      <c r="K9" s="81">
        <f>旧馬頭町!K9+旧小川町!K9</f>
        <v>510202</v>
      </c>
      <c r="L9" s="81">
        <f>旧馬頭町!L9+旧小川町!L9</f>
        <v>354449</v>
      </c>
      <c r="M9" s="81">
        <f>旧馬頭町!M9+旧小川町!M9</f>
        <v>424160</v>
      </c>
      <c r="N9" s="81">
        <f>旧馬頭町!N9+旧小川町!N9</f>
        <v>462030</v>
      </c>
      <c r="O9" s="81">
        <f>旧馬頭町!O9+旧小川町!O9</f>
        <v>416636</v>
      </c>
      <c r="P9" s="81">
        <f>旧馬頭町!P9+旧小川町!P9</f>
        <v>454694</v>
      </c>
      <c r="Q9" s="81">
        <f>旧馬頭町!Q9+旧小川町!Q9</f>
        <v>437519</v>
      </c>
      <c r="R9" s="81">
        <f>旧馬頭町!R9+旧小川町!R9</f>
        <v>489806</v>
      </c>
      <c r="S9" s="44">
        <v>525234</v>
      </c>
      <c r="T9" s="44">
        <v>535158</v>
      </c>
      <c r="U9" s="44">
        <v>645863</v>
      </c>
      <c r="V9" s="44">
        <v>605394</v>
      </c>
      <c r="W9" s="44">
        <v>751931</v>
      </c>
      <c r="X9" s="44">
        <v>515070</v>
      </c>
      <c r="Y9" s="44">
        <v>843446</v>
      </c>
      <c r="Z9" s="44">
        <v>541812</v>
      </c>
      <c r="AA9" s="44">
        <v>597234</v>
      </c>
      <c r="AB9" s="44">
        <v>507422</v>
      </c>
      <c r="AC9" s="44">
        <v>300074</v>
      </c>
      <c r="AD9" s="44">
        <v>588968</v>
      </c>
      <c r="AE9" s="44">
        <v>613499</v>
      </c>
      <c r="AF9" s="44">
        <v>666320</v>
      </c>
      <c r="AG9" s="44">
        <v>769519</v>
      </c>
    </row>
    <row r="10" spans="1:33" ht="14.1" customHeight="1" x14ac:dyDescent="0.2">
      <c r="A10" s="128"/>
      <c r="B10" s="42" t="s">
        <v>17</v>
      </c>
      <c r="C10" s="79"/>
      <c r="D10" s="79"/>
      <c r="E10" s="80">
        <f>旧馬頭町!E10+旧小川町!E10</f>
        <v>-48217</v>
      </c>
      <c r="F10" s="80">
        <f>旧馬頭町!F10+旧小川町!F10</f>
        <v>67924</v>
      </c>
      <c r="G10" s="80">
        <f>旧馬頭町!G10+旧小川町!G10</f>
        <v>-46948</v>
      </c>
      <c r="H10" s="80">
        <f>旧馬頭町!H10+旧小川町!H10</f>
        <v>64674</v>
      </c>
      <c r="I10" s="80">
        <f>旧馬頭町!I10+旧小川町!I10</f>
        <v>51400</v>
      </c>
      <c r="J10" s="80">
        <f>旧馬頭町!J10+旧小川町!J10</f>
        <v>59484</v>
      </c>
      <c r="K10" s="80">
        <f>旧馬頭町!K10+旧小川町!K10</f>
        <v>-7321</v>
      </c>
      <c r="L10" s="80">
        <f>旧馬頭町!L10+旧小川町!L10</f>
        <v>-155753</v>
      </c>
      <c r="M10" s="80">
        <f>旧馬頭町!M10+旧小川町!M10</f>
        <v>69711</v>
      </c>
      <c r="N10" s="80">
        <f>旧馬頭町!N10+旧小川町!N10</f>
        <v>37870</v>
      </c>
      <c r="O10" s="80">
        <f>旧馬頭町!O10+旧小川町!O10</f>
        <v>-45394</v>
      </c>
      <c r="P10" s="80">
        <f>旧馬頭町!P10+旧小川町!P10</f>
        <v>38058</v>
      </c>
      <c r="Q10" s="80">
        <f>旧馬頭町!Q10+旧小川町!Q10</f>
        <v>-900</v>
      </c>
      <c r="R10" s="80">
        <f>旧馬頭町!R10+旧小川町!R10</f>
        <v>52287</v>
      </c>
      <c r="S10" s="45">
        <v>525234</v>
      </c>
      <c r="T10" s="45">
        <v>9924</v>
      </c>
      <c r="U10" s="45">
        <v>110705</v>
      </c>
      <c r="V10" s="45">
        <v>-40469</v>
      </c>
      <c r="W10" s="45">
        <v>146537</v>
      </c>
      <c r="X10" s="45">
        <v>-236861</v>
      </c>
      <c r="Y10" s="45">
        <v>328376</v>
      </c>
      <c r="Z10" s="114">
        <v>-301634</v>
      </c>
      <c r="AA10" s="114">
        <v>55422</v>
      </c>
      <c r="AB10" s="114">
        <v>-89812</v>
      </c>
      <c r="AC10" s="114">
        <v>-207348</v>
      </c>
      <c r="AD10" s="114">
        <v>288894</v>
      </c>
      <c r="AE10" s="114">
        <v>24531</v>
      </c>
      <c r="AF10" s="114">
        <v>52821</v>
      </c>
      <c r="AG10" s="114">
        <v>103199</v>
      </c>
    </row>
    <row r="11" spans="1:33" ht="14.1" customHeight="1" x14ac:dyDescent="0.2">
      <c r="A11" s="128"/>
      <c r="B11" s="42" t="s">
        <v>18</v>
      </c>
      <c r="C11" s="79"/>
      <c r="D11" s="79"/>
      <c r="E11" s="80">
        <f>旧馬頭町!E11+旧小川町!E11</f>
        <v>58149</v>
      </c>
      <c r="F11" s="80">
        <f>旧馬頭町!F11+旧小川町!F11</f>
        <v>34624</v>
      </c>
      <c r="G11" s="80">
        <f>旧馬頭町!G11+旧小川町!G11</f>
        <v>29311</v>
      </c>
      <c r="H11" s="80">
        <f>旧馬頭町!H11+旧小川町!H11</f>
        <v>15050</v>
      </c>
      <c r="I11" s="80">
        <f>旧馬頭町!I11+旧小川町!I11</f>
        <v>52205</v>
      </c>
      <c r="J11" s="80">
        <f>旧馬頭町!J11+旧小川町!J11</f>
        <v>28468</v>
      </c>
      <c r="K11" s="80">
        <f>旧馬頭町!K11+旧小川町!K11</f>
        <v>5331</v>
      </c>
      <c r="L11" s="80">
        <f>旧馬頭町!L11+旧小川町!L11</f>
        <v>103117</v>
      </c>
      <c r="M11" s="80">
        <f>旧馬頭町!M11+旧小川町!M11</f>
        <v>2583</v>
      </c>
      <c r="N11" s="80">
        <f>旧馬頭町!N11+旧小川町!N11</f>
        <v>81715</v>
      </c>
      <c r="O11" s="80">
        <f>旧馬頭町!O11+旧小川町!O11</f>
        <v>20379</v>
      </c>
      <c r="P11" s="80">
        <f>旧馬頭町!P11+旧小川町!P11</f>
        <v>570</v>
      </c>
      <c r="Q11" s="80">
        <f>旧馬頭町!Q11+旧小川町!Q11</f>
        <v>491</v>
      </c>
      <c r="R11" s="80">
        <f>旧馬頭町!R11+旧小川町!R11</f>
        <v>333</v>
      </c>
      <c r="S11" s="45">
        <v>30392</v>
      </c>
      <c r="T11" s="45">
        <v>442</v>
      </c>
      <c r="U11" s="45">
        <v>3410</v>
      </c>
      <c r="V11" s="45">
        <v>3180</v>
      </c>
      <c r="W11" s="45">
        <v>3900</v>
      </c>
      <c r="X11" s="45">
        <v>400000</v>
      </c>
      <c r="Y11" s="45">
        <v>157000</v>
      </c>
      <c r="Z11" s="114">
        <v>37700</v>
      </c>
      <c r="AA11" s="114">
        <v>1200</v>
      </c>
      <c r="AB11" s="114">
        <v>1100</v>
      </c>
      <c r="AC11" s="114">
        <v>1400</v>
      </c>
      <c r="AD11" s="114">
        <v>1900</v>
      </c>
      <c r="AE11" s="114">
        <v>1500</v>
      </c>
      <c r="AF11" s="114">
        <v>1500</v>
      </c>
      <c r="AG11" s="114">
        <v>1000</v>
      </c>
    </row>
    <row r="12" spans="1:33" ht="14.1" customHeight="1" x14ac:dyDescent="0.2">
      <c r="A12" s="128"/>
      <c r="B12" s="42" t="s">
        <v>19</v>
      </c>
      <c r="C12" s="79"/>
      <c r="D12" s="79"/>
      <c r="E12" s="80">
        <f>旧馬頭町!E12+旧小川町!E12</f>
        <v>0</v>
      </c>
      <c r="F12" s="80">
        <f>旧馬頭町!F12+旧小川町!F12</f>
        <v>6296</v>
      </c>
      <c r="G12" s="80">
        <f>旧馬頭町!G12+旧小川町!G12</f>
        <v>0</v>
      </c>
      <c r="H12" s="80">
        <f>旧馬頭町!H12+旧小川町!H12</f>
        <v>0</v>
      </c>
      <c r="I12" s="80">
        <f>旧馬頭町!I12+旧小川町!I12</f>
        <v>0</v>
      </c>
      <c r="J12" s="80">
        <f>旧馬頭町!J12+旧小川町!J12</f>
        <v>0</v>
      </c>
      <c r="K12" s="80">
        <f>旧馬頭町!K12+旧小川町!K12</f>
        <v>25062</v>
      </c>
      <c r="L12" s="80">
        <f>旧馬頭町!L12+旧小川町!L12</f>
        <v>0</v>
      </c>
      <c r="M12" s="80">
        <f>旧馬頭町!M12+旧小川町!M12</f>
        <v>42093</v>
      </c>
      <c r="N12" s="80">
        <f>旧馬頭町!N12+旧小川町!N12</f>
        <v>0</v>
      </c>
      <c r="O12" s="80">
        <f>旧馬頭町!O12+旧小川町!O12</f>
        <v>0</v>
      </c>
      <c r="P12" s="80">
        <f>旧馬頭町!P12+旧小川町!P12</f>
        <v>0</v>
      </c>
      <c r="Q12" s="80">
        <f>旧馬頭町!Q12+旧小川町!Q12</f>
        <v>0</v>
      </c>
      <c r="R12" s="80">
        <f>旧馬頭町!R12+旧小川町!R12</f>
        <v>0</v>
      </c>
      <c r="S12" s="45">
        <v>0</v>
      </c>
      <c r="T12" s="45">
        <v>0</v>
      </c>
      <c r="U12" s="45">
        <v>3</v>
      </c>
      <c r="V12" s="45">
        <v>4013</v>
      </c>
      <c r="W12" s="45">
        <v>0</v>
      </c>
      <c r="X12" s="45">
        <v>79</v>
      </c>
      <c r="Y12" s="45">
        <v>0</v>
      </c>
      <c r="Z12" s="114">
        <v>0</v>
      </c>
      <c r="AA12" s="114">
        <v>0</v>
      </c>
      <c r="AB12" s="114">
        <v>0</v>
      </c>
      <c r="AC12" s="114">
        <v>0</v>
      </c>
      <c r="AD12" s="114">
        <v>0</v>
      </c>
      <c r="AE12" s="114">
        <v>0</v>
      </c>
      <c r="AF12" s="114">
        <v>0</v>
      </c>
      <c r="AG12" s="114">
        <v>0</v>
      </c>
    </row>
    <row r="13" spans="1:33" ht="14.1" customHeight="1" x14ac:dyDescent="0.2">
      <c r="A13" s="128"/>
      <c r="B13" s="42" t="s">
        <v>20</v>
      </c>
      <c r="C13" s="79"/>
      <c r="D13" s="79"/>
      <c r="E13" s="80">
        <f>旧馬頭町!E13+旧小川町!E13</f>
        <v>75000</v>
      </c>
      <c r="F13" s="80">
        <f>旧馬頭町!F13+旧小川町!F13</f>
        <v>320000</v>
      </c>
      <c r="G13" s="80">
        <f>旧馬頭町!G13+旧小川町!G13</f>
        <v>247685</v>
      </c>
      <c r="H13" s="80">
        <f>旧馬頭町!H13+旧小川町!H13</f>
        <v>40000</v>
      </c>
      <c r="I13" s="80">
        <f>旧馬頭町!I13+旧小川町!I13</f>
        <v>60000</v>
      </c>
      <c r="J13" s="80">
        <f>旧馬頭町!J13+旧小川町!J13</f>
        <v>30000</v>
      </c>
      <c r="K13" s="80">
        <f>旧馬頭町!K13+旧小川町!K13</f>
        <v>240000</v>
      </c>
      <c r="L13" s="80">
        <f>旧馬頭町!L13+旧小川町!L13</f>
        <v>133600</v>
      </c>
      <c r="M13" s="80">
        <f>旧馬頭町!M13+旧小川町!M13</f>
        <v>63000</v>
      </c>
      <c r="N13" s="80">
        <f>旧馬頭町!N13+旧小川町!N13</f>
        <v>151000</v>
      </c>
      <c r="O13" s="80">
        <f>旧馬頭町!O13+旧小川町!O13</f>
        <v>52179</v>
      </c>
      <c r="P13" s="80">
        <f>旧馬頭町!P13+旧小川町!P13</f>
        <v>222600</v>
      </c>
      <c r="Q13" s="80">
        <f>旧馬頭町!Q13+旧小川町!Q13</f>
        <v>140000</v>
      </c>
      <c r="R13" s="80">
        <f>旧馬頭町!R13+旧小川町!R13</f>
        <v>261000</v>
      </c>
      <c r="S13" s="45">
        <v>102716</v>
      </c>
      <c r="T13" s="45">
        <v>0</v>
      </c>
      <c r="U13" s="45">
        <v>200000</v>
      </c>
      <c r="V13" s="45">
        <v>277105</v>
      </c>
      <c r="W13" s="45">
        <v>0</v>
      </c>
      <c r="X13" s="45">
        <v>0</v>
      </c>
      <c r="Y13" s="45">
        <v>0</v>
      </c>
      <c r="Z13" s="114">
        <v>0</v>
      </c>
      <c r="AA13" s="114">
        <v>0</v>
      </c>
      <c r="AB13" s="114">
        <v>117000</v>
      </c>
      <c r="AC13" s="114">
        <v>70000</v>
      </c>
      <c r="AD13" s="114">
        <v>560000</v>
      </c>
      <c r="AE13" s="114">
        <v>350000</v>
      </c>
      <c r="AF13" s="114">
        <v>400000</v>
      </c>
      <c r="AG13" s="114">
        <v>305037</v>
      </c>
    </row>
    <row r="14" spans="1:33" ht="14.1" customHeight="1" x14ac:dyDescent="0.2">
      <c r="A14" s="128"/>
      <c r="B14" s="42" t="s">
        <v>21</v>
      </c>
      <c r="C14" s="79"/>
      <c r="D14" s="79"/>
      <c r="E14" s="81">
        <f>旧馬頭町!E14+旧小川町!E14</f>
        <v>-65068</v>
      </c>
      <c r="F14" s="81">
        <f>旧馬頭町!F14+旧小川町!F14</f>
        <v>-211156</v>
      </c>
      <c r="G14" s="81">
        <f>旧馬頭町!G14+旧小川町!G14</f>
        <v>-265322</v>
      </c>
      <c r="H14" s="81">
        <f>旧馬頭町!H14+旧小川町!H14</f>
        <v>39724</v>
      </c>
      <c r="I14" s="81">
        <f>旧馬頭町!I14+旧小川町!I14</f>
        <v>43605</v>
      </c>
      <c r="J14" s="81">
        <f>旧馬頭町!J14+旧小川町!J14</f>
        <v>57952</v>
      </c>
      <c r="K14" s="81">
        <f>旧馬頭町!K14+旧小川町!K14</f>
        <v>-216928</v>
      </c>
      <c r="L14" s="81">
        <f>旧馬頭町!L14+旧小川町!L14</f>
        <v>-186236</v>
      </c>
      <c r="M14" s="81">
        <f>旧馬頭町!M14+旧小川町!M14</f>
        <v>51387</v>
      </c>
      <c r="N14" s="81">
        <f>旧馬頭町!N14+旧小川町!N14</f>
        <v>-31415</v>
      </c>
      <c r="O14" s="81">
        <f>旧馬頭町!O14+旧小川町!O14</f>
        <v>-77194</v>
      </c>
      <c r="P14" s="81">
        <f>旧馬頭町!P14+旧小川町!P14</f>
        <v>-183972</v>
      </c>
      <c r="Q14" s="81">
        <f>旧馬頭町!Q14+旧小川町!Q14</f>
        <v>-140409</v>
      </c>
      <c r="R14" s="81">
        <f>旧馬頭町!R14+旧小川町!R14</f>
        <v>-208380</v>
      </c>
      <c r="S14" s="44">
        <v>452910</v>
      </c>
      <c r="T14" s="44">
        <v>10366</v>
      </c>
      <c r="U14" s="44">
        <v>-85882</v>
      </c>
      <c r="V14" s="44">
        <v>-310381</v>
      </c>
      <c r="W14" s="44">
        <v>150437</v>
      </c>
      <c r="X14" s="44">
        <v>163218</v>
      </c>
      <c r="Y14" s="44">
        <v>485376</v>
      </c>
      <c r="Z14" s="44">
        <v>-263934</v>
      </c>
      <c r="AA14" s="44">
        <v>56622</v>
      </c>
      <c r="AB14" s="44">
        <v>-205712</v>
      </c>
      <c r="AC14" s="44">
        <v>-275948</v>
      </c>
      <c r="AD14" s="44">
        <v>-269206</v>
      </c>
      <c r="AE14" s="44">
        <v>-323969</v>
      </c>
      <c r="AF14" s="44">
        <v>-345679</v>
      </c>
      <c r="AG14" s="44">
        <v>-200838</v>
      </c>
    </row>
    <row r="15" spans="1:33" ht="14.1" customHeight="1" x14ac:dyDescent="0.2">
      <c r="A15" s="128"/>
      <c r="B15" s="3" t="s">
        <v>22</v>
      </c>
      <c r="C15" s="79"/>
      <c r="D15" s="79"/>
      <c r="E15" s="82">
        <f>+E9/E19*100</f>
        <v>6.3684806149504514</v>
      </c>
      <c r="F15" s="82">
        <f t="shared" ref="F15:R15" si="0">+F9/F19*100</f>
        <v>7.2764961128457202</v>
      </c>
      <c r="G15" s="82">
        <f t="shared" si="0"/>
        <v>6.1751357450007438</v>
      </c>
      <c r="H15" s="82">
        <f t="shared" si="0"/>
        <v>7.253993505925906</v>
      </c>
      <c r="I15" s="82">
        <f t="shared" si="0"/>
        <v>7.8179661364101856</v>
      </c>
      <c r="J15" s="82">
        <f t="shared" si="0"/>
        <v>8.7383114449063388</v>
      </c>
      <c r="K15" s="82">
        <f t="shared" si="0"/>
        <v>8.4017295440836293</v>
      </c>
      <c r="L15" s="82">
        <f t="shared" si="0"/>
        <v>5.6889544733091864</v>
      </c>
      <c r="M15" s="82">
        <f t="shared" si="0"/>
        <v>6.7912584642559102</v>
      </c>
      <c r="N15" s="82">
        <f t="shared" si="0"/>
        <v>7.433886151151019</v>
      </c>
      <c r="O15" s="82">
        <f t="shared" si="0"/>
        <v>6.9400758078634617</v>
      </c>
      <c r="P15" s="82">
        <f t="shared" si="0"/>
        <v>8.0867669792334347</v>
      </c>
      <c r="Q15" s="82">
        <f t="shared" si="0"/>
        <v>8.4478539038492553</v>
      </c>
      <c r="R15" s="82">
        <f t="shared" si="0"/>
        <v>9.5514053537135748</v>
      </c>
      <c r="S15" s="46">
        <f t="shared" ref="S15:Y15" si="1">+S9/S19*100</f>
        <v>9.9483201931955403</v>
      </c>
      <c r="T15" s="46">
        <f t="shared" si="1"/>
        <v>10.211902150392364</v>
      </c>
      <c r="U15" s="46">
        <f t="shared" si="1"/>
        <v>12.396486098307328</v>
      </c>
      <c r="V15" s="46">
        <f t="shared" si="1"/>
        <v>10.416273084558471</v>
      </c>
      <c r="W15" s="46">
        <f t="shared" si="1"/>
        <v>12.562754797132156</v>
      </c>
      <c r="X15" s="46">
        <f t="shared" si="1"/>
        <v>8.1514217550078918</v>
      </c>
      <c r="Y15" s="46">
        <f t="shared" si="1"/>
        <v>13.598416517386209</v>
      </c>
      <c r="Z15" s="46">
        <f t="shared" ref="Z15:AC15" si="2">+Z9/Z19*100</f>
        <v>8.8970935491096199</v>
      </c>
      <c r="AA15" s="46">
        <f t="shared" si="2"/>
        <v>9.8115700936974601</v>
      </c>
      <c r="AB15" s="46">
        <f t="shared" si="2"/>
        <v>8.3556060244040964</v>
      </c>
      <c r="AC15" s="46">
        <f t="shared" si="2"/>
        <v>4.8948798317881561</v>
      </c>
      <c r="AD15" s="46">
        <f t="shared" ref="AD15" si="3">+AD9/AD19*100</f>
        <v>9.9572928960745344</v>
      </c>
      <c r="AE15" s="46">
        <f t="shared" ref="AE15:AF15" si="4">+AE9/AE19*100</f>
        <v>10.530850119924864</v>
      </c>
      <c r="AF15" s="46">
        <f t="shared" si="4"/>
        <v>11.588256542350997</v>
      </c>
      <c r="AG15" s="46">
        <f t="shared" ref="AG15" si="5">+AG9/AG19*100</f>
        <v>13.424780084154458</v>
      </c>
    </row>
    <row r="16" spans="1:33" ht="14.1" customHeight="1" x14ac:dyDescent="0.2">
      <c r="A16" s="129" t="s">
        <v>23</v>
      </c>
      <c r="B16" s="129"/>
      <c r="C16" s="83"/>
      <c r="D16" s="83"/>
      <c r="E16" s="84">
        <f>旧馬頭町!E16+旧小川町!E16</f>
        <v>1841097</v>
      </c>
      <c r="F16" s="84">
        <f>旧馬頭町!F16+旧小川町!F16</f>
        <v>1867842</v>
      </c>
      <c r="G16" s="84">
        <f>旧馬頭町!G16+旧小川町!G16</f>
        <v>1970291</v>
      </c>
      <c r="H16" s="84">
        <f>旧馬頭町!H16+旧小川町!H16</f>
        <v>1887483</v>
      </c>
      <c r="I16" s="84">
        <f>旧馬頭町!I16+旧小川町!I16</f>
        <v>1945777</v>
      </c>
      <c r="J16" s="84">
        <f>旧馬頭町!J16+旧小川町!J16</f>
        <v>1983389</v>
      </c>
      <c r="K16" s="84">
        <f>旧馬頭町!K16+旧小川町!K16</f>
        <v>2051674</v>
      </c>
      <c r="L16" s="84">
        <f>旧馬頭町!L16+旧小川町!L16</f>
        <v>2108168</v>
      </c>
      <c r="M16" s="84">
        <f>旧馬頭町!M16+旧小川町!M16</f>
        <v>2017793</v>
      </c>
      <c r="N16" s="84">
        <f>旧馬頭町!N16+旧小川町!N16</f>
        <v>2001930</v>
      </c>
      <c r="O16" s="84">
        <f>旧馬頭町!O16+旧小川町!O16</f>
        <v>2042540</v>
      </c>
      <c r="P16" s="84">
        <f>旧馬頭町!P16+旧小川町!P16</f>
        <v>1921980</v>
      </c>
      <c r="Q16" s="84">
        <f>旧馬頭町!Q16+旧小川町!Q16</f>
        <v>1863900</v>
      </c>
      <c r="R16" s="84">
        <f>旧馬頭町!R16+旧小川町!R16</f>
        <v>1866835</v>
      </c>
      <c r="S16" s="47">
        <v>1899243</v>
      </c>
      <c r="T16" s="47">
        <v>1912764</v>
      </c>
      <c r="U16" s="47">
        <v>2069450</v>
      </c>
      <c r="V16" s="47">
        <v>2046957</v>
      </c>
      <c r="W16" s="47">
        <v>1925929</v>
      </c>
      <c r="X16" s="47">
        <v>1894731</v>
      </c>
      <c r="Y16" s="47">
        <v>1898195</v>
      </c>
      <c r="Z16" s="47">
        <v>1881670</v>
      </c>
      <c r="AA16" s="47">
        <v>1852763</v>
      </c>
      <c r="AB16" s="47">
        <v>1857834</v>
      </c>
      <c r="AC16" s="47">
        <v>1895917</v>
      </c>
      <c r="AD16" s="47">
        <v>1903809</v>
      </c>
      <c r="AE16" s="47">
        <v>1986449</v>
      </c>
      <c r="AF16" s="47">
        <v>2089772</v>
      </c>
      <c r="AG16" s="47">
        <v>2066172</v>
      </c>
    </row>
    <row r="17" spans="1:33" ht="14.1" customHeight="1" x14ac:dyDescent="0.2">
      <c r="A17" s="129" t="s">
        <v>24</v>
      </c>
      <c r="B17" s="129"/>
      <c r="C17" s="83"/>
      <c r="D17" s="83"/>
      <c r="E17" s="84">
        <f>旧馬頭町!E17+旧小川町!E17</f>
        <v>4465373</v>
      </c>
      <c r="F17" s="84">
        <f>旧馬頭町!F17+旧小川町!F17</f>
        <v>4760828</v>
      </c>
      <c r="G17" s="84">
        <f>旧馬頭町!G17+旧小川町!G17</f>
        <v>4923660</v>
      </c>
      <c r="H17" s="84">
        <f>旧馬頭町!H17+旧小川町!H17</f>
        <v>5020127</v>
      </c>
      <c r="I17" s="84">
        <f>旧馬頭町!I17+旧小川町!I17</f>
        <v>5253845</v>
      </c>
      <c r="J17" s="84">
        <f>旧馬頭町!J17+旧小川町!J17</f>
        <v>5298870</v>
      </c>
      <c r="K17" s="84">
        <f>旧馬頭町!K17+旧小川町!K17</f>
        <v>5433910</v>
      </c>
      <c r="L17" s="84">
        <f>旧馬頭町!L17+旧小川町!L17</f>
        <v>5570601</v>
      </c>
      <c r="M17" s="84">
        <f>旧馬頭町!M17+旧小川町!M17</f>
        <v>5615796</v>
      </c>
      <c r="N17" s="84">
        <f>旧馬頭町!N17+旧小川町!N17</f>
        <v>5596417</v>
      </c>
      <c r="O17" s="84">
        <f>旧馬頭町!O17+旧小川町!O17</f>
        <v>5366682</v>
      </c>
      <c r="P17" s="84">
        <f>旧馬頭町!P17+旧小川町!P17</f>
        <v>5023629</v>
      </c>
      <c r="Q17" s="84">
        <f>旧馬頭町!Q17+旧小川町!Q17</f>
        <v>4605053</v>
      </c>
      <c r="R17" s="84">
        <f>旧馬頭町!R17+旧小川町!R17</f>
        <v>4568452</v>
      </c>
      <c r="S17" s="47">
        <v>4714573</v>
      </c>
      <c r="T17" s="47">
        <v>4342437</v>
      </c>
      <c r="U17" s="47">
        <v>4261628</v>
      </c>
      <c r="V17" s="47">
        <v>4538306</v>
      </c>
      <c r="W17" s="47">
        <v>4576529</v>
      </c>
      <c r="X17" s="47">
        <v>4717030</v>
      </c>
      <c r="Y17" s="47">
        <v>4731067</v>
      </c>
      <c r="Z17" s="47">
        <v>4613680</v>
      </c>
      <c r="AA17" s="47">
        <v>4617774</v>
      </c>
      <c r="AB17" s="47">
        <v>4667201</v>
      </c>
      <c r="AC17" s="47">
        <v>4857939</v>
      </c>
      <c r="AD17" s="47">
        <v>4832062</v>
      </c>
      <c r="AE17" s="47">
        <v>4814483</v>
      </c>
      <c r="AF17" s="47">
        <v>4784175</v>
      </c>
      <c r="AG17" s="47">
        <v>4890002</v>
      </c>
    </row>
    <row r="18" spans="1:33" ht="14.1" customHeight="1" x14ac:dyDescent="0.2">
      <c r="A18" s="129" t="s">
        <v>25</v>
      </c>
      <c r="B18" s="129"/>
      <c r="C18" s="83"/>
      <c r="D18" s="83"/>
      <c r="E18" s="84">
        <f>旧馬頭町!E18+旧小川町!E18</f>
        <v>2425078</v>
      </c>
      <c r="F18" s="84">
        <f>旧馬頭町!F18+旧小川町!F18</f>
        <v>2459227</v>
      </c>
      <c r="G18" s="84">
        <f>旧馬頭町!G18+旧小川町!G18</f>
        <v>2593439</v>
      </c>
      <c r="H18" s="84">
        <f>旧馬頭町!H18+旧小川町!H18</f>
        <v>2480967</v>
      </c>
      <c r="I18" s="84">
        <f>旧馬頭町!I18+旧小川町!I18</f>
        <v>2558181</v>
      </c>
      <c r="J18" s="84">
        <f>旧馬頭町!J18+旧小川町!J18</f>
        <v>2606979</v>
      </c>
      <c r="K18" s="84">
        <f>旧馬頭町!K18+旧小川町!K18</f>
        <v>2696589</v>
      </c>
      <c r="L18" s="84">
        <f>旧馬頭町!L18+旧小川町!L18</f>
        <v>2771909</v>
      </c>
      <c r="M18" s="84">
        <f>旧馬頭町!M18+旧小川町!M18</f>
        <v>2650620</v>
      </c>
      <c r="N18" s="84">
        <f>旧馬頭町!N18+旧小川町!N18</f>
        <v>2629866</v>
      </c>
      <c r="O18" s="84">
        <f>旧馬頭町!O18+旧小川町!O18</f>
        <v>2683283</v>
      </c>
      <c r="P18" s="84">
        <f>旧馬頭町!P18+旧小川町!P18</f>
        <v>2524134</v>
      </c>
      <c r="Q18" s="84">
        <f>旧馬頭町!Q18+旧小川町!Q18</f>
        <v>2444429</v>
      </c>
      <c r="R18" s="84">
        <f>旧馬頭町!R18+旧小川町!R18</f>
        <v>2446115</v>
      </c>
      <c r="S18" s="47">
        <v>2464295</v>
      </c>
      <c r="T18" s="47">
        <v>2455025</v>
      </c>
      <c r="U18" s="47">
        <v>2661250</v>
      </c>
      <c r="V18" s="47">
        <v>2622926</v>
      </c>
      <c r="W18" s="47">
        <v>2461566</v>
      </c>
      <c r="X18" s="47">
        <v>2418486</v>
      </c>
      <c r="Y18" s="47">
        <v>2422262</v>
      </c>
      <c r="Z18" s="47">
        <v>2411062</v>
      </c>
      <c r="AA18" s="47">
        <v>2375347</v>
      </c>
      <c r="AB18" s="47">
        <v>2373753</v>
      </c>
      <c r="AC18" s="47">
        <v>2387422</v>
      </c>
      <c r="AD18" s="47">
        <v>2402665</v>
      </c>
      <c r="AE18" s="47">
        <v>2516271</v>
      </c>
      <c r="AF18" s="47">
        <v>2657229</v>
      </c>
      <c r="AG18" s="47">
        <v>2623778</v>
      </c>
    </row>
    <row r="19" spans="1:33" ht="14.1" customHeight="1" x14ac:dyDescent="0.2">
      <c r="A19" s="129" t="s">
        <v>26</v>
      </c>
      <c r="B19" s="129"/>
      <c r="C19" s="83"/>
      <c r="D19" s="83"/>
      <c r="E19" s="84">
        <f>旧馬頭町!E19+旧小川町!E19</f>
        <v>5040276</v>
      </c>
      <c r="F19" s="84">
        <f>旧馬頭町!F19+旧小川町!F19</f>
        <v>5344784</v>
      </c>
      <c r="G19" s="84">
        <f>旧馬頭町!G19+旧小川町!G19</f>
        <v>5537773</v>
      </c>
      <c r="H19" s="84">
        <f>旧馬頭町!H19+旧小川町!H19</f>
        <v>5605726</v>
      </c>
      <c r="I19" s="84">
        <f>旧馬頭町!I19+旧小川町!I19</f>
        <v>5858800</v>
      </c>
      <c r="J19" s="84">
        <f>旧馬頭町!J19+旧小川町!J19</f>
        <v>5922460</v>
      </c>
      <c r="K19" s="84">
        <f>旧馬頭町!K19+旧小川町!K19</f>
        <v>6072583</v>
      </c>
      <c r="L19" s="84">
        <f>旧馬頭町!L19+旧小川町!L19</f>
        <v>6230477</v>
      </c>
      <c r="M19" s="84">
        <f>旧馬頭町!M19+旧小川町!M19</f>
        <v>6245676</v>
      </c>
      <c r="N19" s="84">
        <f>旧馬頭町!N19+旧小川町!N19</f>
        <v>6215188</v>
      </c>
      <c r="O19" s="84">
        <f>旧馬頭町!O19+旧小川町!O19</f>
        <v>6003335</v>
      </c>
      <c r="P19" s="84">
        <f>旧馬頭町!P19+旧小川町!P19</f>
        <v>5622692</v>
      </c>
      <c r="Q19" s="84">
        <f>旧馬頭町!Q19+旧小川町!Q19</f>
        <v>5179055</v>
      </c>
      <c r="R19" s="84">
        <f>旧馬頭町!R19+旧小川町!R19</f>
        <v>5128104</v>
      </c>
      <c r="S19" s="47">
        <v>5279625</v>
      </c>
      <c r="T19" s="47">
        <v>5240532</v>
      </c>
      <c r="U19" s="47">
        <v>5210049</v>
      </c>
      <c r="V19" s="47">
        <v>5812002</v>
      </c>
      <c r="W19" s="47">
        <v>5985399</v>
      </c>
      <c r="X19" s="47">
        <v>6318775</v>
      </c>
      <c r="Y19" s="47">
        <v>6202531</v>
      </c>
      <c r="Z19" s="47">
        <v>6089764</v>
      </c>
      <c r="AA19" s="47">
        <v>6087038</v>
      </c>
      <c r="AB19" s="47">
        <v>6072833</v>
      </c>
      <c r="AC19" s="47">
        <v>6130365</v>
      </c>
      <c r="AD19" s="47">
        <v>5914941</v>
      </c>
      <c r="AE19" s="47">
        <v>5825731</v>
      </c>
      <c r="AF19" s="47">
        <v>5749959</v>
      </c>
      <c r="AG19" s="47">
        <v>5732079</v>
      </c>
    </row>
    <row r="20" spans="1:33" ht="14.1" customHeight="1" x14ac:dyDescent="0.2">
      <c r="A20" s="129" t="s">
        <v>27</v>
      </c>
      <c r="B20" s="129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48">
        <v>0.4</v>
      </c>
      <c r="T20" s="48">
        <v>0.42</v>
      </c>
      <c r="U20" s="48">
        <v>0.44</v>
      </c>
      <c r="V20" s="48">
        <v>0.46</v>
      </c>
      <c r="W20" s="48">
        <v>0.45</v>
      </c>
      <c r="X20" s="48">
        <v>0.42</v>
      </c>
      <c r="Y20" s="48">
        <v>0.41</v>
      </c>
      <c r="Z20" s="48">
        <v>0.4</v>
      </c>
      <c r="AA20" s="48">
        <v>0.4</v>
      </c>
      <c r="AB20" s="48">
        <v>0.4</v>
      </c>
      <c r="AC20" s="48">
        <v>4</v>
      </c>
      <c r="AD20" s="48">
        <v>0.39</v>
      </c>
      <c r="AE20" s="48">
        <v>0.4</v>
      </c>
      <c r="AF20" s="48">
        <v>0.41</v>
      </c>
      <c r="AG20" s="48">
        <v>0.42</v>
      </c>
    </row>
    <row r="21" spans="1:33" ht="14.1" customHeight="1" x14ac:dyDescent="0.2">
      <c r="A21" s="129" t="s">
        <v>28</v>
      </c>
      <c r="B21" s="129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49">
        <v>89.5</v>
      </c>
      <c r="T21" s="49">
        <v>89.6</v>
      </c>
      <c r="U21" s="49">
        <v>89.6</v>
      </c>
      <c r="V21" s="49">
        <v>89.4</v>
      </c>
      <c r="W21" s="49">
        <v>86.6</v>
      </c>
      <c r="X21" s="49">
        <v>85.2</v>
      </c>
      <c r="Y21" s="49">
        <v>85.1</v>
      </c>
      <c r="Z21" s="49">
        <v>89.5</v>
      </c>
      <c r="AA21" s="49">
        <v>90.1</v>
      </c>
      <c r="AB21" s="49">
        <v>91.5</v>
      </c>
      <c r="AC21" s="49">
        <v>85</v>
      </c>
      <c r="AD21" s="49">
        <v>85.8</v>
      </c>
      <c r="AE21" s="49">
        <v>86.3</v>
      </c>
      <c r="AF21" s="49">
        <v>87</v>
      </c>
      <c r="AG21" s="49">
        <v>87.8</v>
      </c>
    </row>
    <row r="22" spans="1:33" ht="14.1" customHeight="1" x14ac:dyDescent="0.2">
      <c r="A22" s="129" t="s">
        <v>29</v>
      </c>
      <c r="B22" s="129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49">
        <v>15.4</v>
      </c>
      <c r="T22" s="49">
        <v>16.3</v>
      </c>
      <c r="U22" s="49">
        <v>16.600000000000001</v>
      </c>
      <c r="V22" s="49">
        <v>16.5</v>
      </c>
      <c r="W22" s="49">
        <v>16.399999999999999</v>
      </c>
      <c r="X22" s="49">
        <v>15.5</v>
      </c>
      <c r="Y22" s="49">
        <v>16.3</v>
      </c>
      <c r="Z22" s="49">
        <v>16.399999999999999</v>
      </c>
      <c r="AA22" s="49">
        <v>17.899999999999999</v>
      </c>
      <c r="AB22" s="49">
        <v>17</v>
      </c>
      <c r="AC22" s="49">
        <v>16</v>
      </c>
      <c r="AD22" s="49">
        <v>13.8</v>
      </c>
      <c r="AE22" s="49">
        <v>14</v>
      </c>
      <c r="AF22" s="49">
        <v>13.3</v>
      </c>
      <c r="AG22" s="49">
        <v>14.6</v>
      </c>
    </row>
    <row r="23" spans="1:33" ht="14.1" customHeight="1" x14ac:dyDescent="0.2">
      <c r="A23" s="129" t="s">
        <v>30</v>
      </c>
      <c r="B23" s="129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49">
        <v>12.2</v>
      </c>
      <c r="T23" s="49">
        <v>12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14.1" customHeight="1" x14ac:dyDescent="0.2">
      <c r="A24" s="4" t="s">
        <v>165</v>
      </c>
      <c r="B24" s="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49">
        <v>12.1</v>
      </c>
      <c r="T24" s="49">
        <v>12.5</v>
      </c>
      <c r="U24" s="49">
        <v>13.1</v>
      </c>
      <c r="V24" s="49">
        <v>12.7</v>
      </c>
      <c r="W24" s="49">
        <v>12</v>
      </c>
      <c r="X24" s="49">
        <v>10.9</v>
      </c>
      <c r="Y24" s="49">
        <v>10</v>
      </c>
      <c r="Z24" s="49">
        <v>9.1</v>
      </c>
      <c r="AA24" s="49">
        <v>8.8000000000000007</v>
      </c>
      <c r="AB24" s="49">
        <v>8.5</v>
      </c>
      <c r="AC24" s="49">
        <v>8.4</v>
      </c>
      <c r="AD24" s="49">
        <v>8.1</v>
      </c>
      <c r="AE24" s="49">
        <v>7.9</v>
      </c>
      <c r="AF24" s="49">
        <v>7.7</v>
      </c>
      <c r="AG24" s="49">
        <v>7.9</v>
      </c>
    </row>
    <row r="25" spans="1:33" ht="14.1" customHeight="1" x14ac:dyDescent="0.2">
      <c r="A25" s="129" t="s">
        <v>166</v>
      </c>
      <c r="B25" s="129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49">
        <v>8.4</v>
      </c>
      <c r="T25" s="49">
        <v>8.5</v>
      </c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ht="14.1" customHeight="1" x14ac:dyDescent="0.2">
      <c r="A26" s="130" t="s">
        <v>275</v>
      </c>
      <c r="B26" s="131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49"/>
      <c r="T26" s="49"/>
      <c r="U26" s="49">
        <v>101.6</v>
      </c>
      <c r="V26" s="49">
        <v>63.8</v>
      </c>
      <c r="W26" s="49">
        <v>57.7</v>
      </c>
      <c r="X26" s="49">
        <v>33</v>
      </c>
      <c r="Y26" s="49">
        <v>17.3</v>
      </c>
      <c r="Z26" s="49"/>
      <c r="AA26" s="49"/>
      <c r="AB26" s="49"/>
      <c r="AC26" s="49"/>
      <c r="AD26" s="49"/>
      <c r="AE26" s="49"/>
      <c r="AF26" s="49"/>
      <c r="AG26" s="49"/>
    </row>
    <row r="27" spans="1:33" ht="14.1" customHeight="1" x14ac:dyDescent="0.2">
      <c r="A27" s="127" t="s">
        <v>276</v>
      </c>
      <c r="B27" s="127"/>
      <c r="C27" s="77"/>
      <c r="D27" s="77"/>
      <c r="E27" s="81">
        <f>旧馬頭町!E25+旧小川町!E25</f>
        <v>2791826</v>
      </c>
      <c r="F27" s="81">
        <f>旧馬頭町!F25+旧小川町!F25</f>
        <v>2695137</v>
      </c>
      <c r="G27" s="81">
        <f>旧馬頭町!G25+旧小川町!G25</f>
        <v>2773763</v>
      </c>
      <c r="H27" s="81">
        <f>旧馬頭町!H25+旧小川町!H25</f>
        <v>2808283</v>
      </c>
      <c r="I27" s="81">
        <f>旧馬頭町!I25+旧小川町!I25</f>
        <v>2932120</v>
      </c>
      <c r="J27" s="81">
        <f>旧馬頭町!J25+旧小川町!J25</f>
        <v>3118041</v>
      </c>
      <c r="K27" s="81">
        <f>旧馬頭町!K25+旧小川町!K25</f>
        <v>3059407</v>
      </c>
      <c r="L27" s="81">
        <f>旧馬頭町!L25+旧小川町!L25</f>
        <v>3264094</v>
      </c>
      <c r="M27" s="81">
        <f>旧馬頭町!M25+旧小川町!M25</f>
        <v>3362274</v>
      </c>
      <c r="N27" s="81">
        <f>旧馬頭町!N25+旧小川町!N25</f>
        <v>3309586</v>
      </c>
      <c r="O27" s="81">
        <f>旧馬頭町!O25+旧小川町!O25</f>
        <v>3394695</v>
      </c>
      <c r="P27" s="81">
        <f>旧馬頭町!P25+旧小川町!P25</f>
        <v>3349053</v>
      </c>
      <c r="Q27" s="81">
        <f>旧馬頭町!Q25+旧小川町!Q25</f>
        <v>3148529</v>
      </c>
      <c r="R27" s="81">
        <f>旧馬頭町!R25+旧小川町!R25</f>
        <v>2642632</v>
      </c>
      <c r="S27" s="44">
        <f t="shared" ref="S27:Y27" si="6">SUM(S28:S30)</f>
        <v>3866386</v>
      </c>
      <c r="T27" s="44">
        <f t="shared" si="6"/>
        <v>4021353</v>
      </c>
      <c r="U27" s="44">
        <f t="shared" si="6"/>
        <v>3959632</v>
      </c>
      <c r="V27" s="44">
        <f t="shared" si="6"/>
        <v>4234909</v>
      </c>
      <c r="W27" s="44">
        <f t="shared" si="6"/>
        <v>4548303</v>
      </c>
      <c r="X27" s="44">
        <f t="shared" si="6"/>
        <v>5581392</v>
      </c>
      <c r="Y27" s="44">
        <f t="shared" si="6"/>
        <v>6089732</v>
      </c>
      <c r="Z27" s="44">
        <f t="shared" ref="Z27:AC27" si="7">SUM(Z28:Z30)</f>
        <v>6906310</v>
      </c>
      <c r="AA27" s="44">
        <f t="shared" si="7"/>
        <v>7192638</v>
      </c>
      <c r="AB27" s="44">
        <f t="shared" si="7"/>
        <v>7067801</v>
      </c>
      <c r="AC27" s="44">
        <f t="shared" si="7"/>
        <v>7824831</v>
      </c>
      <c r="AD27" s="44">
        <f t="shared" ref="AD27" si="8">SUM(AD28:AD30)</f>
        <v>7335332</v>
      </c>
      <c r="AE27" s="44">
        <f t="shared" ref="AE27:AF27" si="9">SUM(AE28:AE30)</f>
        <v>7330058</v>
      </c>
      <c r="AF27" s="44">
        <f t="shared" si="9"/>
        <v>7301797</v>
      </c>
      <c r="AG27" s="44">
        <f t="shared" ref="AG27" si="10">SUM(AG28:AG30)</f>
        <v>7180330</v>
      </c>
    </row>
    <row r="28" spans="1:33" ht="14.1" customHeight="1" x14ac:dyDescent="0.15">
      <c r="A28" s="50"/>
      <c r="B28" s="2" t="s">
        <v>9</v>
      </c>
      <c r="C28" s="85"/>
      <c r="D28" s="85"/>
      <c r="E28" s="86">
        <f>旧馬頭町!E26+旧小川町!E26</f>
        <v>863281</v>
      </c>
      <c r="F28" s="86">
        <f>旧馬頭町!F26+旧小川町!F26</f>
        <v>654905</v>
      </c>
      <c r="G28" s="86">
        <f>旧馬頭町!G26+旧小川町!G26</f>
        <v>526853</v>
      </c>
      <c r="H28" s="86">
        <f>旧馬頭町!H26+旧小川町!H26</f>
        <v>593903</v>
      </c>
      <c r="I28" s="86">
        <f>旧馬頭町!I26+旧小川町!I26</f>
        <v>699108</v>
      </c>
      <c r="J28" s="86">
        <f>旧馬頭町!J26+旧小川町!J26</f>
        <v>798576</v>
      </c>
      <c r="K28" s="86">
        <f>旧馬頭町!K26+旧小川町!K26</f>
        <v>645908</v>
      </c>
      <c r="L28" s="86">
        <f>旧馬頭町!L26+旧小川町!L26</f>
        <v>691425</v>
      </c>
      <c r="M28" s="86">
        <f>旧馬頭町!M26+旧小川町!M26</f>
        <v>683008</v>
      </c>
      <c r="N28" s="86">
        <f>旧馬頭町!N26+旧小川町!N26</f>
        <v>694723</v>
      </c>
      <c r="O28" s="86">
        <f>旧馬頭町!O26+旧小川町!O26</f>
        <v>762923</v>
      </c>
      <c r="P28" s="86">
        <f>旧馬頭町!P26+旧小川町!P26</f>
        <v>608894</v>
      </c>
      <c r="Q28" s="86">
        <f>旧馬頭町!Q26+旧小川町!Q26</f>
        <v>562385</v>
      </c>
      <c r="R28" s="86">
        <f>旧馬頭町!R26+旧小川町!R26</f>
        <v>404718</v>
      </c>
      <c r="S28" s="43">
        <v>448394</v>
      </c>
      <c r="T28" s="43">
        <v>728836</v>
      </c>
      <c r="U28" s="43">
        <v>802246</v>
      </c>
      <c r="V28" s="43">
        <v>848321</v>
      </c>
      <c r="W28" s="43">
        <v>1152221</v>
      </c>
      <c r="X28" s="43">
        <v>1852221</v>
      </c>
      <c r="Y28" s="43">
        <v>2269221</v>
      </c>
      <c r="Z28" s="43">
        <v>2726921</v>
      </c>
      <c r="AA28" s="43">
        <v>3008121</v>
      </c>
      <c r="AB28" s="43">
        <v>3192221</v>
      </c>
      <c r="AC28" s="43">
        <v>3373621</v>
      </c>
      <c r="AD28" s="43">
        <v>3055521</v>
      </c>
      <c r="AE28" s="43">
        <v>2907021</v>
      </c>
      <c r="AF28" s="43">
        <v>2608521</v>
      </c>
      <c r="AG28" s="43">
        <v>2604484</v>
      </c>
    </row>
    <row r="29" spans="1:33" ht="14.1" customHeight="1" x14ac:dyDescent="0.15">
      <c r="A29" s="50"/>
      <c r="B29" s="2" t="s">
        <v>10</v>
      </c>
      <c r="C29" s="85"/>
      <c r="D29" s="85"/>
      <c r="E29" s="86">
        <f>旧馬頭町!E27+旧小川町!E27</f>
        <v>407000</v>
      </c>
      <c r="F29" s="86">
        <f>旧馬頭町!F27+旧小川町!F27</f>
        <v>431136</v>
      </c>
      <c r="G29" s="86">
        <f>旧馬頭町!G27+旧小川町!G27</f>
        <v>360286</v>
      </c>
      <c r="H29" s="86">
        <f>旧馬頭町!H27+旧小川町!H27</f>
        <v>283139</v>
      </c>
      <c r="I29" s="86">
        <f>旧馬頭町!I27+旧小川町!I27</f>
        <v>266115</v>
      </c>
      <c r="J29" s="86">
        <f>旧馬頭町!J27+旧小川町!J27</f>
        <v>309463</v>
      </c>
      <c r="K29" s="86">
        <f>旧馬頭町!K27+旧小川町!K27</f>
        <v>283591</v>
      </c>
      <c r="L29" s="86">
        <f>旧馬頭町!L27+旧小川町!L27</f>
        <v>274902</v>
      </c>
      <c r="M29" s="86">
        <f>旧馬頭町!M27+旧小川町!M27</f>
        <v>230876</v>
      </c>
      <c r="N29" s="86">
        <f>旧馬頭町!N27+旧小川町!N27</f>
        <v>231530</v>
      </c>
      <c r="O29" s="86">
        <f>旧馬頭町!O27+旧小川町!O27</f>
        <v>368175</v>
      </c>
      <c r="P29" s="86">
        <f>旧馬頭町!P27+旧小川町!P27</f>
        <v>356117</v>
      </c>
      <c r="Q29" s="86">
        <f>旧馬頭町!Q27+旧小川町!Q27</f>
        <v>333739</v>
      </c>
      <c r="R29" s="86">
        <f>旧馬頭町!R27+旧小川町!R27</f>
        <v>239190</v>
      </c>
      <c r="S29" s="43">
        <v>93228</v>
      </c>
      <c r="T29" s="43">
        <v>143263</v>
      </c>
      <c r="U29" s="43">
        <v>143813</v>
      </c>
      <c r="V29" s="43">
        <v>283813</v>
      </c>
      <c r="W29" s="43">
        <v>392032</v>
      </c>
      <c r="X29" s="43">
        <v>592032</v>
      </c>
      <c r="Y29" s="43">
        <v>592732</v>
      </c>
      <c r="Z29" s="43">
        <v>693132</v>
      </c>
      <c r="AA29" s="43">
        <v>693432</v>
      </c>
      <c r="AB29" s="43">
        <v>593832</v>
      </c>
      <c r="AC29" s="43">
        <v>594232</v>
      </c>
      <c r="AD29" s="43">
        <v>594632</v>
      </c>
      <c r="AE29" s="43">
        <v>595032</v>
      </c>
      <c r="AF29" s="43">
        <v>907932</v>
      </c>
      <c r="AG29" s="43">
        <v>808402</v>
      </c>
    </row>
    <row r="30" spans="1:33" ht="14.1" customHeight="1" x14ac:dyDescent="0.15">
      <c r="A30" s="50"/>
      <c r="B30" s="2" t="s">
        <v>11</v>
      </c>
      <c r="C30" s="85"/>
      <c r="D30" s="85"/>
      <c r="E30" s="86">
        <f>旧馬頭町!E28+旧小川町!E28</f>
        <v>1521545</v>
      </c>
      <c r="F30" s="86">
        <f>旧馬頭町!F28+旧小川町!F28</f>
        <v>1609096</v>
      </c>
      <c r="G30" s="86">
        <f>旧馬頭町!G28+旧小川町!G28</f>
        <v>1886624</v>
      </c>
      <c r="H30" s="86">
        <f>旧馬頭町!H28+旧小川町!H28</f>
        <v>1931241</v>
      </c>
      <c r="I30" s="86">
        <f>旧馬頭町!I28+旧小川町!I28</f>
        <v>1966897</v>
      </c>
      <c r="J30" s="86">
        <f>旧馬頭町!J28+旧小川町!J28</f>
        <v>2010002</v>
      </c>
      <c r="K30" s="86">
        <f>旧馬頭町!K28+旧小川町!K28</f>
        <v>2129908</v>
      </c>
      <c r="L30" s="86">
        <f>旧馬頭町!L28+旧小川町!L28</f>
        <v>2297767</v>
      </c>
      <c r="M30" s="86">
        <f>旧馬頭町!M28+旧小川町!M28</f>
        <v>2448390</v>
      </c>
      <c r="N30" s="86">
        <f>旧馬頭町!N28+旧小川町!N28</f>
        <v>2383333</v>
      </c>
      <c r="O30" s="86">
        <f>旧馬頭町!O28+旧小川町!O28</f>
        <v>2263597</v>
      </c>
      <c r="P30" s="86">
        <f>旧馬頭町!P28+旧小川町!P28</f>
        <v>2384042</v>
      </c>
      <c r="Q30" s="86">
        <f>旧馬頭町!Q28+旧小川町!Q28</f>
        <v>2252405</v>
      </c>
      <c r="R30" s="86">
        <f>旧馬頭町!R28+旧小川町!R28</f>
        <v>1998724</v>
      </c>
      <c r="S30" s="43">
        <v>3324764</v>
      </c>
      <c r="T30" s="43">
        <v>3149254</v>
      </c>
      <c r="U30" s="43">
        <v>3013573</v>
      </c>
      <c r="V30" s="43">
        <v>3102775</v>
      </c>
      <c r="W30" s="43">
        <v>3004050</v>
      </c>
      <c r="X30" s="43">
        <v>3137139</v>
      </c>
      <c r="Y30" s="43">
        <v>3227779</v>
      </c>
      <c r="Z30" s="43">
        <v>3486257</v>
      </c>
      <c r="AA30" s="43">
        <v>3491085</v>
      </c>
      <c r="AB30" s="43">
        <v>3281748</v>
      </c>
      <c r="AC30" s="43">
        <v>3856978</v>
      </c>
      <c r="AD30" s="43">
        <v>3685179</v>
      </c>
      <c r="AE30" s="43">
        <v>3828005</v>
      </c>
      <c r="AF30" s="43">
        <v>3785344</v>
      </c>
      <c r="AG30" s="43">
        <v>3767444</v>
      </c>
    </row>
    <row r="31" spans="1:33" ht="14.1" customHeight="1" x14ac:dyDescent="0.2">
      <c r="A31" s="127" t="s">
        <v>277</v>
      </c>
      <c r="B31" s="127"/>
      <c r="C31" s="77"/>
      <c r="D31" s="77"/>
      <c r="E31" s="86">
        <f>旧馬頭町!E29+旧小川町!E29</f>
        <v>4961358</v>
      </c>
      <c r="F31" s="86">
        <f>旧馬頭町!F29+旧小川町!F29</f>
        <v>5210696</v>
      </c>
      <c r="G31" s="86">
        <f>旧馬頭町!G29+旧小川町!G29</f>
        <v>5675143</v>
      </c>
      <c r="H31" s="86">
        <f>旧馬頭町!H29+旧小川町!H29</f>
        <v>6455798</v>
      </c>
      <c r="I31" s="86">
        <f>旧馬頭町!I29+旧小川町!I29</f>
        <v>7170873</v>
      </c>
      <c r="J31" s="86">
        <f>旧馬頭町!J29+旧小川町!J29</f>
        <v>7403771</v>
      </c>
      <c r="K31" s="86">
        <f>旧馬頭町!K29+旧小川町!K29</f>
        <v>7999654</v>
      </c>
      <c r="L31" s="86">
        <f>旧馬頭町!L29+旧小川町!L29</f>
        <v>8086883</v>
      </c>
      <c r="M31" s="86">
        <f>旧馬頭町!M29+旧小川町!M29</f>
        <v>8212113</v>
      </c>
      <c r="N31" s="86">
        <f>旧馬頭町!N29+旧小川町!N29</f>
        <v>7724194</v>
      </c>
      <c r="O31" s="86">
        <f>旧馬頭町!O29+旧小川町!O29</f>
        <v>8942040</v>
      </c>
      <c r="P31" s="86">
        <f>旧馬頭町!P29+旧小川町!P29</f>
        <v>8907038</v>
      </c>
      <c r="Q31" s="86">
        <f>旧馬頭町!Q29+旧小川町!Q29</f>
        <v>9239684</v>
      </c>
      <c r="R31" s="86">
        <f>旧馬頭町!R29+旧小川町!R29</f>
        <v>9640381</v>
      </c>
      <c r="S31" s="43">
        <v>10697459</v>
      </c>
      <c r="T31" s="43">
        <v>10414792</v>
      </c>
      <c r="U31" s="43">
        <v>10335127</v>
      </c>
      <c r="V31" s="43">
        <v>10503262</v>
      </c>
      <c r="W31" s="43">
        <v>10216566</v>
      </c>
      <c r="X31" s="43">
        <v>10076238</v>
      </c>
      <c r="Y31" s="43">
        <v>9703685</v>
      </c>
      <c r="Z31" s="43">
        <v>9358374</v>
      </c>
      <c r="AA31" s="43">
        <v>8917395</v>
      </c>
      <c r="AB31" s="43">
        <v>8786515</v>
      </c>
      <c r="AC31" s="43">
        <v>9703685</v>
      </c>
      <c r="AD31" s="43">
        <v>9291776</v>
      </c>
      <c r="AE31" s="43">
        <v>9063037</v>
      </c>
      <c r="AF31" s="43">
        <v>9111589</v>
      </c>
      <c r="AG31" s="43">
        <v>8665966</v>
      </c>
    </row>
    <row r="32" spans="1:33" ht="14.1" customHeight="1" x14ac:dyDescent="0.2">
      <c r="A32" s="41"/>
      <c r="B32" s="39" t="s">
        <v>297</v>
      </c>
      <c r="C32" s="57"/>
      <c r="D32" s="57"/>
      <c r="E32" s="86">
        <f>旧馬頭町!E30+旧小川町!E30</f>
        <v>0</v>
      </c>
      <c r="F32" s="86">
        <f>旧馬頭町!F30+旧小川町!F30</f>
        <v>0</v>
      </c>
      <c r="G32" s="86">
        <f>旧馬頭町!G30+旧小川町!G30</f>
        <v>0</v>
      </c>
      <c r="H32" s="86">
        <f>旧馬頭町!H30+旧小川町!H30</f>
        <v>0</v>
      </c>
      <c r="I32" s="86">
        <f>旧馬頭町!I30+旧小川町!I30</f>
        <v>0</v>
      </c>
      <c r="J32" s="86">
        <f>旧馬頭町!J30+旧小川町!J30</f>
        <v>0</v>
      </c>
      <c r="K32" s="86">
        <f>旧馬頭町!K30+旧小川町!K30</f>
        <v>0</v>
      </c>
      <c r="L32" s="86">
        <f>旧馬頭町!L30+旧小川町!L30</f>
        <v>0</v>
      </c>
      <c r="M32" s="86">
        <f>旧馬頭町!M30+旧小川町!M30</f>
        <v>0</v>
      </c>
      <c r="N32" s="86">
        <f>旧馬頭町!N30+旧小川町!N30</f>
        <v>0</v>
      </c>
      <c r="O32" s="86">
        <f>旧馬頭町!O30+旧小川町!O30</f>
        <v>148500</v>
      </c>
      <c r="P32" s="86">
        <f>旧馬頭町!P30+旧小川町!P30</f>
        <v>495100</v>
      </c>
      <c r="Q32" s="86">
        <f>旧馬頭町!Q30+旧小川町!Q30</f>
        <v>1188200</v>
      </c>
      <c r="R32" s="86">
        <f>旧馬頭町!R30+旧小川町!R30</f>
        <v>1673478</v>
      </c>
      <c r="S32" s="43">
        <v>2043702</v>
      </c>
      <c r="T32" s="43">
        <v>2352016</v>
      </c>
      <c r="U32" s="43">
        <v>2574931</v>
      </c>
      <c r="V32" s="43">
        <v>2764661</v>
      </c>
      <c r="W32" s="43">
        <v>3091477</v>
      </c>
      <c r="X32" s="43">
        <v>3577527</v>
      </c>
      <c r="Y32" s="43">
        <v>3855133</v>
      </c>
      <c r="Z32" s="43">
        <v>4089808</v>
      </c>
      <c r="AA32" s="43">
        <v>4018019</v>
      </c>
      <c r="AB32" s="43">
        <v>3980772</v>
      </c>
      <c r="AC32" s="43">
        <v>4083911</v>
      </c>
      <c r="AD32" s="43">
        <v>4078118</v>
      </c>
      <c r="AE32" s="43">
        <v>4045069</v>
      </c>
      <c r="AF32" s="43">
        <v>3983648</v>
      </c>
      <c r="AG32" s="43">
        <v>3858930</v>
      </c>
    </row>
    <row r="33" spans="1:33" ht="14.1" customHeight="1" x14ac:dyDescent="0.2">
      <c r="A33" s="132" t="s">
        <v>278</v>
      </c>
      <c r="B33" s="132"/>
      <c r="C33" s="87"/>
      <c r="D33" s="87"/>
      <c r="E33" s="81">
        <f>旧馬頭町!E31+旧小川町!E31</f>
        <v>639912</v>
      </c>
      <c r="F33" s="81">
        <f>旧馬頭町!F31+旧小川町!F31</f>
        <v>553084</v>
      </c>
      <c r="G33" s="81">
        <f>旧馬頭町!G31+旧小川町!G31</f>
        <v>921265</v>
      </c>
      <c r="H33" s="81">
        <f>旧馬頭町!H31+旧小川町!H31</f>
        <v>1052929</v>
      </c>
      <c r="I33" s="81">
        <f>旧馬頭町!I31+旧小川町!I31</f>
        <v>907134</v>
      </c>
      <c r="J33" s="81">
        <f>旧馬頭町!J31+旧小川町!J31</f>
        <v>787204</v>
      </c>
      <c r="K33" s="81">
        <f>旧馬頭町!K31+旧小川町!K31</f>
        <v>5711724</v>
      </c>
      <c r="L33" s="81">
        <f>旧馬頭町!L31+旧小川町!L31</f>
        <v>431879</v>
      </c>
      <c r="M33" s="81">
        <f>旧馬頭町!M31+旧小川町!M31</f>
        <v>163966</v>
      </c>
      <c r="N33" s="81">
        <f>旧馬頭町!N31+旧小川町!N31</f>
        <v>1192165</v>
      </c>
      <c r="O33" s="81">
        <f>旧馬頭町!O31+旧小川町!O31</f>
        <v>72821</v>
      </c>
      <c r="P33" s="81">
        <f>旧馬頭町!P31+旧小川町!P31</f>
        <v>60445</v>
      </c>
      <c r="Q33" s="81">
        <f>旧馬頭町!Q31+旧小川町!Q31</f>
        <v>48053</v>
      </c>
      <c r="R33" s="81">
        <f>旧馬頭町!R31+旧小川町!R31</f>
        <v>36717</v>
      </c>
      <c r="S33" s="44">
        <f t="shared" ref="S33:Y33" si="11">SUM(S34:S37)</f>
        <v>28072</v>
      </c>
      <c r="T33" s="44">
        <f t="shared" si="11"/>
        <v>16189</v>
      </c>
      <c r="U33" s="44">
        <f t="shared" si="11"/>
        <v>4441</v>
      </c>
      <c r="V33" s="44">
        <f t="shared" si="11"/>
        <v>2703</v>
      </c>
      <c r="W33" s="44">
        <f t="shared" si="11"/>
        <v>1134</v>
      </c>
      <c r="X33" s="44">
        <f t="shared" si="11"/>
        <v>907</v>
      </c>
      <c r="Y33" s="44">
        <f t="shared" si="11"/>
        <v>1768</v>
      </c>
      <c r="Z33" s="44">
        <f t="shared" ref="Z33:AC33" si="12">SUM(Z34:Z37)</f>
        <v>1790</v>
      </c>
      <c r="AA33" s="44">
        <f t="shared" si="12"/>
        <v>1091</v>
      </c>
      <c r="AB33" s="44">
        <f t="shared" si="12"/>
        <v>26580</v>
      </c>
      <c r="AC33" s="44">
        <f t="shared" si="12"/>
        <v>20229</v>
      </c>
      <c r="AD33" s="44">
        <f t="shared" ref="AD33" si="13">SUM(AD34:AD37)</f>
        <v>16705</v>
      </c>
      <c r="AE33" s="44">
        <f t="shared" ref="AE33:AF33" si="14">SUM(AE34:AE37)</f>
        <v>14135</v>
      </c>
      <c r="AF33" s="44">
        <f t="shared" si="14"/>
        <v>14095</v>
      </c>
      <c r="AG33" s="44">
        <f t="shared" ref="AG33" si="15">SUM(AG34:AG37)</f>
        <v>910906</v>
      </c>
    </row>
    <row r="34" spans="1:33" ht="14.1" customHeight="1" x14ac:dyDescent="0.2">
      <c r="A34" s="39"/>
      <c r="B34" s="39" t="s">
        <v>5</v>
      </c>
      <c r="C34" s="57"/>
      <c r="D34" s="57"/>
      <c r="E34" s="86">
        <f>旧馬頭町!E32+旧小川町!E32</f>
        <v>469880</v>
      </c>
      <c r="F34" s="86">
        <f>旧馬頭町!F32+旧小川町!F32</f>
        <v>392474</v>
      </c>
      <c r="G34" s="86">
        <f>旧馬頭町!G32+旧小川町!G32</f>
        <v>631843</v>
      </c>
      <c r="H34" s="86">
        <f>旧馬頭町!H32+旧小川町!H32</f>
        <v>793965</v>
      </c>
      <c r="I34" s="86">
        <f>旧馬頭町!I32+旧小川町!I32</f>
        <v>678636</v>
      </c>
      <c r="J34" s="86">
        <f>旧馬頭町!J32+旧小川町!J32</f>
        <v>593916</v>
      </c>
      <c r="K34" s="86">
        <f>旧馬頭町!K32+旧小川町!K32</f>
        <v>5552085</v>
      </c>
      <c r="L34" s="86">
        <f>旧馬頭町!L32+旧小川町!L32</f>
        <v>300387</v>
      </c>
      <c r="M34" s="86">
        <f>旧馬頭町!M32+旧小川町!M32</f>
        <v>64708</v>
      </c>
      <c r="N34" s="86">
        <f>旧馬頭町!N32+旧小川町!N32</f>
        <v>26859</v>
      </c>
      <c r="O34" s="86">
        <f>旧馬頭町!O32+旧小川町!O32</f>
        <v>0</v>
      </c>
      <c r="P34" s="86">
        <f>旧馬頭町!P32+旧小川町!P32</f>
        <v>0</v>
      </c>
      <c r="Q34" s="86">
        <f>旧馬頭町!Q32+旧小川町!Q32</f>
        <v>0</v>
      </c>
      <c r="R34" s="86">
        <f>旧馬頭町!R32+旧小川町!R32</f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</row>
    <row r="35" spans="1:33" ht="14.1" customHeight="1" x14ac:dyDescent="0.2">
      <c r="A35" s="41"/>
      <c r="B35" s="39" t="s">
        <v>6</v>
      </c>
      <c r="C35" s="57"/>
      <c r="D35" s="57"/>
      <c r="E35" s="86">
        <f>旧馬頭町!E33+旧小川町!E33</f>
        <v>0</v>
      </c>
      <c r="F35" s="86">
        <f>旧馬頭町!F33+旧小川町!F33</f>
        <v>0</v>
      </c>
      <c r="G35" s="86">
        <f>旧馬頭町!G33+旧小川町!G33</f>
        <v>0</v>
      </c>
      <c r="H35" s="86">
        <f>旧馬頭町!H33+旧小川町!H33</f>
        <v>0</v>
      </c>
      <c r="I35" s="86">
        <f>旧馬頭町!I33+旧小川町!I33</f>
        <v>0</v>
      </c>
      <c r="J35" s="86">
        <f>旧馬頭町!J33+旧小川町!J33</f>
        <v>0</v>
      </c>
      <c r="K35" s="86">
        <f>旧馬頭町!K33+旧小川町!K33</f>
        <v>0</v>
      </c>
      <c r="L35" s="86">
        <f>旧馬頭町!L33+旧小川町!L33</f>
        <v>0</v>
      </c>
      <c r="M35" s="86">
        <f>旧馬頭町!M33+旧小川町!M33</f>
        <v>0</v>
      </c>
      <c r="N35" s="86">
        <f>旧馬頭町!N33+旧小川町!N33</f>
        <v>0</v>
      </c>
      <c r="O35" s="86">
        <f>旧馬頭町!O33+旧小川町!O33</f>
        <v>0</v>
      </c>
      <c r="P35" s="86">
        <f>旧馬頭町!P33+旧小川町!P33</f>
        <v>0</v>
      </c>
      <c r="Q35" s="86">
        <f>旧馬頭町!Q33+旧小川町!Q33</f>
        <v>0</v>
      </c>
      <c r="R35" s="86">
        <f>旧馬頭町!R33+旧小川町!R33</f>
        <v>0</v>
      </c>
      <c r="S35" s="43">
        <v>1</v>
      </c>
      <c r="T35" s="43">
        <v>1</v>
      </c>
      <c r="U35" s="43">
        <v>1</v>
      </c>
      <c r="V35" s="43">
        <v>1</v>
      </c>
      <c r="W35" s="43">
        <v>1</v>
      </c>
      <c r="X35" s="43">
        <v>1</v>
      </c>
      <c r="Y35" s="43">
        <v>1</v>
      </c>
      <c r="Z35" s="43">
        <v>1</v>
      </c>
      <c r="AA35" s="43">
        <v>1</v>
      </c>
      <c r="AB35" s="43">
        <v>1</v>
      </c>
      <c r="AC35" s="43">
        <v>1</v>
      </c>
      <c r="AD35" s="43">
        <v>0</v>
      </c>
      <c r="AE35" s="43">
        <v>0</v>
      </c>
      <c r="AF35" s="43">
        <v>0</v>
      </c>
      <c r="AG35" s="43">
        <v>0</v>
      </c>
    </row>
    <row r="36" spans="1:33" ht="14.1" customHeight="1" x14ac:dyDescent="0.2">
      <c r="A36" s="41"/>
      <c r="B36" s="39" t="s">
        <v>7</v>
      </c>
      <c r="C36" s="57"/>
      <c r="D36" s="57"/>
      <c r="E36" s="86">
        <f>旧馬頭町!E34+旧小川町!E34</f>
        <v>170032</v>
      </c>
      <c r="F36" s="86">
        <f>旧馬頭町!F34+旧小川町!F34</f>
        <v>160610</v>
      </c>
      <c r="G36" s="86">
        <f>旧馬頭町!G34+旧小川町!G34</f>
        <v>289422</v>
      </c>
      <c r="H36" s="86">
        <f>旧馬頭町!H34+旧小川町!H34</f>
        <v>258964</v>
      </c>
      <c r="I36" s="86">
        <f>旧馬頭町!I34+旧小川町!I34</f>
        <v>228498</v>
      </c>
      <c r="J36" s="86">
        <f>旧馬頭町!J34+旧小川町!J34</f>
        <v>193288</v>
      </c>
      <c r="K36" s="86">
        <f>旧馬頭町!K34+旧小川町!K34</f>
        <v>159639</v>
      </c>
      <c r="L36" s="86">
        <f>旧馬頭町!L34+旧小川町!L34</f>
        <v>131492</v>
      </c>
      <c r="M36" s="86">
        <f>旧馬頭町!M34+旧小川町!M34</f>
        <v>99258</v>
      </c>
      <c r="N36" s="86">
        <f>旧馬頭町!N34+旧小川町!N34</f>
        <v>1165306</v>
      </c>
      <c r="O36" s="86">
        <f>旧馬頭町!O34+旧小川町!O34</f>
        <v>72821</v>
      </c>
      <c r="P36" s="86">
        <f>旧馬頭町!P34+旧小川町!P34</f>
        <v>60445</v>
      </c>
      <c r="Q36" s="86">
        <f>旧馬頭町!Q34+旧小川町!Q34</f>
        <v>48053</v>
      </c>
      <c r="R36" s="86">
        <f>旧馬頭町!R34+旧小川町!R34</f>
        <v>36717</v>
      </c>
      <c r="S36" s="43">
        <v>28070</v>
      </c>
      <c r="T36" s="43">
        <v>16187</v>
      </c>
      <c r="U36" s="43">
        <v>4439</v>
      </c>
      <c r="V36" s="43">
        <v>2701</v>
      </c>
      <c r="W36" s="43">
        <v>1132</v>
      </c>
      <c r="X36" s="43">
        <v>905</v>
      </c>
      <c r="Y36" s="43">
        <v>1766</v>
      </c>
      <c r="Z36" s="43">
        <v>1788</v>
      </c>
      <c r="AA36" s="43">
        <v>1089</v>
      </c>
      <c r="AB36" s="43">
        <v>26578</v>
      </c>
      <c r="AC36" s="43">
        <v>20227</v>
      </c>
      <c r="AD36" s="43">
        <v>16704</v>
      </c>
      <c r="AE36" s="43">
        <v>14134</v>
      </c>
      <c r="AF36" s="43">
        <v>14094</v>
      </c>
      <c r="AG36" s="43">
        <v>910905</v>
      </c>
    </row>
    <row r="37" spans="1:33" ht="14.1" customHeight="1" x14ac:dyDescent="0.2">
      <c r="A37" s="41"/>
      <c r="B37" s="39" t="s">
        <v>8</v>
      </c>
      <c r="C37" s="57"/>
      <c r="D37" s="57"/>
      <c r="E37" s="86">
        <f>旧馬頭町!E35+旧小川町!E35</f>
        <v>0</v>
      </c>
      <c r="F37" s="86">
        <f>旧馬頭町!F35+旧小川町!F35</f>
        <v>0</v>
      </c>
      <c r="G37" s="86">
        <f>旧馬頭町!G35+旧小川町!G35</f>
        <v>0</v>
      </c>
      <c r="H37" s="86">
        <f>旧馬頭町!H35+旧小川町!H35</f>
        <v>0</v>
      </c>
      <c r="I37" s="86">
        <f>旧馬頭町!I35+旧小川町!I35</f>
        <v>0</v>
      </c>
      <c r="J37" s="86">
        <f>旧馬頭町!J35+旧小川町!J35</f>
        <v>0</v>
      </c>
      <c r="K37" s="86">
        <f>旧馬頭町!K35+旧小川町!K35</f>
        <v>0</v>
      </c>
      <c r="L37" s="86">
        <f>旧馬頭町!L35+旧小川町!L35</f>
        <v>0</v>
      </c>
      <c r="M37" s="86">
        <f>旧馬頭町!M35+旧小川町!M35</f>
        <v>0</v>
      </c>
      <c r="N37" s="86">
        <f>旧馬頭町!N35+旧小川町!N35</f>
        <v>0</v>
      </c>
      <c r="O37" s="86">
        <f>旧馬頭町!O35+旧小川町!O35</f>
        <v>0</v>
      </c>
      <c r="P37" s="86">
        <f>旧馬頭町!P35+旧小川町!P35</f>
        <v>0</v>
      </c>
      <c r="Q37" s="86">
        <f>旧馬頭町!Q35+旧小川町!Q35</f>
        <v>0</v>
      </c>
      <c r="R37" s="86">
        <f>旧馬頭町!R35+旧小川町!R35</f>
        <v>0</v>
      </c>
      <c r="S37" s="43">
        <v>1</v>
      </c>
      <c r="T37" s="43">
        <v>1</v>
      </c>
      <c r="U37" s="43">
        <v>1</v>
      </c>
      <c r="V37" s="43">
        <v>1</v>
      </c>
      <c r="W37" s="43">
        <v>1</v>
      </c>
      <c r="X37" s="43">
        <v>1</v>
      </c>
      <c r="Y37" s="43">
        <v>1</v>
      </c>
      <c r="Z37" s="43">
        <v>1</v>
      </c>
      <c r="AA37" s="43">
        <v>1</v>
      </c>
      <c r="AB37" s="43">
        <v>1</v>
      </c>
      <c r="AC37" s="43">
        <v>1</v>
      </c>
      <c r="AD37" s="43">
        <v>1</v>
      </c>
      <c r="AE37" s="43">
        <v>1</v>
      </c>
      <c r="AF37" s="43">
        <v>1</v>
      </c>
      <c r="AG37" s="43">
        <v>1</v>
      </c>
    </row>
    <row r="38" spans="1:33" ht="14.1" customHeight="1" x14ac:dyDescent="0.2">
      <c r="A38" s="127" t="s">
        <v>279</v>
      </c>
      <c r="B38" s="127"/>
      <c r="C38" s="77"/>
      <c r="D38" s="77"/>
      <c r="E38" s="86">
        <f>旧馬頭町!E36+旧小川町!E36</f>
        <v>0</v>
      </c>
      <c r="F38" s="86">
        <f>旧馬頭町!F36+旧小川町!F36</f>
        <v>0</v>
      </c>
      <c r="G38" s="86">
        <f>旧馬頭町!G36+旧小川町!G36</f>
        <v>0</v>
      </c>
      <c r="H38" s="86">
        <f>旧馬頭町!H36+旧小川町!H36</f>
        <v>0</v>
      </c>
      <c r="I38" s="86">
        <f>旧馬頭町!I36+旧小川町!I36</f>
        <v>0</v>
      </c>
      <c r="J38" s="86">
        <f>旧馬頭町!J36+旧小川町!J36</f>
        <v>0</v>
      </c>
      <c r="K38" s="86">
        <f>旧馬頭町!K36+旧小川町!K36</f>
        <v>0</v>
      </c>
      <c r="L38" s="86">
        <f>旧馬頭町!L36+旧小川町!L36</f>
        <v>0</v>
      </c>
      <c r="M38" s="86">
        <f>旧馬頭町!M36+旧小川町!M36</f>
        <v>0</v>
      </c>
      <c r="N38" s="86">
        <f>旧馬頭町!N36+旧小川町!N36</f>
        <v>0</v>
      </c>
      <c r="O38" s="86">
        <f>旧馬頭町!O36+旧小川町!O36</f>
        <v>0</v>
      </c>
      <c r="P38" s="86">
        <f>旧馬頭町!P36+旧小川町!P36</f>
        <v>0</v>
      </c>
      <c r="Q38" s="86">
        <f>旧馬頭町!Q36+旧小川町!Q36</f>
        <v>0</v>
      </c>
      <c r="R38" s="86">
        <f>旧馬頭町!R36+旧小川町!R36</f>
        <v>0</v>
      </c>
      <c r="S38" s="43">
        <v>1</v>
      </c>
      <c r="T38" s="43">
        <v>1</v>
      </c>
      <c r="U38" s="43">
        <v>1</v>
      </c>
      <c r="V38" s="43">
        <v>1</v>
      </c>
      <c r="W38" s="43">
        <v>1</v>
      </c>
      <c r="X38" s="43">
        <v>1</v>
      </c>
      <c r="Y38" s="43">
        <v>1</v>
      </c>
      <c r="Z38" s="43">
        <v>1</v>
      </c>
      <c r="AA38" s="43">
        <v>1</v>
      </c>
      <c r="AB38" s="43">
        <v>1</v>
      </c>
      <c r="AC38" s="43">
        <v>1</v>
      </c>
      <c r="AD38" s="43">
        <v>1</v>
      </c>
      <c r="AE38" s="43">
        <v>1</v>
      </c>
      <c r="AF38" s="43">
        <v>1</v>
      </c>
      <c r="AG38" s="43">
        <v>1</v>
      </c>
    </row>
    <row r="39" spans="1:33" ht="14.1" customHeight="1" x14ac:dyDescent="0.2">
      <c r="A39" s="127" t="s">
        <v>280</v>
      </c>
      <c r="B39" s="127"/>
      <c r="C39" s="77"/>
      <c r="D39" s="77"/>
      <c r="E39" s="86">
        <f>旧馬頭町!E37+旧小川町!E37</f>
        <v>237637</v>
      </c>
      <c r="F39" s="86">
        <f>旧馬頭町!F37+旧小川町!F37</f>
        <v>299634</v>
      </c>
      <c r="G39" s="86">
        <f>旧馬頭町!G37+旧小川町!G37</f>
        <v>463048</v>
      </c>
      <c r="H39" s="86">
        <f>旧馬頭町!H37+旧小川町!H37</f>
        <v>470613</v>
      </c>
      <c r="I39" s="86">
        <f>旧馬頭町!I37+旧小川町!I37</f>
        <v>474973</v>
      </c>
      <c r="J39" s="86">
        <f>旧馬頭町!J37+旧小川町!J37</f>
        <v>476521</v>
      </c>
      <c r="K39" s="86">
        <f>旧馬頭町!K37+旧小川町!K37</f>
        <v>477866</v>
      </c>
      <c r="L39" s="86">
        <f>旧馬頭町!L37+旧小川町!L37</f>
        <v>479392</v>
      </c>
      <c r="M39" s="86">
        <f>旧馬頭町!M37+旧小川町!M37</f>
        <v>480521</v>
      </c>
      <c r="N39" s="86">
        <f>旧馬頭町!N37+旧小川町!N37</f>
        <v>481183</v>
      </c>
      <c r="O39" s="86">
        <f>旧馬頭町!O37+旧小川町!O37</f>
        <v>481898</v>
      </c>
      <c r="P39" s="86">
        <f>旧馬頭町!P37+旧小川町!P37</f>
        <v>482112</v>
      </c>
      <c r="Q39" s="86">
        <f>旧馬頭町!Q37+旧小川町!Q37</f>
        <v>482392</v>
      </c>
      <c r="R39" s="86">
        <f>旧馬頭町!R37+旧小川町!R37</f>
        <v>482923</v>
      </c>
      <c r="S39" s="43">
        <v>483278</v>
      </c>
      <c r="T39" s="43">
        <v>483298</v>
      </c>
      <c r="U39" s="43">
        <v>486038</v>
      </c>
      <c r="V39" s="43">
        <v>490008</v>
      </c>
      <c r="W39" s="43">
        <v>493523</v>
      </c>
      <c r="X39" s="43">
        <v>500555</v>
      </c>
      <c r="Y39" s="43">
        <v>503277</v>
      </c>
      <c r="Z39" s="43">
        <v>499601</v>
      </c>
      <c r="AA39" s="43">
        <v>499801</v>
      </c>
      <c r="AB39" s="43">
        <v>500001</v>
      </c>
      <c r="AC39" s="43">
        <v>500201</v>
      </c>
      <c r="AD39" s="43">
        <v>207909</v>
      </c>
      <c r="AE39" s="43">
        <v>207909</v>
      </c>
      <c r="AF39" s="43">
        <v>207909</v>
      </c>
      <c r="AG39" s="43">
        <v>207909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  <mergeCell ref="A4:B4"/>
    <mergeCell ref="A5:A15"/>
    <mergeCell ref="A27:B27"/>
    <mergeCell ref="A25:B25"/>
    <mergeCell ref="A26:B26"/>
  </mergeCells>
  <phoneticPr fontId="2"/>
  <pageMargins left="0.78740157480314965" right="0.72" top="0.59055118110236227" bottom="0.44" header="0" footer="0.23"/>
  <pageSetup paperSize="9" orientation="landscape" r:id="rId1"/>
  <headerFooter alignWithMargins="0">
    <oddFooter>&amp;C-&amp;P--</oddFooter>
  </headerFooter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73"/>
  <sheetViews>
    <sheetView view="pageBreakPreview" zoomScaleNormal="100" zoomScaleSheetLayoutView="100" workbookViewId="0">
      <pane xSplit="1" ySplit="3" topLeftCell="V39" activePane="bottomRight" state="frozen"/>
      <selection pane="topRight" activeCell="B1" sqref="B1"/>
      <selection pane="bottomLeft" activeCell="A2" sqref="A2"/>
      <selection pane="bottomRight" activeCell="AA33" sqref="AA33"/>
    </sheetView>
  </sheetViews>
  <sheetFormatPr defaultColWidth="9" defaultRowHeight="12" x14ac:dyDescent="0.15"/>
  <cols>
    <col min="1" max="1" width="25.21875" style="15" customWidth="1"/>
    <col min="2" max="3" width="8.6640625" style="15" hidden="1" customWidth="1"/>
    <col min="4" max="32" width="9.77734375" style="15" customWidth="1"/>
    <col min="33" max="16384" width="9" style="15"/>
  </cols>
  <sheetData>
    <row r="1" spans="1:32" ht="18" customHeight="1" x14ac:dyDescent="0.2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8" t="str">
        <f>財政指標!$V$1</f>
        <v>那珂川町</v>
      </c>
      <c r="M1" s="27"/>
      <c r="N1" s="27"/>
      <c r="O1" s="27"/>
      <c r="P1" s="27"/>
      <c r="Q1" s="27"/>
      <c r="U1" s="28" t="str">
        <f>財政指標!$V$1</f>
        <v>那珂川町</v>
      </c>
      <c r="W1" s="28"/>
      <c r="AE1" s="28" t="str">
        <f>財政指標!$V$1</f>
        <v>那珂川町</v>
      </c>
    </row>
    <row r="2" spans="1:32" ht="18" customHeight="1" x14ac:dyDescent="0.15">
      <c r="L2" s="15" t="s">
        <v>148</v>
      </c>
      <c r="N2" s="35" t="s">
        <v>198</v>
      </c>
      <c r="V2" s="15" t="s">
        <v>148</v>
      </c>
      <c r="X2" s="18"/>
      <c r="AF2" s="15" t="s">
        <v>148</v>
      </c>
    </row>
    <row r="3" spans="1:32" s="104" customFormat="1" ht="18" customHeight="1" x14ac:dyDescent="0.2">
      <c r="A3" s="43"/>
      <c r="B3" s="57" t="s">
        <v>168</v>
      </c>
      <c r="C3" s="57" t="s">
        <v>170</v>
      </c>
      <c r="D3" s="57" t="s">
        <v>172</v>
      </c>
      <c r="E3" s="57" t="s">
        <v>174</v>
      </c>
      <c r="F3" s="57" t="s">
        <v>176</v>
      </c>
      <c r="G3" s="57" t="s">
        <v>178</v>
      </c>
      <c r="H3" s="58" t="s">
        <v>180</v>
      </c>
      <c r="I3" s="57" t="s">
        <v>182</v>
      </c>
      <c r="J3" s="58" t="s">
        <v>184</v>
      </c>
      <c r="K3" s="58" t="s">
        <v>186</v>
      </c>
      <c r="L3" s="57" t="s">
        <v>188</v>
      </c>
      <c r="M3" s="57" t="s">
        <v>190</v>
      </c>
      <c r="N3" s="57" t="s">
        <v>192</v>
      </c>
      <c r="O3" s="57" t="s">
        <v>194</v>
      </c>
      <c r="P3" s="57" t="s">
        <v>196</v>
      </c>
      <c r="Q3" s="57" t="s">
        <v>197</v>
      </c>
      <c r="R3" s="39" t="s">
        <v>164</v>
      </c>
      <c r="S3" s="39" t="s">
        <v>274</v>
      </c>
      <c r="T3" s="39" t="s">
        <v>281</v>
      </c>
      <c r="U3" s="39" t="s">
        <v>282</v>
      </c>
      <c r="V3" s="39" t="s">
        <v>283</v>
      </c>
      <c r="W3" s="39" t="s">
        <v>284</v>
      </c>
      <c r="X3" s="39" t="s">
        <v>285</v>
      </c>
      <c r="Y3" s="39" t="s">
        <v>287</v>
      </c>
      <c r="Z3" s="39" t="s">
        <v>288</v>
      </c>
      <c r="AA3" s="39" t="s">
        <v>289</v>
      </c>
      <c r="AB3" s="39" t="s">
        <v>290</v>
      </c>
      <c r="AC3" s="39" t="s">
        <v>296</v>
      </c>
      <c r="AD3" s="39" t="s">
        <v>300</v>
      </c>
      <c r="AE3" s="39" t="str">
        <f>財政指標!AF3</f>
        <v>１８(H30)</v>
      </c>
      <c r="AF3" s="39" t="str">
        <f>財政指標!AG3</f>
        <v>１９(R1)</v>
      </c>
    </row>
    <row r="4" spans="1:32" ht="18" customHeight="1" x14ac:dyDescent="0.15">
      <c r="A4" s="16" t="s">
        <v>51</v>
      </c>
      <c r="B4" s="96"/>
      <c r="C4" s="96"/>
      <c r="D4" s="96">
        <f>性質・旧馬頭町!D4+性質・旧小川町!D4</f>
        <v>1984737</v>
      </c>
      <c r="E4" s="96">
        <f>性質・旧馬頭町!E4+性質・旧小川町!E4</f>
        <v>2150724</v>
      </c>
      <c r="F4" s="96">
        <f>性質・旧馬頭町!F4+性質・旧小川町!F4</f>
        <v>2309070</v>
      </c>
      <c r="G4" s="96">
        <f>性質・旧馬頭町!G4+性質・旧小川町!G4</f>
        <v>2333625</v>
      </c>
      <c r="H4" s="96">
        <f>性質・旧馬頭町!H4+性質・旧小川町!H4</f>
        <v>2460082</v>
      </c>
      <c r="I4" s="96">
        <f>性質・旧馬頭町!I4+性質・旧小川町!I4</f>
        <v>2545501</v>
      </c>
      <c r="J4" s="96">
        <f>性質・旧馬頭町!J4+性質・旧小川町!J4</f>
        <v>2583936</v>
      </c>
      <c r="K4" s="96">
        <f>性質・旧馬頭町!K4+性質・旧小川町!K4</f>
        <v>2649990</v>
      </c>
      <c r="L4" s="96">
        <f>性質・旧馬頭町!L4+性質・旧小川町!L4</f>
        <v>2650258</v>
      </c>
      <c r="M4" s="96">
        <f>性質・旧馬頭町!M4+性質・旧小川町!M4</f>
        <v>2608699</v>
      </c>
      <c r="N4" s="96">
        <f>性質・旧馬頭町!N4+性質・旧小川町!N4</f>
        <v>2642942</v>
      </c>
      <c r="O4" s="96">
        <f>性質・旧馬頭町!O4+性質・旧小川町!O4</f>
        <v>2654268</v>
      </c>
      <c r="P4" s="96">
        <f>性質・旧馬頭町!P4+性質・旧小川町!P4</f>
        <v>2542349</v>
      </c>
      <c r="Q4" s="96">
        <f>性質・旧馬頭町!Q4+性質・旧小川町!Q4</f>
        <v>2513340</v>
      </c>
      <c r="R4" s="16">
        <v>2488419</v>
      </c>
      <c r="S4" s="16">
        <v>2254125</v>
      </c>
      <c r="T4" s="16">
        <v>2230021</v>
      </c>
      <c r="U4" s="16">
        <v>2068900</v>
      </c>
      <c r="V4" s="16">
        <v>1908306</v>
      </c>
      <c r="W4" s="16">
        <v>1876167</v>
      </c>
      <c r="X4" s="16">
        <v>1830050</v>
      </c>
      <c r="Y4" s="121">
        <v>1710564</v>
      </c>
      <c r="Z4" s="121">
        <v>1638288</v>
      </c>
      <c r="AA4" s="121">
        <v>1701154</v>
      </c>
      <c r="AB4" s="121">
        <v>1636533</v>
      </c>
      <c r="AC4" s="121">
        <v>1531553</v>
      </c>
      <c r="AD4" s="121">
        <v>1481785</v>
      </c>
      <c r="AE4" s="121">
        <v>1415704</v>
      </c>
      <c r="AF4" s="121">
        <v>1438477</v>
      </c>
    </row>
    <row r="5" spans="1:32" ht="18" customHeight="1" x14ac:dyDescent="0.15">
      <c r="A5" s="16" t="s">
        <v>52</v>
      </c>
      <c r="B5" s="96"/>
      <c r="C5" s="96"/>
      <c r="D5" s="96">
        <f>性質・旧馬頭町!D5+性質・旧小川町!D5</f>
        <v>1369568</v>
      </c>
      <c r="E5" s="96">
        <f>性質・旧馬頭町!E5+性質・旧小川町!E5</f>
        <v>1484189</v>
      </c>
      <c r="F5" s="96">
        <f>性質・旧馬頭町!F5+性質・旧小川町!F5</f>
        <v>1593539</v>
      </c>
      <c r="G5" s="96">
        <f>性質・旧馬頭町!G5+性質・旧小川町!G5</f>
        <v>1623873</v>
      </c>
      <c r="H5" s="96">
        <f>性質・旧馬頭町!H5+性質・旧小川町!H5</f>
        <v>1708010</v>
      </c>
      <c r="I5" s="96">
        <f>性質・旧馬頭町!I5+性質・旧小川町!I5</f>
        <v>1741920</v>
      </c>
      <c r="J5" s="96">
        <f>性質・旧馬頭町!J5+性質・旧小川町!J5</f>
        <v>1776960</v>
      </c>
      <c r="K5" s="96">
        <f>性質・旧馬頭町!K5+性質・旧小川町!K5</f>
        <v>1822989</v>
      </c>
      <c r="L5" s="96">
        <f>性質・旧馬頭町!L5+性質・旧小川町!L5</f>
        <v>1809859</v>
      </c>
      <c r="M5" s="96">
        <f>性質・旧馬頭町!M5+性質・旧小川町!M5</f>
        <v>1782604</v>
      </c>
      <c r="N5" s="96">
        <f>性質・旧馬頭町!N5+性質・旧小川町!N5</f>
        <v>1808530</v>
      </c>
      <c r="O5" s="96">
        <f>性質・旧馬頭町!O5+性質・旧小川町!O5</f>
        <v>1782436</v>
      </c>
      <c r="P5" s="96">
        <f>性質・旧馬頭町!P5+性質・旧小川町!P5</f>
        <v>1694379</v>
      </c>
      <c r="Q5" s="96">
        <f>性質・旧馬頭町!Q5+性質・旧小川町!Q5</f>
        <v>1668669</v>
      </c>
      <c r="R5" s="16">
        <v>1672224</v>
      </c>
      <c r="S5" s="16">
        <v>1536272</v>
      </c>
      <c r="T5" s="16">
        <v>1478056</v>
      </c>
      <c r="U5" s="16">
        <v>1370116</v>
      </c>
      <c r="V5" s="16">
        <v>1242185</v>
      </c>
      <c r="W5" s="16">
        <v>1215890</v>
      </c>
      <c r="X5" s="16">
        <v>1173012</v>
      </c>
      <c r="Y5" s="121">
        <v>1112844</v>
      </c>
      <c r="Z5" s="121">
        <v>1050512</v>
      </c>
      <c r="AA5" s="121">
        <v>1081950</v>
      </c>
      <c r="AB5" s="121">
        <v>1015222</v>
      </c>
      <c r="AC5" s="121">
        <v>963418</v>
      </c>
      <c r="AD5" s="121">
        <v>938164</v>
      </c>
      <c r="AE5" s="121">
        <v>903615</v>
      </c>
      <c r="AF5" s="121">
        <v>901876</v>
      </c>
    </row>
    <row r="6" spans="1:32" ht="18" customHeight="1" x14ac:dyDescent="0.15">
      <c r="A6" s="16" t="s">
        <v>53</v>
      </c>
      <c r="B6" s="96"/>
      <c r="C6" s="96"/>
      <c r="D6" s="96">
        <f>性質・旧馬頭町!D6+性質・旧小川町!D6</f>
        <v>61434</v>
      </c>
      <c r="E6" s="96">
        <f>性質・旧馬頭町!E6+性質・旧小川町!E6</f>
        <v>79010</v>
      </c>
      <c r="F6" s="96">
        <f>性質・旧馬頭町!F6+性質・旧小川町!F6</f>
        <v>177220</v>
      </c>
      <c r="G6" s="96">
        <f>性質・旧馬頭町!G6+性質・旧小川町!G6</f>
        <v>300856</v>
      </c>
      <c r="H6" s="96">
        <f>性質・旧馬頭町!H6+性質・旧小川町!H6</f>
        <v>402537</v>
      </c>
      <c r="I6" s="96">
        <f>性質・旧馬頭町!I6+性質・旧小川町!I6</f>
        <v>407875</v>
      </c>
      <c r="J6" s="96">
        <f>性質・旧馬頭町!J6+性質・旧小川町!J6</f>
        <v>525568</v>
      </c>
      <c r="K6" s="96">
        <f>性質・旧馬頭町!K6+性質・旧小川町!K6</f>
        <v>556047</v>
      </c>
      <c r="L6" s="96">
        <f>性質・旧馬頭町!L6+性質・旧小川町!L6</f>
        <v>600194</v>
      </c>
      <c r="M6" s="96">
        <f>性質・旧馬頭町!M6+性質・旧小川町!M6</f>
        <v>206206</v>
      </c>
      <c r="N6" s="96">
        <f>性質・旧馬頭町!N6+性質・旧小川町!N6</f>
        <v>237902</v>
      </c>
      <c r="O6" s="96">
        <f>性質・旧馬頭町!O6+性質・旧小川町!O6</f>
        <v>245557</v>
      </c>
      <c r="P6" s="96">
        <f>性質・旧馬頭町!P6+性質・旧小川町!P6</f>
        <v>339451</v>
      </c>
      <c r="Q6" s="96">
        <f>性質・旧馬頭町!Q6+性質・旧小川町!Q6</f>
        <v>381896</v>
      </c>
      <c r="R6" s="16">
        <v>377880</v>
      </c>
      <c r="S6" s="16">
        <v>454469</v>
      </c>
      <c r="T6" s="16">
        <v>466426</v>
      </c>
      <c r="U6" s="16">
        <v>471121</v>
      </c>
      <c r="V6" s="16">
        <v>487093</v>
      </c>
      <c r="W6" s="16">
        <v>681288</v>
      </c>
      <c r="X6" s="16">
        <v>662918</v>
      </c>
      <c r="Y6" s="121">
        <v>693222</v>
      </c>
      <c r="Z6" s="121">
        <v>715547</v>
      </c>
      <c r="AA6" s="121">
        <v>790622</v>
      </c>
      <c r="AB6" s="121">
        <v>782316</v>
      </c>
      <c r="AC6" s="121">
        <v>722633</v>
      </c>
      <c r="AD6" s="121">
        <v>707252</v>
      </c>
      <c r="AE6" s="121">
        <v>702551</v>
      </c>
      <c r="AF6" s="121">
        <v>690988</v>
      </c>
    </row>
    <row r="7" spans="1:32" ht="18" customHeight="1" x14ac:dyDescent="0.15">
      <c r="A7" s="16" t="s">
        <v>54</v>
      </c>
      <c r="B7" s="96"/>
      <c r="C7" s="96"/>
      <c r="D7" s="96">
        <f>性質・旧馬頭町!D7+性質・旧小川町!D7</f>
        <v>709545</v>
      </c>
      <c r="E7" s="96">
        <f>性質・旧馬頭町!E7+性質・旧小川町!E7</f>
        <v>754268</v>
      </c>
      <c r="F7" s="96">
        <f>性質・旧馬頭町!F7+性質・旧小川町!F7</f>
        <v>780787</v>
      </c>
      <c r="G7" s="96">
        <f>性質・旧馬頭町!G7+性質・旧小川町!G7</f>
        <v>825645</v>
      </c>
      <c r="H7" s="96">
        <f>性質・旧馬頭町!H7+性質・旧小川町!H7</f>
        <v>884658</v>
      </c>
      <c r="I7" s="96">
        <f>性質・旧馬頭町!I7+性質・旧小川町!I7</f>
        <v>949044</v>
      </c>
      <c r="J7" s="96">
        <f>性質・旧馬頭町!J7+性質・旧小川町!J7</f>
        <v>1002535</v>
      </c>
      <c r="K7" s="96">
        <f>性質・旧馬頭町!K7+性質・旧小川町!K7</f>
        <v>1026421</v>
      </c>
      <c r="L7" s="96">
        <f>性質・旧馬頭町!L7+性質・旧小川町!L7</f>
        <v>1131130</v>
      </c>
      <c r="M7" s="96">
        <f>性質・旧馬頭町!M7+性質・旧小川町!M7</f>
        <v>1033983</v>
      </c>
      <c r="N7" s="96">
        <f>性質・旧馬頭町!N7+性質・旧小川町!N7</f>
        <v>1040461</v>
      </c>
      <c r="O7" s="96">
        <f>性質・旧馬頭町!O7+性質・旧小川町!O7</f>
        <v>1052261</v>
      </c>
      <c r="P7" s="96">
        <f>性質・旧馬頭町!P7+性質・旧小川町!P7</f>
        <v>1069508</v>
      </c>
      <c r="Q7" s="96">
        <f>性質・旧馬頭町!Q7+性質・旧小川町!Q7</f>
        <v>1026815</v>
      </c>
      <c r="R7" s="16">
        <v>1113589</v>
      </c>
      <c r="S7" s="16">
        <v>1107700</v>
      </c>
      <c r="T7" s="16">
        <v>1135463</v>
      </c>
      <c r="U7" s="16">
        <v>1193400</v>
      </c>
      <c r="V7" s="16">
        <v>1205890</v>
      </c>
      <c r="W7" s="16">
        <v>1183356</v>
      </c>
      <c r="X7" s="16">
        <v>1212798</v>
      </c>
      <c r="Y7" s="121">
        <v>1190393</v>
      </c>
      <c r="Z7" s="121">
        <v>1223362</v>
      </c>
      <c r="AA7" s="121">
        <v>1205902</v>
      </c>
      <c r="AB7" s="121">
        <v>1177691</v>
      </c>
      <c r="AC7" s="121">
        <v>1031745</v>
      </c>
      <c r="AD7" s="121">
        <v>1030976</v>
      </c>
      <c r="AE7" s="121">
        <v>963691</v>
      </c>
      <c r="AF7" s="121">
        <v>1036748</v>
      </c>
    </row>
    <row r="8" spans="1:32" ht="18" customHeight="1" x14ac:dyDescent="0.15">
      <c r="A8" s="16" t="s">
        <v>55</v>
      </c>
      <c r="B8" s="96"/>
      <c r="C8" s="96"/>
      <c r="D8" s="96">
        <f>性質・旧馬頭町!D8+性質・旧小川町!D8</f>
        <v>709545</v>
      </c>
      <c r="E8" s="96">
        <f>性質・旧馬頭町!E8+性質・旧小川町!E8</f>
        <v>754268</v>
      </c>
      <c r="F8" s="96">
        <f>性質・旧馬頭町!F8+性質・旧小川町!F8</f>
        <v>780787</v>
      </c>
      <c r="G8" s="96">
        <f>性質・旧馬頭町!G8+性質・旧小川町!G8</f>
        <v>825645</v>
      </c>
      <c r="H8" s="96">
        <f>性質・旧馬頭町!H8+性質・旧小川町!H8</f>
        <v>884406</v>
      </c>
      <c r="I8" s="96">
        <f>性質・旧馬頭町!I8+性質・旧小川町!I8</f>
        <v>949044</v>
      </c>
      <c r="J8" s="96">
        <f>性質・旧馬頭町!J8+性質・旧小川町!J8</f>
        <v>1002535</v>
      </c>
      <c r="K8" s="96">
        <f>性質・旧馬頭町!K8+性質・旧小川町!K8</f>
        <v>1026421</v>
      </c>
      <c r="L8" s="96">
        <f>性質・旧馬頭町!L8+性質・旧小川町!L8</f>
        <v>1131130</v>
      </c>
      <c r="M8" s="96">
        <f>性質・旧馬頭町!M8+性質・旧小川町!M8</f>
        <v>1033983</v>
      </c>
      <c r="N8" s="96">
        <f>性質・旧馬頭町!N8+性質・旧小川町!N8</f>
        <v>1040461</v>
      </c>
      <c r="O8" s="96">
        <f>性質・旧馬頭町!O8+性質・旧小川町!O8</f>
        <v>1052261</v>
      </c>
      <c r="P8" s="96">
        <f>性質・旧馬頭町!P8+性質・旧小川町!P8</f>
        <v>1069508</v>
      </c>
      <c r="Q8" s="96">
        <f>性質・旧馬頭町!Q8+性質・旧小川町!Q8</f>
        <v>1026815</v>
      </c>
      <c r="R8" s="16">
        <v>1113589</v>
      </c>
      <c r="S8" s="16">
        <v>1107700</v>
      </c>
      <c r="T8" s="16">
        <v>1135463</v>
      </c>
      <c r="U8" s="16">
        <v>1193400</v>
      </c>
      <c r="V8" s="16">
        <v>1205890</v>
      </c>
      <c r="W8" s="16">
        <v>1183356</v>
      </c>
      <c r="X8" s="16">
        <v>1212798</v>
      </c>
      <c r="Y8" s="121">
        <v>1190393</v>
      </c>
      <c r="Z8" s="121">
        <v>1223362</v>
      </c>
      <c r="AA8" s="121">
        <v>1205902</v>
      </c>
      <c r="AB8" s="121">
        <v>1177691</v>
      </c>
      <c r="AC8" s="121">
        <v>1031745</v>
      </c>
      <c r="AD8" s="121">
        <v>1030976</v>
      </c>
      <c r="AE8" s="121">
        <v>963691</v>
      </c>
      <c r="AF8" s="121">
        <v>1036748</v>
      </c>
    </row>
    <row r="9" spans="1:32" ht="18" customHeight="1" x14ac:dyDescent="0.15">
      <c r="A9" s="16" t="s">
        <v>56</v>
      </c>
      <c r="B9" s="96"/>
      <c r="C9" s="96"/>
      <c r="D9" s="96">
        <f>性質・旧馬頭町!D9+性質・旧小川町!D9</f>
        <v>0</v>
      </c>
      <c r="E9" s="96">
        <f>性質・旧馬頭町!E9+性質・旧小川町!E9</f>
        <v>0</v>
      </c>
      <c r="F9" s="96">
        <f>性質・旧馬頭町!F9+性質・旧小川町!F9</f>
        <v>0</v>
      </c>
      <c r="G9" s="96">
        <f>性質・旧馬頭町!G9+性質・旧小川町!G9</f>
        <v>0</v>
      </c>
      <c r="H9" s="96">
        <f>性質・旧馬頭町!H9+性質・旧小川町!H9</f>
        <v>252</v>
      </c>
      <c r="I9" s="96">
        <f>性質・旧馬頭町!I9+性質・旧小川町!I9</f>
        <v>0</v>
      </c>
      <c r="J9" s="96">
        <f>性質・旧馬頭町!J9+性質・旧小川町!J9</f>
        <v>0</v>
      </c>
      <c r="K9" s="96">
        <f>性質・旧馬頭町!K9+性質・旧小川町!K9</f>
        <v>0</v>
      </c>
      <c r="L9" s="96">
        <f>性質・旧馬頭町!L9+性質・旧小川町!L9</f>
        <v>0</v>
      </c>
      <c r="M9" s="96">
        <f>性質・旧馬頭町!M9+性質・旧小川町!M9</f>
        <v>0</v>
      </c>
      <c r="N9" s="96">
        <f>性質・旧馬頭町!N9+性質・旧小川町!N9</f>
        <v>0</v>
      </c>
      <c r="O9" s="96">
        <f>性質・旧馬頭町!O9+性質・旧小川町!O9</f>
        <v>0</v>
      </c>
      <c r="P9" s="96">
        <f>性質・旧馬頭町!P9+性質・旧小川町!P9</f>
        <v>0</v>
      </c>
      <c r="Q9" s="96">
        <f>性質・旧馬頭町!Q9+性質・旧小川町!Q9</f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v>0</v>
      </c>
      <c r="AF9" s="121">
        <v>0</v>
      </c>
    </row>
    <row r="10" spans="1:32" ht="18" customHeight="1" x14ac:dyDescent="0.15">
      <c r="A10" s="16" t="s">
        <v>57</v>
      </c>
      <c r="B10" s="96"/>
      <c r="C10" s="96"/>
      <c r="D10" s="96">
        <f>性質・旧馬頭町!D10+性質・旧小川町!D10</f>
        <v>975928</v>
      </c>
      <c r="E10" s="96">
        <f>性質・旧馬頭町!E10+性質・旧小川町!E10</f>
        <v>1048364</v>
      </c>
      <c r="F10" s="96">
        <f>性質・旧馬頭町!F10+性質・旧小川町!F10</f>
        <v>1034848</v>
      </c>
      <c r="G10" s="96">
        <f>性質・旧馬頭町!G10+性質・旧小川町!G10</f>
        <v>1022026</v>
      </c>
      <c r="H10" s="96">
        <f>性質・旧馬頭町!H10+性質・旧小川町!H10</f>
        <v>1115637</v>
      </c>
      <c r="I10" s="96">
        <f>性質・旧馬頭町!I10+性質・旧小川町!I10</f>
        <v>1114490</v>
      </c>
      <c r="J10" s="96">
        <f>性質・旧馬頭町!J10+性質・旧小川町!J10</f>
        <v>1140915</v>
      </c>
      <c r="K10" s="96">
        <f>性質・旧馬頭町!K10+性質・旧小川町!K10</f>
        <v>1170177</v>
      </c>
      <c r="L10" s="96">
        <f>性質・旧馬頭町!L10+性質・旧小川町!L10</f>
        <v>1139970</v>
      </c>
      <c r="M10" s="96">
        <f>性質・旧馬頭町!M10+性質・旧小川町!M10</f>
        <v>1216220</v>
      </c>
      <c r="N10" s="96">
        <f>性質・旧馬頭町!N10+性質・旧小川町!N10</f>
        <v>1224615</v>
      </c>
      <c r="O10" s="96">
        <f>性質・旧馬頭町!O10+性質・旧小川町!O10</f>
        <v>1231770</v>
      </c>
      <c r="P10" s="96">
        <f>性質・旧馬頭町!P10+性質・旧小川町!P10</f>
        <v>1163173</v>
      </c>
      <c r="Q10" s="96">
        <f>性質・旧馬頭町!Q10+性質・旧小川町!Q10</f>
        <v>1197039</v>
      </c>
      <c r="R10" s="16">
        <v>1184077</v>
      </c>
      <c r="S10" s="16">
        <v>988468</v>
      </c>
      <c r="T10" s="16">
        <v>1046872</v>
      </c>
      <c r="U10" s="16">
        <v>941830</v>
      </c>
      <c r="V10" s="16">
        <v>1104618</v>
      </c>
      <c r="W10" s="16">
        <v>1102115</v>
      </c>
      <c r="X10" s="16">
        <v>1200871</v>
      </c>
      <c r="Y10" s="121">
        <v>1170333</v>
      </c>
      <c r="Z10" s="121">
        <v>1215081</v>
      </c>
      <c r="AA10" s="121">
        <v>1356294</v>
      </c>
      <c r="AB10" s="121">
        <v>1406932</v>
      </c>
      <c r="AC10" s="121">
        <v>1496772</v>
      </c>
      <c r="AD10" s="121">
        <v>1495939</v>
      </c>
      <c r="AE10" s="121">
        <v>1493305</v>
      </c>
      <c r="AF10" s="121">
        <v>1430903</v>
      </c>
    </row>
    <row r="11" spans="1:32" ht="18" customHeight="1" x14ac:dyDescent="0.15">
      <c r="A11" s="16" t="s">
        <v>58</v>
      </c>
      <c r="B11" s="96"/>
      <c r="C11" s="96"/>
      <c r="D11" s="96">
        <f>性質・旧馬頭町!D11+性質・旧小川町!D11</f>
        <v>42980</v>
      </c>
      <c r="E11" s="96">
        <f>性質・旧馬頭町!E11+性質・旧小川町!E11</f>
        <v>49258</v>
      </c>
      <c r="F11" s="96">
        <f>性質・旧馬頭町!F11+性質・旧小川町!F11</f>
        <v>40730</v>
      </c>
      <c r="G11" s="96">
        <f>性質・旧馬頭町!G11+性質・旧小川町!G11</f>
        <v>39165</v>
      </c>
      <c r="H11" s="96">
        <f>性質・旧馬頭町!H11+性質・旧小川町!H11</f>
        <v>42716</v>
      </c>
      <c r="I11" s="96">
        <f>性質・旧馬頭町!I11+性質・旧小川町!I11</f>
        <v>38976</v>
      </c>
      <c r="J11" s="96">
        <f>性質・旧馬頭町!J11+性質・旧小川町!J11</f>
        <v>47632</v>
      </c>
      <c r="K11" s="96">
        <f>性質・旧馬頭町!K11+性質・旧小川町!K11</f>
        <v>42154</v>
      </c>
      <c r="L11" s="96">
        <f>性質・旧馬頭町!L11+性質・旧小川町!L11</f>
        <v>58864</v>
      </c>
      <c r="M11" s="96">
        <f>性質・旧馬頭町!M11+性質・旧小川町!M11</f>
        <v>61194</v>
      </c>
      <c r="N11" s="96">
        <f>性質・旧馬頭町!N11+性質・旧小川町!N11</f>
        <v>60085</v>
      </c>
      <c r="O11" s="96">
        <f>性質・旧馬頭町!O11+性質・旧小川町!O11</f>
        <v>75460</v>
      </c>
      <c r="P11" s="96">
        <f>性質・旧馬頭町!P11+性質・旧小川町!P11</f>
        <v>88922</v>
      </c>
      <c r="Q11" s="96">
        <f>性質・旧馬頭町!Q11+性質・旧小川町!Q11</f>
        <v>65867</v>
      </c>
      <c r="R11" s="16">
        <v>57440</v>
      </c>
      <c r="S11" s="16">
        <v>34385</v>
      </c>
      <c r="T11" s="16">
        <v>37846</v>
      </c>
      <c r="U11" s="16">
        <v>38784</v>
      </c>
      <c r="V11" s="16">
        <v>58263</v>
      </c>
      <c r="W11" s="16">
        <v>64324</v>
      </c>
      <c r="X11" s="16">
        <v>64634</v>
      </c>
      <c r="Y11" s="121">
        <v>77255</v>
      </c>
      <c r="Z11" s="121">
        <v>97571</v>
      </c>
      <c r="AA11" s="121">
        <v>72981</v>
      </c>
      <c r="AB11" s="121">
        <v>61601</v>
      </c>
      <c r="AC11" s="121">
        <v>68586</v>
      </c>
      <c r="AD11" s="121">
        <v>56788</v>
      </c>
      <c r="AE11" s="121">
        <v>41940</v>
      </c>
      <c r="AF11" s="121">
        <v>47846</v>
      </c>
    </row>
    <row r="12" spans="1:32" ht="18" customHeight="1" x14ac:dyDescent="0.15">
      <c r="A12" s="16" t="s">
        <v>59</v>
      </c>
      <c r="B12" s="96"/>
      <c r="C12" s="96"/>
      <c r="D12" s="96">
        <f>性質・旧馬頭町!D12+性質・旧小川町!D12</f>
        <v>870462</v>
      </c>
      <c r="E12" s="96">
        <f>性質・旧馬頭町!E12+性質・旧小川町!E12</f>
        <v>937831</v>
      </c>
      <c r="F12" s="96">
        <f>性質・旧馬頭町!F12+性質・旧小川町!F12</f>
        <v>1002520</v>
      </c>
      <c r="G12" s="96">
        <f>性質・旧馬頭町!G12+性質・旧小川町!G12</f>
        <v>981760</v>
      </c>
      <c r="H12" s="96">
        <f>性質・旧馬頭町!H12+性質・旧小川町!H12</f>
        <v>1016355</v>
      </c>
      <c r="I12" s="96">
        <f>性質・旧馬頭町!I12+性質・旧小川町!I12</f>
        <v>1099828</v>
      </c>
      <c r="J12" s="96">
        <f>性質・旧馬頭町!J12+性質・旧小川町!J12</f>
        <v>1070723</v>
      </c>
      <c r="K12" s="96">
        <f>性質・旧馬頭町!K12+性質・旧小川町!K12</f>
        <v>1036619</v>
      </c>
      <c r="L12" s="96">
        <f>性質・旧馬頭町!L12+性質・旧小川町!L12</f>
        <v>1252735</v>
      </c>
      <c r="M12" s="96">
        <f>性質・旧馬頭町!M12+性質・旧小川町!M12</f>
        <v>1018522</v>
      </c>
      <c r="N12" s="96">
        <f>性質・旧馬頭町!N12+性質・旧小川町!N12</f>
        <v>989304</v>
      </c>
      <c r="O12" s="96">
        <f>性質・旧馬頭町!O12+性質・旧小川町!O12</f>
        <v>999847</v>
      </c>
      <c r="P12" s="96">
        <f>性質・旧馬頭町!P12+性質・旧小川町!P12</f>
        <v>1043737</v>
      </c>
      <c r="Q12" s="96">
        <f>性質・旧馬頭町!Q12+性質・旧小川町!Q12</f>
        <v>1086055</v>
      </c>
      <c r="R12" s="16">
        <v>1069420</v>
      </c>
      <c r="S12" s="16">
        <v>1055113</v>
      </c>
      <c r="T12" s="16">
        <v>1059909</v>
      </c>
      <c r="U12" s="16">
        <v>1093010</v>
      </c>
      <c r="V12" s="16">
        <v>1451937</v>
      </c>
      <c r="W12" s="16">
        <v>1208788</v>
      </c>
      <c r="X12" s="16">
        <v>1136281</v>
      </c>
      <c r="Y12" s="121">
        <v>1082616</v>
      </c>
      <c r="Z12" s="121">
        <v>1107659</v>
      </c>
      <c r="AA12" s="121">
        <v>1417731</v>
      </c>
      <c r="AB12" s="121">
        <v>1504989</v>
      </c>
      <c r="AC12" s="121">
        <v>1362686</v>
      </c>
      <c r="AD12" s="121">
        <v>1662730</v>
      </c>
      <c r="AE12" s="121">
        <v>1397982</v>
      </c>
      <c r="AF12" s="121">
        <v>1417154</v>
      </c>
    </row>
    <row r="13" spans="1:32" ht="18" customHeight="1" x14ac:dyDescent="0.15">
      <c r="A13" s="16" t="s">
        <v>60</v>
      </c>
      <c r="B13" s="96"/>
      <c r="C13" s="96"/>
      <c r="D13" s="96">
        <f>性質・旧馬頭町!D13+性質・旧小川町!D13</f>
        <v>496576</v>
      </c>
      <c r="E13" s="96">
        <f>性質・旧馬頭町!E13+性質・旧小川町!E13</f>
        <v>534660</v>
      </c>
      <c r="F13" s="96">
        <f>性質・旧馬頭町!F13+性質・旧小川町!F13</f>
        <v>566288</v>
      </c>
      <c r="G13" s="96">
        <f>性質・旧馬頭町!G13+性質・旧小川町!G13</f>
        <v>576332</v>
      </c>
      <c r="H13" s="96">
        <f>性質・旧馬頭町!H13+性質・旧小川町!H13</f>
        <v>592864</v>
      </c>
      <c r="I13" s="96">
        <f>性質・旧馬頭町!I13+性質・旧小川町!I13</f>
        <v>605229</v>
      </c>
      <c r="J13" s="96">
        <f>性質・旧馬頭町!J13+性質・旧小川町!J13</f>
        <v>592599</v>
      </c>
      <c r="K13" s="96">
        <f>性質・旧馬頭町!K13+性質・旧小川町!K13</f>
        <v>592973</v>
      </c>
      <c r="L13" s="96">
        <f>性質・旧馬頭町!L13+性質・旧小川町!L13</f>
        <v>658360</v>
      </c>
      <c r="M13" s="96">
        <f>性質・旧馬頭町!M13+性質・旧小川町!M13</f>
        <v>612142</v>
      </c>
      <c r="N13" s="96">
        <f>性質・旧馬頭町!N13+性質・旧小川町!N13</f>
        <v>608903</v>
      </c>
      <c r="O13" s="96">
        <f>性質・旧馬頭町!O13+性質・旧小川町!O13</f>
        <v>618019</v>
      </c>
      <c r="P13" s="96">
        <f>性質・旧馬頭町!P13+性質・旧小川町!P13</f>
        <v>642575</v>
      </c>
      <c r="Q13" s="96">
        <f>性質・旧馬頭町!Q13+性質・旧小川町!Q13</f>
        <v>678083</v>
      </c>
      <c r="R13" s="16">
        <v>679805</v>
      </c>
      <c r="S13" s="16">
        <v>681819</v>
      </c>
      <c r="T13" s="16">
        <v>666198</v>
      </c>
      <c r="U13" s="16">
        <v>642194</v>
      </c>
      <c r="V13" s="16">
        <v>628627</v>
      </c>
      <c r="W13" s="16">
        <v>734600</v>
      </c>
      <c r="X13" s="16">
        <v>557638</v>
      </c>
      <c r="Y13" s="121">
        <v>558521</v>
      </c>
      <c r="Z13" s="121">
        <v>649809</v>
      </c>
      <c r="AA13" s="121">
        <v>911417</v>
      </c>
      <c r="AB13" s="121">
        <v>871356</v>
      </c>
      <c r="AC13" s="121">
        <v>660814</v>
      </c>
      <c r="AD13" s="121">
        <v>651470</v>
      </c>
      <c r="AE13" s="121">
        <v>651181</v>
      </c>
      <c r="AF13" s="121">
        <v>647163</v>
      </c>
    </row>
    <row r="14" spans="1:32" ht="18" customHeight="1" x14ac:dyDescent="0.15">
      <c r="A14" s="16" t="s">
        <v>61</v>
      </c>
      <c r="B14" s="96"/>
      <c r="C14" s="96"/>
      <c r="D14" s="96">
        <f>性質・旧馬頭町!D14+性質・旧小川町!D14</f>
        <v>328191</v>
      </c>
      <c r="E14" s="96">
        <f>性質・旧馬頭町!E14+性質・旧小川町!E14</f>
        <v>518985</v>
      </c>
      <c r="F14" s="96">
        <f>性質・旧馬頭町!F14+性質・旧小川町!F14</f>
        <v>391382</v>
      </c>
      <c r="G14" s="96">
        <f>性質・旧馬頭町!G14+性質・旧小川町!G14</f>
        <v>366481</v>
      </c>
      <c r="H14" s="96">
        <f>性質・旧馬頭町!H14+性質・旧小川町!H14</f>
        <v>408223</v>
      </c>
      <c r="I14" s="96">
        <f>性質・旧馬頭町!I14+性質・旧小川町!I14</f>
        <v>406798</v>
      </c>
      <c r="J14" s="96">
        <f>性質・旧馬頭町!J14+性質・旧小川町!J14</f>
        <v>424095</v>
      </c>
      <c r="K14" s="96">
        <f>性質・旧馬頭町!K14+性質・旧小川町!K14</f>
        <v>477827</v>
      </c>
      <c r="L14" s="96">
        <f>性質・旧馬頭町!L14+性質・旧小川町!L14</f>
        <v>443004</v>
      </c>
      <c r="M14" s="96">
        <f>性質・旧馬頭町!M14+性質・旧小川町!M14</f>
        <v>713020</v>
      </c>
      <c r="N14" s="96">
        <f>性質・旧馬頭町!N14+性質・旧小川町!N14</f>
        <v>707905</v>
      </c>
      <c r="O14" s="96">
        <f>性質・旧馬頭町!O14+性質・旧小川町!O14</f>
        <v>678713</v>
      </c>
      <c r="P14" s="96">
        <f>性質・旧馬頭町!P14+性質・旧小川町!P14</f>
        <v>759546</v>
      </c>
      <c r="Q14" s="96">
        <f>性質・旧馬頭町!Q14+性質・旧小川町!Q14</f>
        <v>812003</v>
      </c>
      <c r="R14" s="16">
        <v>756865</v>
      </c>
      <c r="S14" s="16">
        <v>791468</v>
      </c>
      <c r="T14" s="16">
        <v>811573</v>
      </c>
      <c r="U14" s="16">
        <v>837362</v>
      </c>
      <c r="V14" s="16">
        <v>956520</v>
      </c>
      <c r="W14" s="16">
        <v>977406</v>
      </c>
      <c r="X14" s="16">
        <v>1003163</v>
      </c>
      <c r="Y14" s="121">
        <v>1060652</v>
      </c>
      <c r="Z14" s="121">
        <v>943413</v>
      </c>
      <c r="AA14" s="121">
        <v>964968</v>
      </c>
      <c r="AB14" s="121">
        <v>1014804</v>
      </c>
      <c r="AC14" s="121">
        <v>997723</v>
      </c>
      <c r="AD14" s="121">
        <v>972035</v>
      </c>
      <c r="AE14" s="121">
        <v>975603</v>
      </c>
      <c r="AF14" s="121">
        <v>963614</v>
      </c>
    </row>
    <row r="15" spans="1:32" ht="18" customHeight="1" x14ac:dyDescent="0.15">
      <c r="A15" s="16" t="s">
        <v>62</v>
      </c>
      <c r="B15" s="96"/>
      <c r="C15" s="96"/>
      <c r="D15" s="96">
        <f>性質・旧馬頭町!D15+性質・旧小川町!D15</f>
        <v>367748</v>
      </c>
      <c r="E15" s="96">
        <f>性質・旧馬頭町!E15+性質・旧小川町!E15</f>
        <v>324258</v>
      </c>
      <c r="F15" s="96">
        <f>性質・旧馬頭町!F15+性質・旧小川町!F15</f>
        <v>347005</v>
      </c>
      <c r="G15" s="96">
        <f>性質・旧馬頭町!G15+性質・旧小川町!G15</f>
        <v>118602</v>
      </c>
      <c r="H15" s="96">
        <f>性質・旧馬頭町!H15+性質・旧小川町!H15</f>
        <v>160093</v>
      </c>
      <c r="I15" s="96">
        <f>性質・旧馬頭町!I15+性質・旧小川町!I15</f>
        <v>149509</v>
      </c>
      <c r="J15" s="96">
        <f>性質・旧馬頭町!J15+性質・旧小川町!J15</f>
        <v>161451</v>
      </c>
      <c r="K15" s="96">
        <f>性質・旧馬頭町!K15+性質・旧小川町!K15</f>
        <v>240546</v>
      </c>
      <c r="L15" s="96">
        <f>性質・旧馬頭町!L15+性質・旧小川町!L15</f>
        <v>178780</v>
      </c>
      <c r="M15" s="96">
        <f>性質・旧馬頭町!M15+性質・旧小川町!M15</f>
        <v>107420</v>
      </c>
      <c r="N15" s="96">
        <f>性質・旧馬頭町!N15+性質・旧小川町!N15</f>
        <v>180568</v>
      </c>
      <c r="O15" s="96">
        <f>性質・旧馬頭町!O15+性質・旧小川町!O15</f>
        <v>111722</v>
      </c>
      <c r="P15" s="96">
        <f>性質・旧馬頭町!P15+性質・旧小川町!P15</f>
        <v>4954</v>
      </c>
      <c r="Q15" s="96">
        <f>性質・旧馬頭町!Q15+性質・旧小川町!Q15</f>
        <v>12644</v>
      </c>
      <c r="R15" s="16">
        <v>1443852</v>
      </c>
      <c r="S15" s="16">
        <v>93863</v>
      </c>
      <c r="T15" s="16">
        <v>46879</v>
      </c>
      <c r="U15" s="16">
        <v>268002</v>
      </c>
      <c r="V15" s="16">
        <v>156242</v>
      </c>
      <c r="W15" s="16">
        <v>636701</v>
      </c>
      <c r="X15" s="16">
        <v>275440</v>
      </c>
      <c r="Y15" s="121">
        <v>491562</v>
      </c>
      <c r="Z15" s="121">
        <v>193810</v>
      </c>
      <c r="AA15" s="121">
        <v>35103</v>
      </c>
      <c r="AB15" s="121">
        <v>761561</v>
      </c>
      <c r="AC15" s="121">
        <v>423965</v>
      </c>
      <c r="AD15" s="121">
        <v>227821</v>
      </c>
      <c r="AE15" s="121">
        <v>245241</v>
      </c>
      <c r="AF15" s="121">
        <v>85930</v>
      </c>
    </row>
    <row r="16" spans="1:32" ht="18" customHeight="1" x14ac:dyDescent="0.15">
      <c r="A16" s="16" t="s">
        <v>63</v>
      </c>
      <c r="B16" s="96"/>
      <c r="C16" s="96"/>
      <c r="D16" s="96">
        <f>性質・旧馬頭町!D16+性質・旧小川町!D16</f>
        <v>111884</v>
      </c>
      <c r="E16" s="96">
        <f>性質・旧馬頭町!E16+性質・旧小川町!E16</f>
        <v>126298</v>
      </c>
      <c r="F16" s="96">
        <f>性質・旧馬頭町!F16+性質・旧小川町!F16</f>
        <v>111804</v>
      </c>
      <c r="G16" s="96">
        <f>性質・旧馬頭町!G16+性質・旧小川町!G16</f>
        <v>111453</v>
      </c>
      <c r="H16" s="96">
        <f>性質・旧馬頭町!H16+性質・旧小川町!H16</f>
        <v>111681</v>
      </c>
      <c r="I16" s="96">
        <f>性質・旧馬頭町!I16+性質・旧小川町!I16</f>
        <v>121357</v>
      </c>
      <c r="J16" s="96">
        <f>性質・旧馬頭町!J16+性質・旧小川町!J16</f>
        <v>126980</v>
      </c>
      <c r="K16" s="96">
        <f>性質・旧馬頭町!K16+性質・旧小川町!K16</f>
        <v>111050</v>
      </c>
      <c r="L16" s="96">
        <f>性質・旧馬頭町!L16+性質・旧小川町!L16</f>
        <v>108170</v>
      </c>
      <c r="M16" s="96">
        <f>性質・旧馬頭町!M16+性質・旧小川町!M16</f>
        <v>109203</v>
      </c>
      <c r="N16" s="96">
        <f>性質・旧馬頭町!N16+性質・旧小川町!N16</f>
        <v>128756</v>
      </c>
      <c r="O16" s="96">
        <f>性質・旧馬頭町!O16+性質・旧小川町!O16</f>
        <v>107768</v>
      </c>
      <c r="P16" s="96">
        <f>性質・旧馬頭町!P16+性質・旧小川町!P16</f>
        <v>108188</v>
      </c>
      <c r="Q16" s="96">
        <f>性質・旧馬頭町!Q16+性質・旧小川町!Q16</f>
        <v>118068</v>
      </c>
      <c r="R16" s="16">
        <v>112340</v>
      </c>
      <c r="S16" s="16">
        <v>105364</v>
      </c>
      <c r="T16" s="16">
        <v>81100</v>
      </c>
      <c r="U16" s="16">
        <v>106720</v>
      </c>
      <c r="V16" s="16">
        <v>104848</v>
      </c>
      <c r="W16" s="16">
        <v>123612</v>
      </c>
      <c r="X16" s="16">
        <v>124800</v>
      </c>
      <c r="Y16" s="121">
        <v>124284</v>
      </c>
      <c r="Z16" s="121">
        <v>123822</v>
      </c>
      <c r="AA16" s="121">
        <v>164600</v>
      </c>
      <c r="AB16" s="121">
        <v>143120</v>
      </c>
      <c r="AC16" s="121">
        <v>147144</v>
      </c>
      <c r="AD16" s="121">
        <v>168324</v>
      </c>
      <c r="AE16" s="121">
        <v>157852</v>
      </c>
      <c r="AF16" s="121">
        <v>158620</v>
      </c>
    </row>
    <row r="17" spans="1:32" ht="18" customHeight="1" x14ac:dyDescent="0.15">
      <c r="A17" s="16" t="s">
        <v>71</v>
      </c>
      <c r="B17" s="96"/>
      <c r="C17" s="96"/>
      <c r="D17" s="96">
        <f>性質・旧馬頭町!D17+性質・旧小川町!D17</f>
        <v>0</v>
      </c>
      <c r="E17" s="96">
        <f>性質・旧馬頭町!E17+性質・旧小川町!E17</f>
        <v>0</v>
      </c>
      <c r="F17" s="96">
        <f>性質・旧馬頭町!F17+性質・旧小川町!F17</f>
        <v>0</v>
      </c>
      <c r="G17" s="96">
        <f>性質・旧馬頭町!G17+性質・旧小川町!G17</f>
        <v>0</v>
      </c>
      <c r="H17" s="96">
        <f>性質・旧馬頭町!H17+性質・旧小川町!H17</f>
        <v>0</v>
      </c>
      <c r="I17" s="96">
        <f>性質・旧馬頭町!I17+性質・旧小川町!I17</f>
        <v>0</v>
      </c>
      <c r="J17" s="96">
        <f>性質・旧馬頭町!J17+性質・旧小川町!J17</f>
        <v>0</v>
      </c>
      <c r="K17" s="96">
        <f>性質・旧馬頭町!K17+性質・旧小川町!K17</f>
        <v>0</v>
      </c>
      <c r="L17" s="96">
        <f>性質・旧馬頭町!L17+性質・旧小川町!L17</f>
        <v>0</v>
      </c>
      <c r="M17" s="96">
        <f>性質・旧馬頭町!M17+性質・旧小川町!M17</f>
        <v>0</v>
      </c>
      <c r="N17" s="96">
        <f>性質・旧馬頭町!N17+性質・旧小川町!N17</f>
        <v>0</v>
      </c>
      <c r="O17" s="96">
        <f>性質・旧馬頭町!O17+性質・旧小川町!O17</f>
        <v>0</v>
      </c>
      <c r="P17" s="96">
        <f>性質・旧馬頭町!P17+性質・旧小川町!P17</f>
        <v>0</v>
      </c>
      <c r="Q17" s="96">
        <f>性質・旧馬頭町!Q17+性質・旧小川町!Q17</f>
        <v>0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21">
        <v>1</v>
      </c>
      <c r="Z17" s="121">
        <v>1</v>
      </c>
      <c r="AA17" s="121">
        <v>1</v>
      </c>
      <c r="AB17" s="121">
        <v>1</v>
      </c>
      <c r="AC17" s="121">
        <v>1</v>
      </c>
      <c r="AD17" s="121">
        <v>1</v>
      </c>
      <c r="AE17" s="121">
        <v>1</v>
      </c>
      <c r="AF17" s="121">
        <v>1</v>
      </c>
    </row>
    <row r="18" spans="1:32" ht="18" customHeight="1" x14ac:dyDescent="0.15">
      <c r="A18" s="16" t="s">
        <v>153</v>
      </c>
      <c r="B18" s="96"/>
      <c r="C18" s="96"/>
      <c r="D18" s="96">
        <f>性質・旧馬頭町!D18+性質・旧小川町!D18</f>
        <v>2825216</v>
      </c>
      <c r="E18" s="96">
        <f>性質・旧馬頭町!E18+性質・旧小川町!E18</f>
        <v>2715182</v>
      </c>
      <c r="F18" s="96">
        <f>性質・旧馬頭町!F18+性質・旧小川町!F18</f>
        <v>2689906</v>
      </c>
      <c r="G18" s="96">
        <f>性質・旧馬頭町!G18+性質・旧小川町!G18</f>
        <v>3352901</v>
      </c>
      <c r="H18" s="96">
        <f>性質・旧馬頭町!H18+性質・旧小川町!H18</f>
        <v>2738582</v>
      </c>
      <c r="I18" s="96">
        <f>性質・旧馬頭町!I18+性質・旧小川町!I18</f>
        <v>2202673</v>
      </c>
      <c r="J18" s="96">
        <f>性質・旧馬頭町!J18+性質・旧小川町!J18</f>
        <v>2989845</v>
      </c>
      <c r="K18" s="96">
        <f>性質・旧馬頭町!K18+性質・旧小川町!K18</f>
        <v>2369350</v>
      </c>
      <c r="L18" s="96">
        <f>性質・旧馬頭町!L18+性質・旧小川町!L18</f>
        <v>2799187</v>
      </c>
      <c r="M18" s="96">
        <f>性質・旧馬頭町!M18+性質・旧小川町!M18</f>
        <v>1907525</v>
      </c>
      <c r="N18" s="96">
        <f>性質・旧馬頭町!N18+性質・旧小川町!N18</f>
        <v>2733407</v>
      </c>
      <c r="O18" s="96">
        <f>性質・旧馬頭町!O18+性質・旧小川町!O18</f>
        <v>1136616</v>
      </c>
      <c r="P18" s="96">
        <f>性質・旧馬頭町!P18+性質・旧小川町!P18</f>
        <v>1376097</v>
      </c>
      <c r="Q18" s="96">
        <f>性質・旧馬頭町!Q18+性質・旧小川町!Q18</f>
        <v>1585617</v>
      </c>
      <c r="R18" s="16">
        <v>1024595</v>
      </c>
      <c r="S18" s="16">
        <v>1090523</v>
      </c>
      <c r="T18" s="16">
        <v>1808163</v>
      </c>
      <c r="U18" s="16">
        <v>2338132</v>
      </c>
      <c r="V18" s="16">
        <v>1476740</v>
      </c>
      <c r="W18" s="16">
        <v>949118</v>
      </c>
      <c r="X18" s="16">
        <v>913646</v>
      </c>
      <c r="Y18" s="121">
        <v>702010</v>
      </c>
      <c r="Z18" s="121">
        <v>1311321</v>
      </c>
      <c r="AA18" s="121">
        <v>1345231</v>
      </c>
      <c r="AB18" s="121">
        <v>996582</v>
      </c>
      <c r="AC18" s="121">
        <v>2941451</v>
      </c>
      <c r="AD18" s="121">
        <v>1210027</v>
      </c>
      <c r="AE18" s="121">
        <v>1409755</v>
      </c>
      <c r="AF18" s="121">
        <v>878386</v>
      </c>
    </row>
    <row r="19" spans="1:32" ht="18" customHeight="1" x14ac:dyDescent="0.15">
      <c r="A19" s="16" t="s">
        <v>65</v>
      </c>
      <c r="B19" s="96"/>
      <c r="C19" s="96"/>
      <c r="D19" s="96">
        <f>性質・旧馬頭町!D19+性質・旧小川町!D19</f>
        <v>746331</v>
      </c>
      <c r="E19" s="96">
        <f>性質・旧馬頭町!E19+性質・旧小川町!E19</f>
        <v>880529</v>
      </c>
      <c r="F19" s="96">
        <f>性質・旧馬頭町!F19+性質・旧小川町!F19</f>
        <v>813036</v>
      </c>
      <c r="G19" s="96">
        <f>性質・旧馬頭町!G19+性質・旧小川町!G19</f>
        <v>1255254</v>
      </c>
      <c r="H19" s="96">
        <f>性質・旧馬頭町!H19+性質・旧小川町!H19</f>
        <v>828206</v>
      </c>
      <c r="I19" s="96">
        <f>性質・旧馬頭町!I19+性質・旧小川町!I19</f>
        <v>919058</v>
      </c>
      <c r="J19" s="96">
        <f>性質・旧馬頭町!J19+性質・旧小川町!J19</f>
        <v>904011</v>
      </c>
      <c r="K19" s="96">
        <f>性質・旧馬頭町!K19+性質・旧小川町!K19</f>
        <v>384740</v>
      </c>
      <c r="L19" s="96">
        <f>性質・旧馬頭町!L19+性質・旧小川町!L19</f>
        <v>251257</v>
      </c>
      <c r="M19" s="96">
        <f>性質・旧馬頭町!M19+性質・旧小川町!M19</f>
        <v>419660</v>
      </c>
      <c r="N19" s="96">
        <f>性質・旧馬頭町!N19+性質・旧小川町!N19</f>
        <v>101616</v>
      </c>
      <c r="O19" s="96">
        <f>性質・旧馬頭町!O19+性質・旧小川町!O19</f>
        <v>118506</v>
      </c>
      <c r="P19" s="96">
        <f>性質・旧馬頭町!P19+性質・旧小川町!P19</f>
        <v>388108</v>
      </c>
      <c r="Q19" s="96">
        <f>性質・旧馬頭町!Q19+性質・旧小川町!Q19</f>
        <v>513587</v>
      </c>
      <c r="R19" s="16">
        <v>245188</v>
      </c>
      <c r="S19" s="16">
        <v>461626</v>
      </c>
      <c r="T19" s="16">
        <v>1294370</v>
      </c>
      <c r="U19" s="16">
        <v>1291223</v>
      </c>
      <c r="V19" s="16">
        <v>725612</v>
      </c>
      <c r="W19" s="16">
        <v>359065</v>
      </c>
      <c r="X19" s="16">
        <v>422067</v>
      </c>
      <c r="Y19" s="121">
        <v>361679</v>
      </c>
      <c r="Z19" s="121">
        <v>750724</v>
      </c>
      <c r="AA19" s="121">
        <v>261501</v>
      </c>
      <c r="AB19" s="121">
        <v>287062</v>
      </c>
      <c r="AC19" s="121">
        <v>192369</v>
      </c>
      <c r="AD19" s="121">
        <v>641791</v>
      </c>
      <c r="AE19" s="121">
        <v>530060</v>
      </c>
      <c r="AF19" s="121">
        <v>288042</v>
      </c>
    </row>
    <row r="20" spans="1:32" ht="18" customHeight="1" x14ac:dyDescent="0.15">
      <c r="A20" s="16" t="s">
        <v>66</v>
      </c>
      <c r="B20" s="96"/>
      <c r="C20" s="96"/>
      <c r="D20" s="96">
        <f>性質・旧馬頭町!D20+性質・旧小川町!D20</f>
        <v>2047213</v>
      </c>
      <c r="E20" s="96">
        <f>性質・旧馬頭町!E20+性質・旧小川町!E20</f>
        <v>1808580</v>
      </c>
      <c r="F20" s="96">
        <f>性質・旧馬頭町!F20+性質・旧小川町!F20</f>
        <v>1795566</v>
      </c>
      <c r="G20" s="96">
        <f>性質・旧馬頭町!G20+性質・旧小川町!G20</f>
        <v>2053061</v>
      </c>
      <c r="H20" s="96">
        <f>性質・旧馬頭町!H20+性質・旧小川町!H20</f>
        <v>1823140</v>
      </c>
      <c r="I20" s="96">
        <f>性質・旧馬頭町!I20+性質・旧小川町!I20</f>
        <v>1171514</v>
      </c>
      <c r="J20" s="96">
        <f>性質・旧馬頭町!J20+性質・旧小川町!J20</f>
        <v>2003726</v>
      </c>
      <c r="K20" s="96">
        <f>性質・旧馬頭町!K20+性質・旧小川町!K20</f>
        <v>1918085</v>
      </c>
      <c r="L20" s="96">
        <f>性質・旧馬頭町!L20+性質・旧小川町!L20</f>
        <v>2394568</v>
      </c>
      <c r="M20" s="96">
        <f>性質・旧馬頭町!M20+性質・旧小川町!M20</f>
        <v>1405259</v>
      </c>
      <c r="N20" s="96">
        <f>性質・旧馬頭町!N20+性質・旧小川町!N20</f>
        <v>2593172</v>
      </c>
      <c r="O20" s="96">
        <f>性質・旧馬頭町!O20+性質・旧小川町!O20</f>
        <v>1006794</v>
      </c>
      <c r="P20" s="96">
        <f>性質・旧馬頭町!P20+性質・旧小川町!P20</f>
        <v>978905</v>
      </c>
      <c r="Q20" s="96">
        <f>性質・旧馬頭町!Q20+性質・旧小川町!Q20</f>
        <v>1064471</v>
      </c>
      <c r="R20" s="16">
        <v>770319</v>
      </c>
      <c r="S20" s="16">
        <v>622793</v>
      </c>
      <c r="T20" s="16">
        <v>511427</v>
      </c>
      <c r="U20" s="16">
        <v>1039909</v>
      </c>
      <c r="V20" s="16">
        <v>746185</v>
      </c>
      <c r="W20" s="16">
        <v>583669</v>
      </c>
      <c r="X20" s="16">
        <v>480750</v>
      </c>
      <c r="Y20" s="121">
        <v>329217</v>
      </c>
      <c r="Z20" s="121">
        <v>552844</v>
      </c>
      <c r="AA20" s="121">
        <v>1079831</v>
      </c>
      <c r="AB20" s="121">
        <v>701081</v>
      </c>
      <c r="AC20" s="121">
        <v>2742686</v>
      </c>
      <c r="AD20" s="121">
        <v>566980</v>
      </c>
      <c r="AE20" s="121">
        <v>794088</v>
      </c>
      <c r="AF20" s="121">
        <v>585226</v>
      </c>
    </row>
    <row r="21" spans="1:32" ht="18" customHeight="1" x14ac:dyDescent="0.15">
      <c r="A21" s="16" t="s">
        <v>154</v>
      </c>
      <c r="B21" s="96"/>
      <c r="C21" s="96"/>
      <c r="D21" s="96">
        <f>性質・旧馬頭町!D21+性質・旧小川町!D21</f>
        <v>295232</v>
      </c>
      <c r="E21" s="96">
        <f>性質・旧馬頭町!E21+性質・旧小川町!E21</f>
        <v>26406</v>
      </c>
      <c r="F21" s="96">
        <f>性質・旧馬頭町!F21+性質・旧小川町!F21</f>
        <v>110943</v>
      </c>
      <c r="G21" s="96">
        <f>性質・旧馬頭町!G21+性質・旧小川町!G21</f>
        <v>40380</v>
      </c>
      <c r="H21" s="96">
        <f>性質・旧馬頭町!H21+性質・旧小川町!H21</f>
        <v>68383</v>
      </c>
      <c r="I21" s="96">
        <f>性質・旧馬頭町!I21+性質・旧小川町!I21</f>
        <v>60009</v>
      </c>
      <c r="J21" s="96">
        <f>性質・旧馬頭町!J21+性質・旧小川町!J21</f>
        <v>14258</v>
      </c>
      <c r="K21" s="96">
        <f>性質・旧馬頭町!K21+性質・旧小川町!K21</f>
        <v>79172</v>
      </c>
      <c r="L21" s="96">
        <f>性質・旧馬頭町!L21+性質・旧小川町!L21</f>
        <v>103600</v>
      </c>
      <c r="M21" s="96">
        <f>性質・旧馬頭町!M21+性質・旧小川町!M21</f>
        <v>7986</v>
      </c>
      <c r="N21" s="96">
        <f>性質・旧馬頭町!N21+性質・旧小川町!N21</f>
        <v>94179</v>
      </c>
      <c r="O21" s="96">
        <f>性質・旧馬頭町!O21+性質・旧小川町!O21</f>
        <v>80291</v>
      </c>
      <c r="P21" s="96">
        <f>性質・旧馬頭町!P21+性質・旧小川町!P21</f>
        <v>75679</v>
      </c>
      <c r="Q21" s="96">
        <f>性質・旧馬頭町!Q21+性質・旧小川町!Q21</f>
        <v>40780</v>
      </c>
      <c r="R21" s="16">
        <v>14680</v>
      </c>
      <c r="S21" s="16">
        <v>30392</v>
      </c>
      <c r="T21" s="16">
        <v>6387</v>
      </c>
      <c r="U21" s="16">
        <v>6587</v>
      </c>
      <c r="V21" s="16">
        <v>422</v>
      </c>
      <c r="W21" s="16">
        <v>3575</v>
      </c>
      <c r="X21" s="16">
        <v>396424</v>
      </c>
      <c r="Y21" s="121">
        <v>29058</v>
      </c>
      <c r="Z21" s="121">
        <v>3534</v>
      </c>
      <c r="AA21" s="121">
        <v>1042</v>
      </c>
      <c r="AB21" s="121">
        <v>3890</v>
      </c>
      <c r="AC21" s="121">
        <v>1477</v>
      </c>
      <c r="AD21" s="121">
        <v>1580</v>
      </c>
      <c r="AE21" s="121">
        <v>172</v>
      </c>
      <c r="AF21" s="121">
        <v>71050</v>
      </c>
    </row>
    <row r="22" spans="1:32" ht="18" customHeight="1" x14ac:dyDescent="0.15">
      <c r="A22" s="16" t="s">
        <v>155</v>
      </c>
      <c r="B22" s="96"/>
      <c r="C22" s="96"/>
      <c r="D22" s="96">
        <f>性質・旧馬頭町!D22+性質・旧小川町!D22</f>
        <v>0</v>
      </c>
      <c r="E22" s="96">
        <f>性質・旧馬頭町!E22+性質・旧小川町!E22</f>
        <v>0</v>
      </c>
      <c r="F22" s="96">
        <f>性質・旧馬頭町!F22+性質・旧小川町!F22</f>
        <v>0</v>
      </c>
      <c r="G22" s="96">
        <f>性質・旧馬頭町!G22+性質・旧小川町!G22</f>
        <v>0</v>
      </c>
      <c r="H22" s="96">
        <f>性質・旧馬頭町!H22+性質・旧小川町!H22</f>
        <v>0</v>
      </c>
      <c r="I22" s="96">
        <f>性質・旧馬頭町!I22+性質・旧小川町!I22</f>
        <v>0</v>
      </c>
      <c r="J22" s="96">
        <f>性質・旧馬頭町!J22+性質・旧小川町!J22</f>
        <v>0</v>
      </c>
      <c r="K22" s="96">
        <f>性質・旧馬頭町!K22+性質・旧小川町!K22</f>
        <v>0</v>
      </c>
      <c r="L22" s="96">
        <f>性質・旧馬頭町!L22+性質・旧小川町!L22</f>
        <v>0</v>
      </c>
      <c r="M22" s="96">
        <f>性質・旧馬頭町!M22+性質・旧小川町!M22</f>
        <v>0</v>
      </c>
      <c r="N22" s="96">
        <f>性質・旧馬頭町!N22+性質・旧小川町!N22</f>
        <v>0</v>
      </c>
      <c r="O22" s="96">
        <f>性質・旧馬頭町!O22+性質・旧小川町!O22</f>
        <v>0</v>
      </c>
      <c r="P22" s="96">
        <f>性質・旧馬頭町!P22+性質・旧小川町!P22</f>
        <v>0</v>
      </c>
      <c r="Q22" s="96">
        <f>性質・旧馬頭町!Q22+性質・旧小川町!Q22</f>
        <v>0</v>
      </c>
      <c r="R22" s="16">
        <v>1</v>
      </c>
      <c r="S22" s="16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21">
        <v>1</v>
      </c>
      <c r="Z22" s="121">
        <v>1</v>
      </c>
      <c r="AA22" s="121">
        <v>1</v>
      </c>
      <c r="AB22" s="121">
        <v>1</v>
      </c>
      <c r="AC22" s="121">
        <v>1</v>
      </c>
      <c r="AD22" s="121">
        <v>1</v>
      </c>
      <c r="AE22" s="121">
        <v>1</v>
      </c>
      <c r="AF22" s="121">
        <v>1</v>
      </c>
    </row>
    <row r="23" spans="1:32" ht="18" customHeight="1" x14ac:dyDescent="0.15">
      <c r="A23" s="16" t="s">
        <v>50</v>
      </c>
      <c r="B23" s="96"/>
      <c r="C23" s="96"/>
      <c r="D23" s="96">
        <f>性質・旧馬頭町!D23+性質・旧小川町!D23</f>
        <v>8573357</v>
      </c>
      <c r="E23" s="96">
        <f>性質・旧馬頭町!E23+性質・旧小川町!E23</f>
        <v>8730584</v>
      </c>
      <c r="F23" s="96">
        <f>性質・旧馬頭町!F23+性質・旧小川町!F23</f>
        <v>8996215</v>
      </c>
      <c r="G23" s="96">
        <f>性質・旧馬頭町!G23+性質・旧小川町!G23</f>
        <v>9492894</v>
      </c>
      <c r="H23" s="96">
        <f>性質・旧馬頭町!H23+性質・旧小川町!H23</f>
        <v>9408947</v>
      </c>
      <c r="I23" s="96">
        <f>性質・旧馬頭町!I23+性質・旧小川町!I23</f>
        <v>9096060</v>
      </c>
      <c r="J23" s="96">
        <f>性質・旧馬頭町!J23+性質・旧小川町!J23</f>
        <v>10087938</v>
      </c>
      <c r="K23" s="96">
        <f>性質・旧馬頭町!K23+性質・旧小川町!K23</f>
        <v>9759353</v>
      </c>
      <c r="L23" s="96">
        <f>性質・旧馬頭町!L23+性質・旧小川町!L23</f>
        <v>10465892</v>
      </c>
      <c r="M23" s="96">
        <f>性質・旧馬頭町!M23+性質・旧小川町!M23</f>
        <v>8989978</v>
      </c>
      <c r="N23" s="96">
        <f>性質・旧馬頭町!N23+性質・旧小川町!N23</f>
        <v>10040124</v>
      </c>
      <c r="O23" s="96">
        <f>性質・旧馬頭町!O23+性質・旧小川町!O23</f>
        <v>8374273</v>
      </c>
      <c r="P23" s="96">
        <f>性質・旧馬頭町!P23+性質・旧小川町!P23</f>
        <v>8571604</v>
      </c>
      <c r="Q23" s="96">
        <f>性質・旧馬頭町!Q23+性質・旧小川町!Q23</f>
        <v>8840124</v>
      </c>
      <c r="R23" s="17">
        <f t="shared" ref="R23:X23" si="0">SUM(R4:R22)-R5-R8-R9-R13-R19-R20</f>
        <v>9643159</v>
      </c>
      <c r="S23" s="17">
        <f t="shared" si="0"/>
        <v>8005872</v>
      </c>
      <c r="T23" s="17">
        <f t="shared" si="0"/>
        <v>8730641</v>
      </c>
      <c r="U23" s="17">
        <f t="shared" si="0"/>
        <v>9363850</v>
      </c>
      <c r="V23" s="17">
        <f t="shared" si="0"/>
        <v>8910881</v>
      </c>
      <c r="W23" s="17">
        <f t="shared" si="0"/>
        <v>8806452</v>
      </c>
      <c r="X23" s="17">
        <f t="shared" si="0"/>
        <v>8821027</v>
      </c>
      <c r="Y23" s="12">
        <f t="shared" ref="Y23:AB23" si="1">SUM(Y4:Y22)-Y5-Y8-Y9-Y13-Y19-Y20</f>
        <v>8331951</v>
      </c>
      <c r="Z23" s="12">
        <f t="shared" si="1"/>
        <v>8573410</v>
      </c>
      <c r="AA23" s="12">
        <f t="shared" si="1"/>
        <v>9055630</v>
      </c>
      <c r="AB23" s="12">
        <f t="shared" si="1"/>
        <v>9490021</v>
      </c>
      <c r="AC23" s="12">
        <f t="shared" ref="AC23" si="2">SUM(AC4:AC22)-AC5-AC8-AC9-AC13-AC19-AC20</f>
        <v>10725737</v>
      </c>
      <c r="AD23" s="12">
        <f t="shared" ref="AD23:AE23" si="3">SUM(AD4:AD22)-AD5-AD8-AD9-AD13-AD19-AD20</f>
        <v>9015259</v>
      </c>
      <c r="AE23" s="12">
        <f t="shared" si="3"/>
        <v>8803798</v>
      </c>
      <c r="AF23" s="12">
        <f t="shared" ref="AF23" si="4">SUM(AF4:AF22)-AF5-AF8-AF9-AF13-AF19-AF20</f>
        <v>8219718</v>
      </c>
    </row>
    <row r="24" spans="1:32" ht="18" customHeight="1" x14ac:dyDescent="0.15">
      <c r="A24" s="16" t="s">
        <v>69</v>
      </c>
      <c r="B24" s="96"/>
      <c r="C24" s="96"/>
      <c r="D24" s="96">
        <f>性質・旧馬頭町!D24+性質・旧小川町!D24</f>
        <v>2755716</v>
      </c>
      <c r="E24" s="96">
        <f>性質・旧馬頭町!E24+性質・旧小川町!E24</f>
        <v>2984002</v>
      </c>
      <c r="F24" s="96">
        <f>性質・旧馬頭町!F24+性質・旧小川町!F24</f>
        <v>3267077</v>
      </c>
      <c r="G24" s="96">
        <f>性質・旧馬頭町!G24+性質・旧小川町!G24</f>
        <v>3460126</v>
      </c>
      <c r="H24" s="96">
        <f>性質・旧馬頭町!H24+性質・旧小川町!H24</f>
        <v>3747277</v>
      </c>
      <c r="I24" s="96">
        <f>性質・旧馬頭町!I24+性質・旧小川町!I24</f>
        <v>3902420</v>
      </c>
      <c r="J24" s="96">
        <f>性質・旧馬頭町!J24+性質・旧小川町!J24</f>
        <v>4112039</v>
      </c>
      <c r="K24" s="96">
        <f>性質・旧馬頭町!K24+性質・旧小川町!K24</f>
        <v>4232458</v>
      </c>
      <c r="L24" s="96">
        <f>性質・旧馬頭町!L24+性質・旧小川町!L24</f>
        <v>4381582</v>
      </c>
      <c r="M24" s="96">
        <f>性質・旧馬頭町!M24+性質・旧小川町!M24</f>
        <v>3848888</v>
      </c>
      <c r="N24" s="96">
        <f>性質・旧馬頭町!N24+性質・旧小川町!N24</f>
        <v>3921305</v>
      </c>
      <c r="O24" s="96">
        <f>性質・旧馬頭町!O24+性質・旧小川町!O24</f>
        <v>3952086</v>
      </c>
      <c r="P24" s="96">
        <f>性質・旧馬頭町!P24+性質・旧小川町!P24</f>
        <v>3951308</v>
      </c>
      <c r="Q24" s="96">
        <f>性質・旧馬頭町!Q24+性質・旧小川町!Q24</f>
        <v>3922051</v>
      </c>
      <c r="R24" s="17">
        <f t="shared" ref="R24:X24" si="5">SUM(R4:R7)-R5</f>
        <v>3979888</v>
      </c>
      <c r="S24" s="17">
        <f t="shared" si="5"/>
        <v>3816294</v>
      </c>
      <c r="T24" s="17">
        <f t="shared" si="5"/>
        <v>3831910</v>
      </c>
      <c r="U24" s="17">
        <f t="shared" si="5"/>
        <v>3733421</v>
      </c>
      <c r="V24" s="17">
        <f t="shared" si="5"/>
        <v>3601289</v>
      </c>
      <c r="W24" s="17">
        <f t="shared" si="5"/>
        <v>3740811</v>
      </c>
      <c r="X24" s="17">
        <f t="shared" si="5"/>
        <v>3705766</v>
      </c>
      <c r="Y24" s="12">
        <f t="shared" ref="Y24:AB24" si="6">SUM(Y4:Y7)-Y5</f>
        <v>3594179</v>
      </c>
      <c r="Z24" s="12">
        <f t="shared" si="6"/>
        <v>3577197</v>
      </c>
      <c r="AA24" s="12">
        <f t="shared" si="6"/>
        <v>3697678</v>
      </c>
      <c r="AB24" s="12">
        <f t="shared" si="6"/>
        <v>3596540</v>
      </c>
      <c r="AC24" s="12">
        <f t="shared" ref="AC24" si="7">SUM(AC4:AC7)-AC5</f>
        <v>3285931</v>
      </c>
      <c r="AD24" s="12">
        <f t="shared" ref="AD24:AE24" si="8">SUM(AD4:AD7)-AD5</f>
        <v>3220013</v>
      </c>
      <c r="AE24" s="12">
        <f t="shared" si="8"/>
        <v>3081946</v>
      </c>
      <c r="AF24" s="12">
        <f t="shared" ref="AF24" si="9">SUM(AF4:AF7)-AF5</f>
        <v>3166213</v>
      </c>
    </row>
    <row r="25" spans="1:32" ht="18" customHeight="1" x14ac:dyDescent="0.15">
      <c r="A25" s="16" t="s">
        <v>156</v>
      </c>
      <c r="B25" s="96"/>
      <c r="C25" s="96"/>
      <c r="D25" s="96">
        <f>性質・旧馬頭町!D25+性質・旧小川町!D25</f>
        <v>3120448</v>
      </c>
      <c r="E25" s="96">
        <f>性質・旧馬頭町!E25+性質・旧小川町!E25</f>
        <v>2741588</v>
      </c>
      <c r="F25" s="96">
        <f>性質・旧馬頭町!F25+性質・旧小川町!F25</f>
        <v>2800849</v>
      </c>
      <c r="G25" s="96">
        <f>性質・旧馬頭町!G25+性質・旧小川町!G25</f>
        <v>3393281</v>
      </c>
      <c r="H25" s="96">
        <f>性質・旧馬頭町!H25+性質・旧小川町!H25</f>
        <v>2806965</v>
      </c>
      <c r="I25" s="96">
        <f>性質・旧馬頭町!I25+性質・旧小川町!I25</f>
        <v>2262682</v>
      </c>
      <c r="J25" s="96">
        <f>性質・旧馬頭町!J25+性質・旧小川町!J25</f>
        <v>3004103</v>
      </c>
      <c r="K25" s="96">
        <f>性質・旧馬頭町!K25+性質・旧小川町!K25</f>
        <v>2448522</v>
      </c>
      <c r="L25" s="96">
        <f>性質・旧馬頭町!L25+性質・旧小川町!L25</f>
        <v>2902787</v>
      </c>
      <c r="M25" s="96">
        <f>性質・旧馬頭町!M25+性質・旧小川町!M25</f>
        <v>1915511</v>
      </c>
      <c r="N25" s="96">
        <f>性質・旧馬頭町!N25+性質・旧小川町!N25</f>
        <v>2827586</v>
      </c>
      <c r="O25" s="96">
        <f>性質・旧馬頭町!O25+性質・旧小川町!O25</f>
        <v>1216907</v>
      </c>
      <c r="P25" s="96">
        <f>性質・旧馬頭町!P25+性質・旧小川町!P25</f>
        <v>1451776</v>
      </c>
      <c r="Q25" s="96">
        <f>性質・旧馬頭町!Q25+性質・旧小川町!Q25</f>
        <v>1626397</v>
      </c>
      <c r="R25" s="17">
        <f t="shared" ref="R25:X25" si="10">+R18+R21+R22</f>
        <v>1039276</v>
      </c>
      <c r="S25" s="17">
        <f t="shared" si="10"/>
        <v>1120916</v>
      </c>
      <c r="T25" s="17">
        <f t="shared" si="10"/>
        <v>1814551</v>
      </c>
      <c r="U25" s="17">
        <f t="shared" si="10"/>
        <v>2344720</v>
      </c>
      <c r="V25" s="17">
        <f t="shared" si="10"/>
        <v>1477163</v>
      </c>
      <c r="W25" s="17">
        <f t="shared" si="10"/>
        <v>952694</v>
      </c>
      <c r="X25" s="17">
        <f t="shared" si="10"/>
        <v>1310071</v>
      </c>
      <c r="Y25" s="12">
        <f t="shared" ref="Y25:AB25" si="11">+Y18+Y21+Y22</f>
        <v>731069</v>
      </c>
      <c r="Z25" s="12">
        <f t="shared" si="11"/>
        <v>1314856</v>
      </c>
      <c r="AA25" s="12">
        <f t="shared" si="11"/>
        <v>1346274</v>
      </c>
      <c r="AB25" s="12">
        <f t="shared" si="11"/>
        <v>1000473</v>
      </c>
      <c r="AC25" s="12">
        <f t="shared" ref="AC25" si="12">+AC18+AC21+AC22</f>
        <v>2942929</v>
      </c>
      <c r="AD25" s="12">
        <f t="shared" ref="AD25:AE25" si="13">+AD18+AD21+AD22</f>
        <v>1211608</v>
      </c>
      <c r="AE25" s="12">
        <f t="shared" si="13"/>
        <v>1409928</v>
      </c>
      <c r="AF25" s="12">
        <f t="shared" ref="AF25" si="14">+AF18+AF21+AF22</f>
        <v>949437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2">
      <c r="A29" s="27" t="s">
        <v>81</v>
      </c>
      <c r="B29" s="27"/>
      <c r="C29" s="27"/>
      <c r="D29" s="27"/>
      <c r="E29" s="27"/>
      <c r="F29" s="27"/>
      <c r="G29" s="27"/>
      <c r="H29" s="27"/>
      <c r="I29" s="27"/>
      <c r="J29" s="27"/>
      <c r="K29" s="28" t="str">
        <f>財政指標!$V$1</f>
        <v>那珂川町</v>
      </c>
      <c r="M29" s="27"/>
      <c r="N29" s="27"/>
      <c r="O29" s="27"/>
      <c r="P29" s="27"/>
      <c r="Q29" s="27"/>
      <c r="R29" s="28"/>
      <c r="S29" s="28"/>
      <c r="T29" s="28"/>
      <c r="U29" s="28" t="str">
        <f>財政指標!$V$1</f>
        <v>那珂川町</v>
      </c>
      <c r="W29" s="28"/>
      <c r="X29" s="28"/>
      <c r="Y29" s="28"/>
      <c r="Z29" s="28"/>
      <c r="AA29" s="28"/>
      <c r="AB29" s="28"/>
      <c r="AC29" s="28"/>
      <c r="AE29" s="28" t="str">
        <f>財政指標!$V$1</f>
        <v>那珂川町</v>
      </c>
    </row>
    <row r="30" spans="1:32" ht="18" customHeight="1" x14ac:dyDescent="0.15">
      <c r="L30" s="15" t="s">
        <v>304</v>
      </c>
      <c r="V30" s="15" t="s">
        <v>304</v>
      </c>
      <c r="AF30" s="15" t="s">
        <v>304</v>
      </c>
    </row>
    <row r="31" spans="1:32" s="104" customFormat="1" ht="18" customHeight="1" x14ac:dyDescent="0.2">
      <c r="A31" s="43"/>
      <c r="B31" s="57" t="s">
        <v>168</v>
      </c>
      <c r="C31" s="57" t="s">
        <v>170</v>
      </c>
      <c r="D31" s="57" t="s">
        <v>172</v>
      </c>
      <c r="E31" s="57" t="s">
        <v>174</v>
      </c>
      <c r="F31" s="57" t="s">
        <v>176</v>
      </c>
      <c r="G31" s="57" t="s">
        <v>178</v>
      </c>
      <c r="H31" s="58" t="s">
        <v>180</v>
      </c>
      <c r="I31" s="57" t="s">
        <v>182</v>
      </c>
      <c r="J31" s="58" t="s">
        <v>184</v>
      </c>
      <c r="K31" s="58" t="s">
        <v>186</v>
      </c>
      <c r="L31" s="57" t="s">
        <v>188</v>
      </c>
      <c r="M31" s="57" t="s">
        <v>190</v>
      </c>
      <c r="N31" s="57" t="s">
        <v>192</v>
      </c>
      <c r="O31" s="57" t="s">
        <v>194</v>
      </c>
      <c r="P31" s="57" t="s">
        <v>196</v>
      </c>
      <c r="Q31" s="57" t="s">
        <v>197</v>
      </c>
      <c r="R31" s="39" t="s">
        <v>164</v>
      </c>
      <c r="S31" s="39" t="s">
        <v>274</v>
      </c>
      <c r="T31" s="39" t="s">
        <v>281</v>
      </c>
      <c r="U31" s="39" t="s">
        <v>282</v>
      </c>
      <c r="V31" s="39" t="s">
        <v>283</v>
      </c>
      <c r="W31" s="39" t="s">
        <v>284</v>
      </c>
      <c r="X31" s="39" t="s">
        <v>285</v>
      </c>
      <c r="Y31" s="39" t="s">
        <v>287</v>
      </c>
      <c r="Z31" s="39" t="s">
        <v>288</v>
      </c>
      <c r="AA31" s="39" t="s">
        <v>289</v>
      </c>
      <c r="AB31" s="39" t="s">
        <v>290</v>
      </c>
      <c r="AC31" s="39" t="s">
        <v>296</v>
      </c>
      <c r="AD31" s="39" t="s">
        <v>299</v>
      </c>
      <c r="AE31" s="39" t="str">
        <f>AE3</f>
        <v>１８(H30)</v>
      </c>
      <c r="AF31" s="39" t="str">
        <f>AF3</f>
        <v>１９(R1)</v>
      </c>
    </row>
    <row r="32" spans="1:32" ht="18" customHeight="1" x14ac:dyDescent="0.15">
      <c r="A32" s="16" t="s">
        <v>51</v>
      </c>
      <c r="B32" s="96"/>
      <c r="C32" s="96"/>
      <c r="D32" s="97">
        <f>D4/D$23*100</f>
        <v>23.150056623094081</v>
      </c>
      <c r="E32" s="97">
        <f>E4/E$23*100</f>
        <v>24.634365811038528</v>
      </c>
      <c r="F32" s="97">
        <f>F4/F$23*100</f>
        <v>25.667127786519107</v>
      </c>
      <c r="G32" s="97">
        <f>G4/G$23*100</f>
        <v>24.582861664735749</v>
      </c>
      <c r="H32" s="97">
        <f>H4/H$23*100</f>
        <v>26.146198931718928</v>
      </c>
      <c r="I32" s="97">
        <f>I4/I$23*100</f>
        <v>27.984654894536753</v>
      </c>
      <c r="J32" s="97">
        <f>J4/J$23*100</f>
        <v>25.614114599038974</v>
      </c>
      <c r="K32" s="97">
        <f>K4/K$23*100</f>
        <v>27.153336906657643</v>
      </c>
      <c r="L32" s="97">
        <f>L4/L$23*100</f>
        <v>25.322810516294265</v>
      </c>
      <c r="M32" s="97">
        <f>M4/M$23*100</f>
        <v>29.017857440807976</v>
      </c>
      <c r="N32" s="97">
        <f>N4/N$23*100</f>
        <v>26.323798391334606</v>
      </c>
      <c r="O32" s="97">
        <f>O4/O$23*100</f>
        <v>31.695503597745141</v>
      </c>
      <c r="P32" s="97">
        <f>P4/P$23*100</f>
        <v>29.660131289312947</v>
      </c>
      <c r="Q32" s="97">
        <f>Q4/Q$23*100</f>
        <v>28.431049157229015</v>
      </c>
      <c r="R32" s="29">
        <f>R4/R$23*100</f>
        <v>25.805018874001767</v>
      </c>
      <c r="S32" s="29">
        <f>S4/S$23*100</f>
        <v>28.155896072282943</v>
      </c>
      <c r="T32" s="29">
        <f>T4/T$23*100</f>
        <v>25.542465896833921</v>
      </c>
      <c r="U32" s="29">
        <f>U4/U$23*100</f>
        <v>22.094544444859753</v>
      </c>
      <c r="V32" s="29">
        <f>V4/V$23*100</f>
        <v>21.415458247057725</v>
      </c>
      <c r="W32" s="29">
        <f>W4/W$23*100</f>
        <v>21.304459503100681</v>
      </c>
      <c r="X32" s="29">
        <f>X4/X$23*100</f>
        <v>20.746450498337666</v>
      </c>
      <c r="Y32" s="122">
        <f>Y4/Y$23*100</f>
        <v>20.530173545187676</v>
      </c>
      <c r="Z32" s="122">
        <f>Z4/Z$23*100</f>
        <v>19.108942649424208</v>
      </c>
      <c r="AA32" s="122">
        <f>AA4/AA$23*100</f>
        <v>18.785595259523632</v>
      </c>
      <c r="AB32" s="122">
        <f>AB4/AB$23*100</f>
        <v>17.244777435160575</v>
      </c>
      <c r="AC32" s="122">
        <f>AC4/AC$23*100</f>
        <v>14.279233212598816</v>
      </c>
      <c r="AD32" s="122">
        <f>AD4/AD$23*100</f>
        <v>16.436410756474107</v>
      </c>
      <c r="AE32" s="122">
        <f>AE4/AE$23*100</f>
        <v>16.08060521152348</v>
      </c>
      <c r="AF32" s="122">
        <f>AF4/AF$23*100</f>
        <v>17.500320570608384</v>
      </c>
    </row>
    <row r="33" spans="1:32" ht="18" customHeight="1" x14ac:dyDescent="0.15">
      <c r="A33" s="16" t="s">
        <v>52</v>
      </c>
      <c r="B33" s="96"/>
      <c r="C33" s="96"/>
      <c r="D33" s="97">
        <f>D5/D$23*100</f>
        <v>15.974699292237569</v>
      </c>
      <c r="E33" s="97">
        <f>E5/E$23*100</f>
        <v>16.999882253008504</v>
      </c>
      <c r="F33" s="97">
        <f>F5/F$23*100</f>
        <v>17.713438373804983</v>
      </c>
      <c r="G33" s="97">
        <f>G5/G$23*100</f>
        <v>17.10619543418477</v>
      </c>
      <c r="H33" s="97">
        <f>H5/H$23*100</f>
        <v>18.153040930084948</v>
      </c>
      <c r="I33" s="97">
        <f>I5/I$23*100</f>
        <v>19.150269457325482</v>
      </c>
      <c r="J33" s="97">
        <f>J5/J$23*100</f>
        <v>17.614699852437635</v>
      </c>
      <c r="K33" s="97">
        <f>K5/K$23*100</f>
        <v>18.679404259688116</v>
      </c>
      <c r="L33" s="97">
        <f>L5/L$23*100</f>
        <v>17.292926393660473</v>
      </c>
      <c r="M33" s="97">
        <f>M5/M$23*100</f>
        <v>19.828791572126207</v>
      </c>
      <c r="N33" s="97">
        <f>N5/N$23*100</f>
        <v>18.013024540334364</v>
      </c>
      <c r="O33" s="97">
        <f>O5/O$23*100</f>
        <v>21.284665546489826</v>
      </c>
      <c r="P33" s="97">
        <f>P5/P$23*100</f>
        <v>19.767350428227903</v>
      </c>
      <c r="Q33" s="97">
        <f>Q5/Q$23*100</f>
        <v>18.87608137623409</v>
      </c>
      <c r="R33" s="29">
        <f>R5/R$23*100</f>
        <v>17.341039383463446</v>
      </c>
      <c r="S33" s="29">
        <f>S5/S$23*100</f>
        <v>19.189315042758615</v>
      </c>
      <c r="T33" s="29">
        <f>T5/T$23*100</f>
        <v>16.929524418653795</v>
      </c>
      <c r="U33" s="29">
        <f>U5/U$23*100</f>
        <v>14.631972959840237</v>
      </c>
      <c r="V33" s="29">
        <f>V5/V$23*100</f>
        <v>13.940091894392934</v>
      </c>
      <c r="W33" s="29">
        <f>W5/W$23*100</f>
        <v>13.806808916916824</v>
      </c>
      <c r="X33" s="29">
        <f>X5/X$23*100</f>
        <v>13.297907375184318</v>
      </c>
      <c r="Y33" s="122">
        <f>Y5/Y$23*100</f>
        <v>13.356343550268118</v>
      </c>
      <c r="Z33" s="122">
        <f>Z5/Z$23*100</f>
        <v>12.25314081561479</v>
      </c>
      <c r="AA33" s="122">
        <f>AA5/AA$23*100</f>
        <v>11.947815889120912</v>
      </c>
      <c r="AB33" s="122">
        <f>AB5/AB$23*100</f>
        <v>10.69778454652524</v>
      </c>
      <c r="AC33" s="122">
        <f>AC5/AC$23*100</f>
        <v>8.9823011696072719</v>
      </c>
      <c r="AD33" s="122">
        <f>AD5/AD$23*100</f>
        <v>10.406400969733648</v>
      </c>
      <c r="AE33" s="122">
        <f>AE5/AE$23*100</f>
        <v>10.263922457103172</v>
      </c>
      <c r="AF33" s="122">
        <f>AF5/AF$23*100</f>
        <v>10.972103909160873</v>
      </c>
    </row>
    <row r="34" spans="1:32" ht="18" customHeight="1" x14ac:dyDescent="0.15">
      <c r="A34" s="16" t="s">
        <v>53</v>
      </c>
      <c r="B34" s="96"/>
      <c r="C34" s="96"/>
      <c r="D34" s="97">
        <f>D6/D$23*100</f>
        <v>0.71656878396642054</v>
      </c>
      <c r="E34" s="97">
        <f>E6/E$23*100</f>
        <v>0.90497955234151584</v>
      </c>
      <c r="F34" s="97">
        <f>F6/F$23*100</f>
        <v>1.9699395801456501</v>
      </c>
      <c r="G34" s="97">
        <f>G6/G$23*100</f>
        <v>3.1692758815172697</v>
      </c>
      <c r="H34" s="97">
        <f>H6/H$23*100</f>
        <v>4.2782364487758304</v>
      </c>
      <c r="I34" s="97">
        <f>I6/I$23*100</f>
        <v>4.4840843178255199</v>
      </c>
      <c r="J34" s="97">
        <f>J6/J$23*100</f>
        <v>5.2098654848988968</v>
      </c>
      <c r="K34" s="97">
        <f>K6/K$23*100</f>
        <v>5.6975805670724275</v>
      </c>
      <c r="L34" s="97">
        <f>L6/L$23*100</f>
        <v>5.7347620250619826</v>
      </c>
      <c r="M34" s="97">
        <f>M6/M$23*100</f>
        <v>2.2937319757623436</v>
      </c>
      <c r="N34" s="97">
        <f>N6/N$23*100</f>
        <v>2.3695125677730675</v>
      </c>
      <c r="O34" s="97">
        <f>O6/O$23*100</f>
        <v>2.9322784198699994</v>
      </c>
      <c r="P34" s="97">
        <f>P6/P$23*100</f>
        <v>3.9601806149700804</v>
      </c>
      <c r="Q34" s="97">
        <f>Q6/Q$23*100</f>
        <v>4.3200299000330764</v>
      </c>
      <c r="R34" s="29">
        <f>R6/R$23*100</f>
        <v>3.918632887832711</v>
      </c>
      <c r="S34" s="29">
        <f>S6/S$23*100</f>
        <v>5.6766958052789249</v>
      </c>
      <c r="T34" s="29">
        <f>T6/T$23*100</f>
        <v>5.3424026941435345</v>
      </c>
      <c r="U34" s="29">
        <f>U6/U$23*100</f>
        <v>5.0312745291733636</v>
      </c>
      <c r="V34" s="29">
        <f>V6/V$23*100</f>
        <v>5.466272077923608</v>
      </c>
      <c r="W34" s="29">
        <f>W6/W$23*100</f>
        <v>7.736237022582988</v>
      </c>
      <c r="X34" s="29">
        <f>X6/X$23*100</f>
        <v>7.5152020280631726</v>
      </c>
      <c r="Y34" s="122">
        <f>Y6/Y$23*100</f>
        <v>8.3200441289201059</v>
      </c>
      <c r="Z34" s="122">
        <f>Z6/Z$23*100</f>
        <v>8.346118988827083</v>
      </c>
      <c r="AA34" s="122">
        <f>AA6/AA$23*100</f>
        <v>8.7307233179800861</v>
      </c>
      <c r="AB34" s="122">
        <f>AB6/AB$23*100</f>
        <v>8.243564476833086</v>
      </c>
      <c r="AC34" s="122">
        <f>AC6/AC$23*100</f>
        <v>6.7373738513260211</v>
      </c>
      <c r="AD34" s="122">
        <f>AD6/AD$23*100</f>
        <v>7.8450547011461342</v>
      </c>
      <c r="AE34" s="122">
        <f>AE6/AE$23*100</f>
        <v>7.9800899566300822</v>
      </c>
      <c r="AF34" s="122">
        <f>AF6/AF$23*100</f>
        <v>8.4064684457544647</v>
      </c>
    </row>
    <row r="35" spans="1:32" ht="18" customHeight="1" x14ac:dyDescent="0.15">
      <c r="A35" s="16" t="s">
        <v>54</v>
      </c>
      <c r="B35" s="96"/>
      <c r="C35" s="96"/>
      <c r="D35" s="97">
        <f>D7/D$23*100</f>
        <v>8.2761630012607661</v>
      </c>
      <c r="E35" s="97">
        <f>E7/E$23*100</f>
        <v>8.6393762433303429</v>
      </c>
      <c r="F35" s="97">
        <f>F7/F$23*100</f>
        <v>8.6790611384899083</v>
      </c>
      <c r="G35" s="97">
        <f>G7/G$23*100</f>
        <v>8.6975057342892494</v>
      </c>
      <c r="H35" s="97">
        <f>H7/H$23*100</f>
        <v>9.4023061241603347</v>
      </c>
      <c r="I35" s="97">
        <f>I7/I$23*100</f>
        <v>10.433572337913338</v>
      </c>
      <c r="J35" s="97">
        <f>J7/J$23*100</f>
        <v>9.937957588557742</v>
      </c>
      <c r="K35" s="97">
        <f>K7/K$23*100</f>
        <v>10.517305809104354</v>
      </c>
      <c r="L35" s="97">
        <f>L7/L$23*100</f>
        <v>10.80777443527986</v>
      </c>
      <c r="M35" s="97">
        <f>M7/M$23*100</f>
        <v>11.50150756764922</v>
      </c>
      <c r="N35" s="97">
        <f>N7/N$23*100</f>
        <v>10.363029380912028</v>
      </c>
      <c r="O35" s="97">
        <f>O7/O$23*100</f>
        <v>12.565401199602642</v>
      </c>
      <c r="P35" s="97">
        <f>P7/P$23*100</f>
        <v>12.477337963816341</v>
      </c>
      <c r="Q35" s="97">
        <f>Q7/Q$23*100</f>
        <v>11.615391367813393</v>
      </c>
      <c r="R35" s="29">
        <f>R7/R$23*100</f>
        <v>11.547968876174291</v>
      </c>
      <c r="S35" s="29">
        <f>S7/S$23*100</f>
        <v>13.836094306778824</v>
      </c>
      <c r="T35" s="29">
        <f>T7/T$23*100</f>
        <v>13.005494098314202</v>
      </c>
      <c r="U35" s="29">
        <f>U7/U$23*100</f>
        <v>12.744757765235454</v>
      </c>
      <c r="V35" s="29">
        <f>V7/V$23*100</f>
        <v>13.532780877670794</v>
      </c>
      <c r="W35" s="29">
        <f>W7/W$23*100</f>
        <v>13.437375233521967</v>
      </c>
      <c r="X35" s="29">
        <f>X7/X$23*100</f>
        <v>13.748943291977225</v>
      </c>
      <c r="Y35" s="122">
        <f>Y7/Y$23*100</f>
        <v>14.287085941816027</v>
      </c>
      <c r="Z35" s="122">
        <f>Z7/Z$23*100</f>
        <v>14.269258089838232</v>
      </c>
      <c r="AA35" s="122">
        <f>AA7/AA$23*100</f>
        <v>13.316599728566651</v>
      </c>
      <c r="AB35" s="122">
        <f>AB7/AB$23*100</f>
        <v>12.409782865601668</v>
      </c>
      <c r="AC35" s="122">
        <f>AC7/AC$23*100</f>
        <v>9.6193389787573569</v>
      </c>
      <c r="AD35" s="122">
        <f>AD7/AD$23*100</f>
        <v>11.435899955841535</v>
      </c>
      <c r="AE35" s="122">
        <f>AE7/AE$23*100</f>
        <v>10.946309763127232</v>
      </c>
      <c r="AF35" s="122">
        <f>AF7/AF$23*100</f>
        <v>12.612938789384259</v>
      </c>
    </row>
    <row r="36" spans="1:32" ht="18" customHeight="1" x14ac:dyDescent="0.15">
      <c r="A36" s="16" t="s">
        <v>55</v>
      </c>
      <c r="B36" s="96"/>
      <c r="C36" s="96"/>
      <c r="D36" s="97">
        <f>D8/D$23*100</f>
        <v>8.2761630012607661</v>
      </c>
      <c r="E36" s="97">
        <f>E8/E$23*100</f>
        <v>8.6393762433303429</v>
      </c>
      <c r="F36" s="97">
        <f>F8/F$23*100</f>
        <v>8.6790611384899083</v>
      </c>
      <c r="G36" s="97">
        <f>G8/G$23*100</f>
        <v>8.6975057342892494</v>
      </c>
      <c r="H36" s="97">
        <f>H8/H$23*100</f>
        <v>9.399627822326984</v>
      </c>
      <c r="I36" s="97">
        <f>I8/I$23*100</f>
        <v>10.433572337913338</v>
      </c>
      <c r="J36" s="97">
        <f>J8/J$23*100</f>
        <v>9.937957588557742</v>
      </c>
      <c r="K36" s="97">
        <f>K8/K$23*100</f>
        <v>10.517305809104354</v>
      </c>
      <c r="L36" s="97">
        <f>L8/L$23*100</f>
        <v>10.80777443527986</v>
      </c>
      <c r="M36" s="97">
        <f>M8/M$23*100</f>
        <v>11.50150756764922</v>
      </c>
      <c r="N36" s="97">
        <f>N8/N$23*100</f>
        <v>10.363029380912028</v>
      </c>
      <c r="O36" s="97">
        <f>O8/O$23*100</f>
        <v>12.565401199602642</v>
      </c>
      <c r="P36" s="97">
        <f>P8/P$23*100</f>
        <v>12.477337963816341</v>
      </c>
      <c r="Q36" s="97">
        <f>Q8/Q$23*100</f>
        <v>11.615391367813393</v>
      </c>
      <c r="R36" s="29">
        <f>R8/R$23*100</f>
        <v>11.547968876174291</v>
      </c>
      <c r="S36" s="29">
        <f>S8/S$23*100</f>
        <v>13.836094306778824</v>
      </c>
      <c r="T36" s="29">
        <f>T8/T$23*100</f>
        <v>13.005494098314202</v>
      </c>
      <c r="U36" s="29">
        <f>U8/U$23*100</f>
        <v>12.744757765235454</v>
      </c>
      <c r="V36" s="29">
        <f>V8/V$23*100</f>
        <v>13.532780877670794</v>
      </c>
      <c r="W36" s="29">
        <f>W8/W$23*100</f>
        <v>13.437375233521967</v>
      </c>
      <c r="X36" s="29">
        <f>X8/X$23*100</f>
        <v>13.748943291977225</v>
      </c>
      <c r="Y36" s="122">
        <f>Y8/Y$23*100</f>
        <v>14.287085941816027</v>
      </c>
      <c r="Z36" s="122">
        <f>Z8/Z$23*100</f>
        <v>14.269258089838232</v>
      </c>
      <c r="AA36" s="122">
        <f>AA8/AA$23*100</f>
        <v>13.316599728566651</v>
      </c>
      <c r="AB36" s="122">
        <f>AB8/AB$23*100</f>
        <v>12.409782865601668</v>
      </c>
      <c r="AC36" s="122">
        <f>AC8/AC$23*100</f>
        <v>9.6193389787573569</v>
      </c>
      <c r="AD36" s="122">
        <f>AD8/AD$23*100</f>
        <v>11.435899955841535</v>
      </c>
      <c r="AE36" s="122">
        <f>AE8/AE$23*100</f>
        <v>10.946309763127232</v>
      </c>
      <c r="AF36" s="122">
        <f>AF8/AF$23*100</f>
        <v>12.612938789384259</v>
      </c>
    </row>
    <row r="37" spans="1:32" ht="18" customHeight="1" x14ac:dyDescent="0.15">
      <c r="A37" s="16" t="s">
        <v>56</v>
      </c>
      <c r="B37" s="96"/>
      <c r="C37" s="96"/>
      <c r="D37" s="97">
        <f>D9/D$23*100</f>
        <v>0</v>
      </c>
      <c r="E37" s="97">
        <f>E9/E$23*100</f>
        <v>0</v>
      </c>
      <c r="F37" s="97">
        <f>F9/F$23*100</f>
        <v>0</v>
      </c>
      <c r="G37" s="97">
        <f>G9/G$23*100</f>
        <v>0</v>
      </c>
      <c r="H37" s="97">
        <f>H9/H$23*100</f>
        <v>2.6783018333507462E-3</v>
      </c>
      <c r="I37" s="97">
        <f>I9/I$23*100</f>
        <v>0</v>
      </c>
      <c r="J37" s="97">
        <f>J9/J$23*100</f>
        <v>0</v>
      </c>
      <c r="K37" s="97">
        <f>K9/K$23*100</f>
        <v>0</v>
      </c>
      <c r="L37" s="97">
        <f>L9/L$23*100</f>
        <v>0</v>
      </c>
      <c r="M37" s="97">
        <f>M9/M$23*100</f>
        <v>0</v>
      </c>
      <c r="N37" s="97">
        <f>N9/N$23*100</f>
        <v>0</v>
      </c>
      <c r="O37" s="97">
        <f>O9/O$23*100</f>
        <v>0</v>
      </c>
      <c r="P37" s="97">
        <f>P9/P$23*100</f>
        <v>0</v>
      </c>
      <c r="Q37" s="97">
        <f>Q9/Q$23*100</f>
        <v>0</v>
      </c>
      <c r="R37" s="29">
        <f>R9/R$23*100</f>
        <v>0</v>
      </c>
      <c r="S37" s="29">
        <f>S9/S$23*100</f>
        <v>0</v>
      </c>
      <c r="T37" s="29">
        <f>T9/T$23*100</f>
        <v>0</v>
      </c>
      <c r="U37" s="29">
        <f>U9/U$23*100</f>
        <v>0</v>
      </c>
      <c r="V37" s="29">
        <f>V9/V$23*100</f>
        <v>0</v>
      </c>
      <c r="W37" s="29">
        <f>W9/W$23*100</f>
        <v>0</v>
      </c>
      <c r="X37" s="29">
        <f>X9/X$23*100</f>
        <v>0</v>
      </c>
      <c r="Y37" s="122">
        <f>Y9/Y$23*100</f>
        <v>0</v>
      </c>
      <c r="Z37" s="122">
        <f>Z9/Z$23*100</f>
        <v>0</v>
      </c>
      <c r="AA37" s="122">
        <f>AA9/AA$23*100</f>
        <v>0</v>
      </c>
      <c r="AB37" s="122">
        <f>AB9/AB$23*100</f>
        <v>0</v>
      </c>
      <c r="AC37" s="122">
        <f>AC9/AC$23*100</f>
        <v>0</v>
      </c>
      <c r="AD37" s="122">
        <f>AD9/AD$23*100</f>
        <v>0</v>
      </c>
      <c r="AE37" s="122">
        <f>AE9/AE$23*100</f>
        <v>0</v>
      </c>
      <c r="AF37" s="122">
        <f>AF9/AF$23*100</f>
        <v>0</v>
      </c>
    </row>
    <row r="38" spans="1:32" ht="18" customHeight="1" x14ac:dyDescent="0.15">
      <c r="A38" s="16" t="s">
        <v>57</v>
      </c>
      <c r="B38" s="96"/>
      <c r="C38" s="96"/>
      <c r="D38" s="97">
        <f>D10/D$23*100</f>
        <v>11.383265621622895</v>
      </c>
      <c r="E38" s="97">
        <f>E10/E$23*100</f>
        <v>12.007948151005705</v>
      </c>
      <c r="F38" s="97">
        <f>F10/F$23*100</f>
        <v>11.503148824255534</v>
      </c>
      <c r="G38" s="97">
        <f>G10/G$23*100</f>
        <v>10.766221554775605</v>
      </c>
      <c r="H38" s="97">
        <f>H10/H$23*100</f>
        <v>11.857192946245739</v>
      </c>
      <c r="I38" s="97">
        <f>I10/I$23*100</f>
        <v>12.252447763097429</v>
      </c>
      <c r="J38" s="97">
        <f>J10/J$23*100</f>
        <v>11.30969480581661</v>
      </c>
      <c r="K38" s="97">
        <f>K10/K$23*100</f>
        <v>11.990313292284847</v>
      </c>
      <c r="L38" s="97">
        <f>L10/L$23*100</f>
        <v>10.892239285480874</v>
      </c>
      <c r="M38" s="97">
        <f>M10/M$23*100</f>
        <v>13.528620425989917</v>
      </c>
      <c r="N38" s="97">
        <f>N10/N$23*100</f>
        <v>12.197209914937305</v>
      </c>
      <c r="O38" s="97">
        <f>O10/O$23*100</f>
        <v>14.708978319670257</v>
      </c>
      <c r="P38" s="97">
        <f>P10/P$23*100</f>
        <v>13.570073932486848</v>
      </c>
      <c r="Q38" s="97">
        <f>Q10/Q$23*100</f>
        <v>13.540975217089715</v>
      </c>
      <c r="R38" s="29">
        <f>R10/R$23*100</f>
        <v>12.27893266096722</v>
      </c>
      <c r="S38" s="29">
        <f>S10/S$23*100</f>
        <v>12.346787458005824</v>
      </c>
      <c r="T38" s="29">
        <f>T10/T$23*100</f>
        <v>11.990780516573754</v>
      </c>
      <c r="U38" s="29">
        <f>U10/U$23*100</f>
        <v>10.058149158732785</v>
      </c>
      <c r="V38" s="29">
        <f>V10/V$23*100</f>
        <v>12.396282702013414</v>
      </c>
      <c r="W38" s="29">
        <f>W10/W$23*100</f>
        <v>12.514858424255307</v>
      </c>
      <c r="X38" s="29">
        <f>X10/X$23*100</f>
        <v>13.613732278565749</v>
      </c>
      <c r="Y38" s="122">
        <f>Y10/Y$23*100</f>
        <v>14.046326004557635</v>
      </c>
      <c r="Z38" s="122">
        <f>Z10/Z$23*100</f>
        <v>14.172668751406967</v>
      </c>
      <c r="AA38" s="122">
        <f>AA10/AA$23*100</f>
        <v>14.97735662786576</v>
      </c>
      <c r="AB38" s="122">
        <f>AB10/AB$23*100</f>
        <v>14.825383421174726</v>
      </c>
      <c r="AC38" s="122">
        <f>AC10/AC$23*100</f>
        <v>13.954957127887809</v>
      </c>
      <c r="AD38" s="122">
        <f>AD10/AD$23*100</f>
        <v>16.593411237547361</v>
      </c>
      <c r="AE38" s="122">
        <f>AE10/AE$23*100</f>
        <v>16.962054331550995</v>
      </c>
      <c r="AF38" s="122">
        <f>AF10/AF$23*100</f>
        <v>17.408176290232827</v>
      </c>
    </row>
    <row r="39" spans="1:32" ht="18" customHeight="1" x14ac:dyDescent="0.15">
      <c r="A39" s="16" t="s">
        <v>58</v>
      </c>
      <c r="B39" s="96"/>
      <c r="C39" s="96"/>
      <c r="D39" s="97">
        <f>D11/D$23*100</f>
        <v>0.50132054456614839</v>
      </c>
      <c r="E39" s="97">
        <f>E11/E$23*100</f>
        <v>0.5642005162541246</v>
      </c>
      <c r="F39" s="97">
        <f>F11/F$23*100</f>
        <v>0.45274596038445059</v>
      </c>
      <c r="G39" s="97">
        <f>G11/G$23*100</f>
        <v>0.412571761572393</v>
      </c>
      <c r="H39" s="97">
        <f>H11/H$23*100</f>
        <v>0.45399341711670821</v>
      </c>
      <c r="I39" s="97">
        <f>I11/I$23*100</f>
        <v>0.42849321574395943</v>
      </c>
      <c r="J39" s="97">
        <f>J11/J$23*100</f>
        <v>0.47216785035752595</v>
      </c>
      <c r="K39" s="97">
        <f>K11/K$23*100</f>
        <v>0.43193437105922905</v>
      </c>
      <c r="L39" s="97">
        <f>L11/L$23*100</f>
        <v>0.56243653192675791</v>
      </c>
      <c r="M39" s="97">
        <f>M11/M$23*100</f>
        <v>0.68069132093537932</v>
      </c>
      <c r="N39" s="97">
        <f>N11/N$23*100</f>
        <v>0.59844878409868241</v>
      </c>
      <c r="O39" s="97">
        <f>O11/O$23*100</f>
        <v>0.90109314563783616</v>
      </c>
      <c r="P39" s="97">
        <f>P11/P$23*100</f>
        <v>1.0374021011703294</v>
      </c>
      <c r="Q39" s="97">
        <f>Q11/Q$23*100</f>
        <v>0.74509135844700813</v>
      </c>
      <c r="R39" s="29">
        <f>R11/R$23*100</f>
        <v>0.59565542785305103</v>
      </c>
      <c r="S39" s="29">
        <f>S11/S$23*100</f>
        <v>0.42949724901921987</v>
      </c>
      <c r="T39" s="29">
        <f>T11/T$23*100</f>
        <v>0.43348478078528258</v>
      </c>
      <c r="U39" s="29">
        <f>U11/U$23*100</f>
        <v>0.41418860831815968</v>
      </c>
      <c r="V39" s="29">
        <f>V11/V$23*100</f>
        <v>0.65384107362672672</v>
      </c>
      <c r="W39" s="29">
        <f>W11/W$23*100</f>
        <v>0.73041901551271726</v>
      </c>
      <c r="X39" s="29">
        <f>X11/X$23*100</f>
        <v>0.73272647277919001</v>
      </c>
      <c r="Y39" s="122">
        <f>Y11/Y$23*100</f>
        <v>0.92721380622617677</v>
      </c>
      <c r="Z39" s="122">
        <f>Z11/Z$23*100</f>
        <v>1.138065250582907</v>
      </c>
      <c r="AA39" s="122">
        <f>AA11/AA$23*100</f>
        <v>0.80591852803173269</v>
      </c>
      <c r="AB39" s="122">
        <f>AB11/AB$23*100</f>
        <v>0.64911342135070094</v>
      </c>
      <c r="AC39" s="122">
        <f>AC11/AC$23*100</f>
        <v>0.63945256162816599</v>
      </c>
      <c r="AD39" s="122">
        <f>AD11/AD$23*100</f>
        <v>0.62990980070567026</v>
      </c>
      <c r="AE39" s="122">
        <f>AE11/AE$23*100</f>
        <v>0.47638530552382047</v>
      </c>
      <c r="AF39" s="122">
        <f>AF11/AF$23*100</f>
        <v>0.58208809596630939</v>
      </c>
    </row>
    <row r="40" spans="1:32" ht="18" customHeight="1" x14ac:dyDescent="0.15">
      <c r="A40" s="16" t="s">
        <v>59</v>
      </c>
      <c r="B40" s="96"/>
      <c r="C40" s="96"/>
      <c r="D40" s="97">
        <f>D12/D$23*100</f>
        <v>10.153105720431331</v>
      </c>
      <c r="E40" s="97">
        <f>E12/E$23*100</f>
        <v>10.741904550715049</v>
      </c>
      <c r="F40" s="97">
        <f>F12/F$23*100</f>
        <v>11.143797697142633</v>
      </c>
      <c r="G40" s="97">
        <f>G12/G$23*100</f>
        <v>10.342051644103474</v>
      </c>
      <c r="H40" s="97">
        <f>H12/H$23*100</f>
        <v>10.802005792996814</v>
      </c>
      <c r="I40" s="97">
        <f>I12/I$23*100</f>
        <v>12.091257093730693</v>
      </c>
      <c r="J40" s="97">
        <f>J12/J$23*100</f>
        <v>10.6138935429619</v>
      </c>
      <c r="K40" s="97">
        <f>K12/K$23*100</f>
        <v>10.621800441074321</v>
      </c>
      <c r="L40" s="97">
        <f>L12/L$23*100</f>
        <v>11.969691642145744</v>
      </c>
      <c r="M40" s="97">
        <f>M12/M$23*100</f>
        <v>11.329527169032003</v>
      </c>
      <c r="N40" s="97">
        <f>N12/N$23*100</f>
        <v>9.8535038013474736</v>
      </c>
      <c r="O40" s="97">
        <f>O12/O$23*100</f>
        <v>11.939508062371504</v>
      </c>
      <c r="P40" s="97">
        <f>P12/P$23*100</f>
        <v>12.176682450565846</v>
      </c>
      <c r="Q40" s="97">
        <f>Q12/Q$23*100</f>
        <v>12.285517714457399</v>
      </c>
      <c r="R40" s="29">
        <f>R12/R$23*100</f>
        <v>11.089934325463263</v>
      </c>
      <c r="S40" s="29">
        <f>S12/S$23*100</f>
        <v>13.179238938619054</v>
      </c>
      <c r="T40" s="29">
        <f>T12/T$23*100</f>
        <v>12.140105176698938</v>
      </c>
      <c r="U40" s="29">
        <f>U12/U$23*100</f>
        <v>11.672656012217198</v>
      </c>
      <c r="V40" s="29">
        <f>V12/V$23*100</f>
        <v>16.293978115070775</v>
      </c>
      <c r="W40" s="29">
        <f>W12/W$23*100</f>
        <v>13.726163499216257</v>
      </c>
      <c r="X40" s="29">
        <f>X12/X$23*100</f>
        <v>12.881504613918537</v>
      </c>
      <c r="Y40" s="122">
        <f>Y12/Y$23*100</f>
        <v>12.993547369637676</v>
      </c>
      <c r="Z40" s="122">
        <f>Z12/Z$23*100</f>
        <v>12.919701728950326</v>
      </c>
      <c r="AA40" s="122">
        <f>AA12/AA$23*100</f>
        <v>15.655796449280723</v>
      </c>
      <c r="AB40" s="122">
        <f>AB12/AB$23*100</f>
        <v>15.858647731127254</v>
      </c>
      <c r="AC40" s="122">
        <f>AC12/AC$23*100</f>
        <v>12.704823920258345</v>
      </c>
      <c r="AD40" s="122">
        <f>AD12/AD$23*100</f>
        <v>18.443507834883057</v>
      </c>
      <c r="AE40" s="122">
        <f>AE12/AE$23*100</f>
        <v>15.87930572691468</v>
      </c>
      <c r="AF40" s="122">
        <f>AF12/AF$23*100</f>
        <v>17.240907778101388</v>
      </c>
    </row>
    <row r="41" spans="1:32" ht="18" customHeight="1" x14ac:dyDescent="0.15">
      <c r="A41" s="16" t="s">
        <v>60</v>
      </c>
      <c r="B41" s="96"/>
      <c r="C41" s="96"/>
      <c r="D41" s="97">
        <f>D13/D$23*100</f>
        <v>5.7920835444039014</v>
      </c>
      <c r="E41" s="97">
        <f>E13/E$23*100</f>
        <v>6.1239889565234122</v>
      </c>
      <c r="F41" s="97">
        <f>F13/F$23*100</f>
        <v>6.2947361751581079</v>
      </c>
      <c r="G41" s="97">
        <f>G13/G$23*100</f>
        <v>6.0711938846046314</v>
      </c>
      <c r="H41" s="97">
        <f>H13/H$23*100</f>
        <v>6.3010664211414946</v>
      </c>
      <c r="I41" s="97">
        <f>I13/I$23*100</f>
        <v>6.653748985824631</v>
      </c>
      <c r="J41" s="97">
        <f>J13/J$23*100</f>
        <v>5.8743322966497216</v>
      </c>
      <c r="K41" s="97">
        <f>K13/K$23*100</f>
        <v>6.0759458132111828</v>
      </c>
      <c r="L41" s="97">
        <f>L13/L$23*100</f>
        <v>6.2905292735678913</v>
      </c>
      <c r="M41" s="97">
        <f>M13/M$23*100</f>
        <v>6.8091601558980459</v>
      </c>
      <c r="N41" s="97">
        <f>N13/N$23*100</f>
        <v>6.0646960137145722</v>
      </c>
      <c r="O41" s="97">
        <f>O13/O$23*100</f>
        <v>7.3799719689100183</v>
      </c>
      <c r="P41" s="97">
        <f>P13/P$23*100</f>
        <v>7.4965549038429682</v>
      </c>
      <c r="Q41" s="97">
        <f>Q13/Q$23*100</f>
        <v>7.6705145764923657</v>
      </c>
      <c r="R41" s="29">
        <f>R13/R$23*100</f>
        <v>7.0496089507598088</v>
      </c>
      <c r="S41" s="29">
        <f>S13/S$23*100</f>
        <v>8.5164863989831456</v>
      </c>
      <c r="T41" s="29">
        <f>T13/T$23*100</f>
        <v>7.6305737459597758</v>
      </c>
      <c r="U41" s="29">
        <f>U13/U$23*100</f>
        <v>6.8582260501823509</v>
      </c>
      <c r="V41" s="29">
        <f>V13/V$23*100</f>
        <v>7.0545998762636382</v>
      </c>
      <c r="W41" s="29">
        <f>W13/W$23*100</f>
        <v>8.3416113549474868</v>
      </c>
      <c r="X41" s="29">
        <f>X13/X$23*100</f>
        <v>6.3216902068205894</v>
      </c>
      <c r="Y41" s="122">
        <f>Y13/Y$23*100</f>
        <v>6.7033639540126924</v>
      </c>
      <c r="Z41" s="122">
        <f>Z13/Z$23*100</f>
        <v>7.5793529062531713</v>
      </c>
      <c r="AA41" s="122">
        <f>AA13/AA$23*100</f>
        <v>10.064644867336673</v>
      </c>
      <c r="AB41" s="122">
        <f>AB13/AB$23*100</f>
        <v>9.1818131909297147</v>
      </c>
      <c r="AC41" s="122">
        <f>AC13/AC$23*100</f>
        <v>6.1610125252931338</v>
      </c>
      <c r="AD41" s="122">
        <f>AD13/AD$23*100</f>
        <v>7.2263037589935024</v>
      </c>
      <c r="AE41" s="122">
        <f>AE13/AE$23*100</f>
        <v>7.3965917891346429</v>
      </c>
      <c r="AF41" s="122">
        <f>AF13/AF$23*100</f>
        <v>7.8732993029687881</v>
      </c>
    </row>
    <row r="42" spans="1:32" ht="18" customHeight="1" x14ac:dyDescent="0.15">
      <c r="A42" s="16" t="s">
        <v>61</v>
      </c>
      <c r="B42" s="96"/>
      <c r="C42" s="96"/>
      <c r="D42" s="97">
        <f>D14/D$23*100</f>
        <v>3.8280337562054165</v>
      </c>
      <c r="E42" s="97">
        <f>E14/E$23*100</f>
        <v>5.9444477024675555</v>
      </c>
      <c r="F42" s="97">
        <f>F14/F$23*100</f>
        <v>4.3505185236235464</v>
      </c>
      <c r="G42" s="97">
        <f>G14/G$23*100</f>
        <v>3.8605824525165882</v>
      </c>
      <c r="H42" s="97">
        <f>H14/H$23*100</f>
        <v>4.3386682909362762</v>
      </c>
      <c r="I42" s="97">
        <f>I14/I$23*100</f>
        <v>4.4722440265345655</v>
      </c>
      <c r="J42" s="97">
        <f>J14/J$23*100</f>
        <v>4.2039810316042789</v>
      </c>
      <c r="K42" s="97">
        <f>K14/K$23*100</f>
        <v>4.8960930094443755</v>
      </c>
      <c r="L42" s="97">
        <f>L14/L$23*100</f>
        <v>4.2328355767477825</v>
      </c>
      <c r="M42" s="97">
        <f>M14/M$23*100</f>
        <v>7.931276361299215</v>
      </c>
      <c r="N42" s="97">
        <f>N14/N$23*100</f>
        <v>7.0507595324519903</v>
      </c>
      <c r="O42" s="97">
        <f>O14/O$23*100</f>
        <v>8.104739360658531</v>
      </c>
      <c r="P42" s="97">
        <f>P14/P$23*100</f>
        <v>8.861188641005814</v>
      </c>
      <c r="Q42" s="97">
        <f>Q14/Q$23*100</f>
        <v>9.1854254533081221</v>
      </c>
      <c r="R42" s="29">
        <f>R14/R$23*100</f>
        <v>7.8487246762186551</v>
      </c>
      <c r="S42" s="29">
        <f>S14/S$23*100</f>
        <v>9.8860936072922474</v>
      </c>
      <c r="T42" s="29">
        <f>T14/T$23*100</f>
        <v>9.2956863075689391</v>
      </c>
      <c r="U42" s="29">
        <f>U14/U$23*100</f>
        <v>8.9424969430309122</v>
      </c>
      <c r="V42" s="29">
        <f>V14/V$23*100</f>
        <v>10.734292153604116</v>
      </c>
      <c r="W42" s="29">
        <f>W14/W$23*100</f>
        <v>11.098748962692353</v>
      </c>
      <c r="X42" s="29">
        <f>X14/X$23*100</f>
        <v>11.372405956812058</v>
      </c>
      <c r="Y42" s="122">
        <f>Y14/Y$23*100</f>
        <v>12.72993564172425</v>
      </c>
      <c r="Z42" s="122">
        <f>Z14/Z$23*100</f>
        <v>11.003941255579752</v>
      </c>
      <c r="AA42" s="122">
        <f>AA14/AA$23*100</f>
        <v>10.65600074207979</v>
      </c>
      <c r="AB42" s="122">
        <f>AB14/AB$23*100</f>
        <v>10.693379919812612</v>
      </c>
      <c r="AC42" s="122">
        <f>AC14/AC$23*100</f>
        <v>9.3021393308450513</v>
      </c>
      <c r="AD42" s="122">
        <f>AD14/AD$23*100</f>
        <v>10.782108423063608</v>
      </c>
      <c r="AE42" s="122">
        <f>AE14/AE$23*100</f>
        <v>11.081615002979396</v>
      </c>
      <c r="AF42" s="122">
        <f>AF14/AF$23*100</f>
        <v>11.723200236309809</v>
      </c>
    </row>
    <row r="43" spans="1:32" ht="18" customHeight="1" x14ac:dyDescent="0.15">
      <c r="A43" s="16" t="s">
        <v>62</v>
      </c>
      <c r="B43" s="96"/>
      <c r="C43" s="96"/>
      <c r="D43" s="97">
        <f>D15/D$23*100</f>
        <v>4.2894282834600261</v>
      </c>
      <c r="E43" s="97">
        <f>E15/E$23*100</f>
        <v>3.7140470786375799</v>
      </c>
      <c r="F43" s="97">
        <f>F15/F$23*100</f>
        <v>3.8572332920011361</v>
      </c>
      <c r="G43" s="97">
        <f>G15/G$23*100</f>
        <v>1.2493766389891219</v>
      </c>
      <c r="H43" s="97">
        <f>H15/H$23*100</f>
        <v>1.7014975214548449</v>
      </c>
      <c r="I43" s="97">
        <f>I15/I$23*100</f>
        <v>1.6436676978823797</v>
      </c>
      <c r="J43" s="97">
        <f>J15/J$23*100</f>
        <v>1.6004360851543695</v>
      </c>
      <c r="K43" s="97">
        <f>K15/K$23*100</f>
        <v>2.4647740480337172</v>
      </c>
      <c r="L43" s="97">
        <f>L15/L$23*100</f>
        <v>1.7082156016897558</v>
      </c>
      <c r="M43" s="97">
        <f>M15/M$23*100</f>
        <v>1.1948861276412468</v>
      </c>
      <c r="N43" s="97">
        <f>N15/N$23*100</f>
        <v>1.798463843673644</v>
      </c>
      <c r="O43" s="97">
        <f>O15/O$23*100</f>
        <v>1.3341098385495673</v>
      </c>
      <c r="P43" s="97">
        <f>P15/P$23*100</f>
        <v>5.7795483785765184E-2</v>
      </c>
      <c r="Q43" s="97">
        <f>Q15/Q$23*100</f>
        <v>0.14302966790963567</v>
      </c>
      <c r="R43" s="29">
        <f>R15/R$23*100</f>
        <v>14.97281129555159</v>
      </c>
      <c r="S43" s="29">
        <f>S15/S$23*100</f>
        <v>1.1724269386270478</v>
      </c>
      <c r="T43" s="29">
        <f>T15/T$23*100</f>
        <v>0.53694797438126252</v>
      </c>
      <c r="U43" s="29">
        <f>U15/U$23*100</f>
        <v>2.8620919813965409</v>
      </c>
      <c r="V43" s="29">
        <f>V15/V$23*100</f>
        <v>1.7533844296652599</v>
      </c>
      <c r="W43" s="29">
        <f>W15/W$23*100</f>
        <v>7.2299377774386331</v>
      </c>
      <c r="X43" s="29">
        <f>X15/X$23*100</f>
        <v>3.1225389061840532</v>
      </c>
      <c r="Y43" s="122">
        <f>Y15/Y$23*100</f>
        <v>5.8997226459925178</v>
      </c>
      <c r="Z43" s="122">
        <f>Z15/Z$23*100</f>
        <v>2.260594092665579</v>
      </c>
      <c r="AA43" s="122">
        <f>AA15/AA$23*100</f>
        <v>0.38763730408596642</v>
      </c>
      <c r="AB43" s="122">
        <f>AB15/AB$23*100</f>
        <v>8.0248610619512863</v>
      </c>
      <c r="AC43" s="122">
        <f>AC15/AC$23*100</f>
        <v>3.9527819859838069</v>
      </c>
      <c r="AD43" s="122">
        <f>AD15/AD$23*100</f>
        <v>2.527059954683498</v>
      </c>
      <c r="AE43" s="122">
        <f>AE15/AE$23*100</f>
        <v>2.7856272940383233</v>
      </c>
      <c r="AF43" s="122">
        <f>AF15/AF$23*100</f>
        <v>1.0454129934871244</v>
      </c>
    </row>
    <row r="44" spans="1:32" ht="18" customHeight="1" x14ac:dyDescent="0.15">
      <c r="A44" s="16" t="s">
        <v>63</v>
      </c>
      <c r="B44" s="96"/>
      <c r="C44" s="96"/>
      <c r="D44" s="97">
        <f>D16/D$23*100</f>
        <v>1.3050197256453919</v>
      </c>
      <c r="E44" s="97">
        <f>E16/E$23*100</f>
        <v>1.4466157132214752</v>
      </c>
      <c r="F44" s="97">
        <f>F16/F$23*100</f>
        <v>1.2427893286232043</v>
      </c>
      <c r="G44" s="97">
        <f>G16/G$23*100</f>
        <v>1.1740676763060875</v>
      </c>
      <c r="H44" s="97">
        <f>H16/H$23*100</f>
        <v>1.1869659803589072</v>
      </c>
      <c r="I44" s="97">
        <f>I16/I$23*100</f>
        <v>1.334171058678153</v>
      </c>
      <c r="J44" s="97">
        <f>J16/J$23*100</f>
        <v>1.2587309715821013</v>
      </c>
      <c r="K44" s="97">
        <f>K16/K$23*100</f>
        <v>1.1378828084197794</v>
      </c>
      <c r="L44" s="97">
        <f>L16/L$23*100</f>
        <v>1.0335478332854955</v>
      </c>
      <c r="M44" s="97">
        <f>M16/M$23*100</f>
        <v>1.2147193241184795</v>
      </c>
      <c r="N44" s="97">
        <f>N16/N$23*100</f>
        <v>1.2824144402997413</v>
      </c>
      <c r="O44" s="97">
        <f>O16/O$23*100</f>
        <v>1.2868937996169938</v>
      </c>
      <c r="P44" s="97">
        <f>P16/P$23*100</f>
        <v>1.2621675009718134</v>
      </c>
      <c r="Q44" s="97">
        <f>Q16/Q$23*100</f>
        <v>1.3355921251783345</v>
      </c>
      <c r="R44" s="29">
        <f>R16/R$23*100</f>
        <v>1.1649709395022938</v>
      </c>
      <c r="S44" s="29">
        <f>S16/S$23*100</f>
        <v>1.3160839943481484</v>
      </c>
      <c r="T44" s="29">
        <f>T16/T$23*100</f>
        <v>0.92891232155806214</v>
      </c>
      <c r="U44" s="29">
        <f>U16/U$23*100</f>
        <v>1.1397021524266193</v>
      </c>
      <c r="V44" s="29">
        <f>V16/V$23*100</f>
        <v>1.1766288877609297</v>
      </c>
      <c r="W44" s="29">
        <f>W16/W$23*100</f>
        <v>1.4036526855537281</v>
      </c>
      <c r="X44" s="29">
        <f>X16/X$23*100</f>
        <v>1.4148012470656761</v>
      </c>
      <c r="Y44" s="122">
        <f>Y16/Y$23*100</f>
        <v>1.4916554358036911</v>
      </c>
      <c r="Z44" s="122">
        <f>Z16/Z$23*100</f>
        <v>1.4442561361231996</v>
      </c>
      <c r="AA44" s="122">
        <f>AA16/AA$23*100</f>
        <v>1.8176537689812855</v>
      </c>
      <c r="AB44" s="122">
        <f>AB16/AB$23*100</f>
        <v>1.5081104667734666</v>
      </c>
      <c r="AC44" s="122">
        <f>AC16/AC$23*100</f>
        <v>1.3718777553467887</v>
      </c>
      <c r="AD44" s="122">
        <f>AD16/AD$23*100</f>
        <v>1.867101100478644</v>
      </c>
      <c r="AE44" s="122">
        <f>AE16/AE$23*100</f>
        <v>1.7929988852538417</v>
      </c>
      <c r="AF44" s="122">
        <f>AF16/AF$23*100</f>
        <v>1.9297499013956438</v>
      </c>
    </row>
    <row r="45" spans="1:32" ht="18" customHeight="1" x14ac:dyDescent="0.15">
      <c r="A45" s="16" t="s">
        <v>71</v>
      </c>
      <c r="B45" s="96"/>
      <c r="C45" s="96"/>
      <c r="D45" s="97">
        <f>D17/D$23*100</f>
        <v>0</v>
      </c>
      <c r="E45" s="97">
        <f>E17/E$23*100</f>
        <v>0</v>
      </c>
      <c r="F45" s="97">
        <f>F17/F$23*100</f>
        <v>0</v>
      </c>
      <c r="G45" s="97">
        <f>G17/G$23*100</f>
        <v>0</v>
      </c>
      <c r="H45" s="97">
        <f>H17/H$23*100</f>
        <v>0</v>
      </c>
      <c r="I45" s="97">
        <f>I17/I$23*100</f>
        <v>0</v>
      </c>
      <c r="J45" s="97">
        <f>J17/J$23*100</f>
        <v>0</v>
      </c>
      <c r="K45" s="97">
        <f>K17/K$23*100</f>
        <v>0</v>
      </c>
      <c r="L45" s="97">
        <f>L17/L$23*100</f>
        <v>0</v>
      </c>
      <c r="M45" s="97">
        <f>M17/M$23*100</f>
        <v>0</v>
      </c>
      <c r="N45" s="97">
        <f>N17/N$23*100</f>
        <v>0</v>
      </c>
      <c r="O45" s="97">
        <f>O17/O$23*100</f>
        <v>0</v>
      </c>
      <c r="P45" s="97">
        <f>P17/P$23*100</f>
        <v>0</v>
      </c>
      <c r="Q45" s="97">
        <f>Q17/Q$23*100</f>
        <v>0</v>
      </c>
      <c r="R45" s="29">
        <f>R17/R$23*100</f>
        <v>1.0370045749530834E-5</v>
      </c>
      <c r="S45" s="29">
        <f>S17/S$23*100</f>
        <v>1.2490831729510538E-5</v>
      </c>
      <c r="T45" s="29">
        <f>T17/T$23*100</f>
        <v>1.1453912719581529E-5</v>
      </c>
      <c r="U45" s="29">
        <f>U17/U$23*100</f>
        <v>1.0679367995002056E-5</v>
      </c>
      <c r="V45" s="29">
        <f>V17/V$23*100</f>
        <v>1.1222234928285991E-5</v>
      </c>
      <c r="W45" s="29">
        <f>W17/W$23*100</f>
        <v>1.1355310856176812E-5</v>
      </c>
      <c r="X45" s="29">
        <f>X17/X$23*100</f>
        <v>1.1336548454051893E-5</v>
      </c>
      <c r="Y45" s="122">
        <f>Y17/Y$23*100</f>
        <v>1.2001990890248874E-5</v>
      </c>
      <c r="Z45" s="122">
        <f>Z17/Z$23*100</f>
        <v>1.1663970345521793E-5</v>
      </c>
      <c r="AA45" s="122">
        <f>AA17/AA$23*100</f>
        <v>1.1042854003531504E-5</v>
      </c>
      <c r="AB45" s="122">
        <f>AB17/AB$23*100</f>
        <v>1.0537384479971119E-5</v>
      </c>
      <c r="AC45" s="122">
        <f>AC17/AC$23*100</f>
        <v>9.3233686412411567E-6</v>
      </c>
      <c r="AD45" s="122">
        <f>AD17/AD$23*100</f>
        <v>1.1092304724689551E-5</v>
      </c>
      <c r="AE45" s="122">
        <f>AE17/AE$23*100</f>
        <v>1.135873403728709E-5</v>
      </c>
      <c r="AF45" s="122">
        <f>AF17/AF$23*100</f>
        <v>1.2165867490831195E-5</v>
      </c>
    </row>
    <row r="46" spans="1:32" ht="18" customHeight="1" x14ac:dyDescent="0.15">
      <c r="A46" s="16" t="s">
        <v>64</v>
      </c>
      <c r="B46" s="96"/>
      <c r="C46" s="96"/>
      <c r="D46" s="97">
        <f>D18/D$23*100</f>
        <v>32.953439358701615</v>
      </c>
      <c r="E46" s="97">
        <f>E18/E$23*100</f>
        <v>31.099660687074316</v>
      </c>
      <c r="F46" s="97">
        <f>F18/F$23*100</f>
        <v>29.900419231865843</v>
      </c>
      <c r="G46" s="97">
        <f>G18/G$23*100</f>
        <v>35.320114182250428</v>
      </c>
      <c r="H46" s="97">
        <f>H18/H$23*100</f>
        <v>29.106147584846635</v>
      </c>
      <c r="I46" s="97">
        <f>I18/I$23*100</f>
        <v>24.215682394355358</v>
      </c>
      <c r="J46" s="97">
        <f>J18/J$23*100</f>
        <v>29.6378209303031</v>
      </c>
      <c r="K46" s="97">
        <f>K18/K$23*100</f>
        <v>24.277736444208955</v>
      </c>
      <c r="L46" s="97">
        <f>L18/L$23*100</f>
        <v>26.74580437099867</v>
      </c>
      <c r="M46" s="97">
        <f>M18/M$23*100</f>
        <v>21.218350033782063</v>
      </c>
      <c r="N46" s="97">
        <f>N18/N$23*100</f>
        <v>27.224833079750809</v>
      </c>
      <c r="O46" s="97">
        <f>O18/O$23*100</f>
        <v>13.572712520836136</v>
      </c>
      <c r="P46" s="97">
        <f>P18/P$23*100</f>
        <v>16.054136425341163</v>
      </c>
      <c r="Q46" s="97">
        <f>Q18/Q$23*100</f>
        <v>17.936592292144319</v>
      </c>
      <c r="R46" s="29">
        <f>R18/R$23*100</f>
        <v>10.625097024740544</v>
      </c>
      <c r="S46" s="29">
        <f>S18/S$23*100</f>
        <v>13.621539290161023</v>
      </c>
      <c r="T46" s="29">
        <f>T18/T$23*100</f>
        <v>20.710541184776694</v>
      </c>
      <c r="U46" s="29">
        <f>U18/U$23*100</f>
        <v>24.969772048890146</v>
      </c>
      <c r="V46" s="29">
        <f>V18/V$23*100</f>
        <v>16.572323207997055</v>
      </c>
      <c r="W46" s="29">
        <f>W18/W$23*100</f>
        <v>10.777529929192823</v>
      </c>
      <c r="X46" s="29">
        <f>X18/X$23*100</f>
        <v>10.357592148850694</v>
      </c>
      <c r="Y46" s="122">
        <f>Y18/Y$23*100</f>
        <v>8.4255176248636126</v>
      </c>
      <c r="Z46" s="122">
        <f>Z18/Z$23*100</f>
        <v>15.295209257459986</v>
      </c>
      <c r="AA46" s="122">
        <f>AA18/AA$23*100</f>
        <v>14.85518953402469</v>
      </c>
      <c r="AB46" s="122">
        <f>AB18/AB$23*100</f>
        <v>10.501367699818578</v>
      </c>
      <c r="AC46" s="122">
        <f>AC18/AC$23*100</f>
        <v>27.424232013147442</v>
      </c>
      <c r="AD46" s="122">
        <f>AD18/AD$23*100</f>
        <v>13.421988209101924</v>
      </c>
      <c r="AE46" s="122">
        <f>AE18/AE$23*100</f>
        <v>16.013032102735661</v>
      </c>
      <c r="AF46" s="122">
        <f>AF18/AF$23*100</f>
        <v>10.68632768180125</v>
      </c>
    </row>
    <row r="47" spans="1:32" ht="18" customHeight="1" x14ac:dyDescent="0.15">
      <c r="A47" s="16" t="s">
        <v>65</v>
      </c>
      <c r="B47" s="96"/>
      <c r="C47" s="96"/>
      <c r="D47" s="97">
        <f>D19/D$23*100</f>
        <v>8.7052364668822246</v>
      </c>
      <c r="E47" s="97">
        <f>E19/E$23*100</f>
        <v>10.085568159014334</v>
      </c>
      <c r="F47" s="97">
        <f>F19/F$23*100</f>
        <v>9.0375341185153975</v>
      </c>
      <c r="G47" s="97">
        <f>G19/G$23*100</f>
        <v>13.223090871972234</v>
      </c>
      <c r="H47" s="97">
        <f>H19/H$23*100</f>
        <v>8.802324000762253</v>
      </c>
      <c r="I47" s="97">
        <f>I19/I$23*100</f>
        <v>10.103913122824608</v>
      </c>
      <c r="J47" s="97">
        <f>J19/J$23*100</f>
        <v>8.9613060667105593</v>
      </c>
      <c r="K47" s="97">
        <f>K19/K$23*100</f>
        <v>3.9422695336463391</v>
      </c>
      <c r="L47" s="97">
        <f>L19/L$23*100</f>
        <v>2.4007222700176918</v>
      </c>
      <c r="M47" s="97">
        <f>M19/M$23*100</f>
        <v>4.6680870631719014</v>
      </c>
      <c r="N47" s="97">
        <f>N19/N$23*100</f>
        <v>1.0120990537567065</v>
      </c>
      <c r="O47" s="97">
        <f>O19/O$23*100</f>
        <v>1.4151198557773315</v>
      </c>
      <c r="P47" s="97">
        <f>P19/P$23*100</f>
        <v>4.5278339969975283</v>
      </c>
      <c r="Q47" s="97">
        <f>Q19/Q$23*100</f>
        <v>5.8097261984107913</v>
      </c>
      <c r="R47" s="29">
        <f>R19/R$23*100</f>
        <v>2.5426107772359661</v>
      </c>
      <c r="S47" s="29">
        <f>S19/S$23*100</f>
        <v>5.7660926879670322</v>
      </c>
      <c r="T47" s="29">
        <f>T19/T$23*100</f>
        <v>14.825601006844744</v>
      </c>
      <c r="U47" s="29">
        <f>U19/U$23*100</f>
        <v>13.78944558061054</v>
      </c>
      <c r="V47" s="29">
        <f>V19/V$23*100</f>
        <v>8.1429883307834547</v>
      </c>
      <c r="W47" s="29">
        <f>W19/W$23*100</f>
        <v>4.077294692573127</v>
      </c>
      <c r="X47" s="29">
        <f>X19/X$23*100</f>
        <v>4.78478299635632</v>
      </c>
      <c r="Y47" s="122">
        <f>Y19/Y$23*100</f>
        <v>4.3408680631943222</v>
      </c>
      <c r="Z47" s="122">
        <f>Z19/Z$23*100</f>
        <v>8.7564224736715026</v>
      </c>
      <c r="AA47" s="122">
        <f>AA19/AA$23*100</f>
        <v>2.8877173647774921</v>
      </c>
      <c r="AB47" s="122">
        <f>AB19/AB$23*100</f>
        <v>3.0248826635894694</v>
      </c>
      <c r="AC47" s="122">
        <f>AC19/AC$23*100</f>
        <v>1.7935271021469201</v>
      </c>
      <c r="AD47" s="122">
        <f>AD19/AD$23*100</f>
        <v>7.1189413415632314</v>
      </c>
      <c r="AE47" s="122">
        <f>AE19/AE$23*100</f>
        <v>6.0208105638043943</v>
      </c>
      <c r="AF47" s="122">
        <f>AF19/AF$23*100</f>
        <v>3.5042808037939985</v>
      </c>
    </row>
    <row r="48" spans="1:32" ht="18" customHeight="1" x14ac:dyDescent="0.15">
      <c r="A48" s="16" t="s">
        <v>66</v>
      </c>
      <c r="B48" s="96"/>
      <c r="C48" s="96"/>
      <c r="D48" s="97">
        <f>D20/D$23*100</f>
        <v>23.878779339294979</v>
      </c>
      <c r="E48" s="97">
        <f>E20/E$23*100</f>
        <v>20.715452711983527</v>
      </c>
      <c r="F48" s="97">
        <f>F20/F$23*100</f>
        <v>19.959127255184541</v>
      </c>
      <c r="G48" s="97">
        <f>G20/G$23*100</f>
        <v>21.627345675617992</v>
      </c>
      <c r="H48" s="97">
        <f>H20/H$23*100</f>
        <v>19.376663509742375</v>
      </c>
      <c r="I48" s="97">
        <f>I20/I$23*100</f>
        <v>12.879356556575045</v>
      </c>
      <c r="J48" s="97">
        <f>J20/J$23*100</f>
        <v>19.862592335519906</v>
      </c>
      <c r="K48" s="97">
        <f>K20/K$23*100</f>
        <v>19.65381311650475</v>
      </c>
      <c r="L48" s="97">
        <f>L20/L$23*100</f>
        <v>22.879731608161062</v>
      </c>
      <c r="M48" s="97">
        <f>M20/M$23*100</f>
        <v>15.631395315984086</v>
      </c>
      <c r="N48" s="97">
        <f>N20/N$23*100</f>
        <v>25.828087382187707</v>
      </c>
      <c r="O48" s="97">
        <f>O20/O$23*100</f>
        <v>12.02246451721839</v>
      </c>
      <c r="P48" s="97">
        <f>P20/P$23*100</f>
        <v>11.420324597356574</v>
      </c>
      <c r="Q48" s="97">
        <f>Q20/Q$23*100</f>
        <v>12.041358243391157</v>
      </c>
      <c r="R48" s="29">
        <f>R20/R$23*100</f>
        <v>7.9882432717328422</v>
      </c>
      <c r="S48" s="29">
        <f>S20/S$23*100</f>
        <v>7.7792025653170578</v>
      </c>
      <c r="T48" s="29">
        <f>T20/T$23*100</f>
        <v>5.8578402204374225</v>
      </c>
      <c r="U48" s="29">
        <f>U20/U$23*100</f>
        <v>11.105570892314592</v>
      </c>
      <c r="V48" s="29">
        <f>V20/V$23*100</f>
        <v>8.3738633699630824</v>
      </c>
      <c r="W48" s="29">
        <f>W20/W$23*100</f>
        <v>6.6277429321138639</v>
      </c>
      <c r="X48" s="29">
        <f>X20/X$23*100</f>
        <v>5.4500456692854469</v>
      </c>
      <c r="Y48" s="122">
        <f>Y20/Y$23*100</f>
        <v>3.9512594349150638</v>
      </c>
      <c r="Z48" s="122">
        <f>Z20/Z$23*100</f>
        <v>6.4483560216996496</v>
      </c>
      <c r="AA48" s="122">
        <f>AA20/AA$23*100</f>
        <v>11.924416081487427</v>
      </c>
      <c r="AB48" s="122">
        <f>AB20/AB$23*100</f>
        <v>7.3875600486026318</v>
      </c>
      <c r="AC48" s="122">
        <f>AC20/AC$23*100</f>
        <v>25.571072645171146</v>
      </c>
      <c r="AD48" s="122">
        <f>AD20/AD$23*100</f>
        <v>6.2891149328044822</v>
      </c>
      <c r="AE48" s="122">
        <f>AE20/AE$23*100</f>
        <v>9.0198343942012293</v>
      </c>
      <c r="AF48" s="122">
        <f>AF20/AF$23*100</f>
        <v>7.1197819681891765</v>
      </c>
    </row>
    <row r="49" spans="1:32" ht="18" customHeight="1" x14ac:dyDescent="0.15">
      <c r="A49" s="16" t="s">
        <v>67</v>
      </c>
      <c r="B49" s="96"/>
      <c r="C49" s="96"/>
      <c r="D49" s="97">
        <f>D21/D$23*100</f>
        <v>3.4435985810459075</v>
      </c>
      <c r="E49" s="97">
        <f>E21/E$23*100</f>
        <v>0.30245399391380923</v>
      </c>
      <c r="F49" s="97">
        <f>F21/F$23*100</f>
        <v>1.2332186369489835</v>
      </c>
      <c r="G49" s="97">
        <f>G21/G$23*100</f>
        <v>0.42537080894403756</v>
      </c>
      <c r="H49" s="97">
        <f>H21/H$23*100</f>
        <v>0.72678696138898435</v>
      </c>
      <c r="I49" s="97">
        <f>I21/I$23*100</f>
        <v>0.65972519970184895</v>
      </c>
      <c r="J49" s="97">
        <f>J21/J$23*100</f>
        <v>0.14133710972450464</v>
      </c>
      <c r="K49" s="97">
        <f>K21/K$23*100</f>
        <v>0.81124230264034924</v>
      </c>
      <c r="L49" s="97">
        <f>L21/L$23*100</f>
        <v>0.98988218108881698</v>
      </c>
      <c r="M49" s="97">
        <f>M21/M$23*100</f>
        <v>8.8832252982154122E-2</v>
      </c>
      <c r="N49" s="97">
        <f>N21/N$23*100</f>
        <v>0.9380262634206511</v>
      </c>
      <c r="O49" s="97">
        <f>O21/O$23*100</f>
        <v>0.95878173544139289</v>
      </c>
      <c r="P49" s="97">
        <f>P21/P$23*100</f>
        <v>0.88290359657305673</v>
      </c>
      <c r="Q49" s="97">
        <f>Q21/Q$23*100</f>
        <v>0.46130574638998278</v>
      </c>
      <c r="R49" s="29">
        <f>R21/R$23*100</f>
        <v>0.15223227160311265</v>
      </c>
      <c r="S49" s="29">
        <f>S21/S$23*100</f>
        <v>0.37962135792328433</v>
      </c>
      <c r="T49" s="29">
        <f>T21/T$23*100</f>
        <v>7.3156140539967218E-2</v>
      </c>
      <c r="U49" s="29">
        <f>U21/U$23*100</f>
        <v>7.0344996983078542E-2</v>
      </c>
      <c r="V49" s="29">
        <f>V21/V$23*100</f>
        <v>4.7357831397366879E-3</v>
      </c>
      <c r="W49" s="29">
        <f>W21/W$23*100</f>
        <v>4.0595236310832103E-2</v>
      </c>
      <c r="X49" s="29">
        <f>X21/X$23*100</f>
        <v>4.494079884349067</v>
      </c>
      <c r="Y49" s="122">
        <f>Y21/Y$23*100</f>
        <v>0.34875385128885178</v>
      </c>
      <c r="Z49" s="122">
        <f>Z21/Z$23*100</f>
        <v>4.122047120107402E-2</v>
      </c>
      <c r="AA49" s="122">
        <f>AA21/AA$23*100</f>
        <v>1.1506653871679828E-2</v>
      </c>
      <c r="AB49" s="122">
        <f>AB21/AB$23*100</f>
        <v>4.0990425627087657E-2</v>
      </c>
      <c r="AC49" s="122">
        <f>AC21/AC$23*100</f>
        <v>1.3770615483113188E-2</v>
      </c>
      <c r="AD49" s="122">
        <f>AD21/AD$23*100</f>
        <v>1.752584146500949E-2</v>
      </c>
      <c r="AE49" s="122">
        <f>AE21/AE$23*100</f>
        <v>1.9537022544133791E-3</v>
      </c>
      <c r="AF49" s="122">
        <f>AF21/AF$23*100</f>
        <v>0.86438488522355628</v>
      </c>
    </row>
    <row r="50" spans="1:32" ht="18" customHeight="1" x14ac:dyDescent="0.15">
      <c r="A50" s="16" t="s">
        <v>68</v>
      </c>
      <c r="B50" s="96"/>
      <c r="C50" s="96"/>
      <c r="D50" s="97">
        <f>D22/D$23*100</f>
        <v>0</v>
      </c>
      <c r="E50" s="97">
        <f>E22/E$23*100</f>
        <v>0</v>
      </c>
      <c r="F50" s="97">
        <f>F22/F$23*100</f>
        <v>0</v>
      </c>
      <c r="G50" s="97">
        <f>G22/G$23*100</f>
        <v>0</v>
      </c>
      <c r="H50" s="97">
        <f>H22/H$23*100</f>
        <v>0</v>
      </c>
      <c r="I50" s="97">
        <f>I22/I$23*100</f>
        <v>0</v>
      </c>
      <c r="J50" s="97">
        <f>J22/J$23*100</f>
        <v>0</v>
      </c>
      <c r="K50" s="97">
        <f>K22/K$23*100</f>
        <v>0</v>
      </c>
      <c r="L50" s="97">
        <f>L22/L$23*100</f>
        <v>0</v>
      </c>
      <c r="M50" s="97">
        <f>M22/M$23*100</f>
        <v>0</v>
      </c>
      <c r="N50" s="97">
        <f>N22/N$23*100</f>
        <v>0</v>
      </c>
      <c r="O50" s="97">
        <f>O22/O$23*100</f>
        <v>0</v>
      </c>
      <c r="P50" s="97">
        <f>P22/P$23*100</f>
        <v>0</v>
      </c>
      <c r="Q50" s="97">
        <f>Q22/Q$23*100</f>
        <v>0</v>
      </c>
      <c r="R50" s="29">
        <f>R22/R$23*100</f>
        <v>1.0370045749530834E-5</v>
      </c>
      <c r="S50" s="29">
        <f>S22/S$23*100</f>
        <v>1.2490831729510538E-5</v>
      </c>
      <c r="T50" s="29">
        <f>T22/T$23*100</f>
        <v>1.1453912719581529E-5</v>
      </c>
      <c r="U50" s="29">
        <f>U22/U$23*100</f>
        <v>1.0679367995002056E-5</v>
      </c>
      <c r="V50" s="29">
        <f>V22/V$23*100</f>
        <v>1.1222234928285991E-5</v>
      </c>
      <c r="W50" s="29">
        <f>W22/W$23*100</f>
        <v>1.1355310856176812E-5</v>
      </c>
      <c r="X50" s="29">
        <f>X22/X$23*100</f>
        <v>1.1336548454051893E-5</v>
      </c>
      <c r="Y50" s="122">
        <f>Y22/Y$23*100</f>
        <v>1.2001990890248874E-5</v>
      </c>
      <c r="Z50" s="122">
        <f>Z22/Z$23*100</f>
        <v>1.1663970345521793E-5</v>
      </c>
      <c r="AA50" s="122">
        <f>AA22/AA$23*100</f>
        <v>1.1042854003531504E-5</v>
      </c>
      <c r="AB50" s="122">
        <f>AB22/AB$23*100</f>
        <v>1.0537384479971119E-5</v>
      </c>
      <c r="AC50" s="122">
        <f>AC22/AC$23*100</f>
        <v>9.3233686412411567E-6</v>
      </c>
      <c r="AD50" s="122">
        <f>AD22/AD$23*100</f>
        <v>1.1092304724689551E-5</v>
      </c>
      <c r="AE50" s="122">
        <f>AE22/AE$23*100</f>
        <v>1.135873403728709E-5</v>
      </c>
      <c r="AF50" s="122">
        <f>AF22/AF$23*100</f>
        <v>1.2165867490831195E-5</v>
      </c>
    </row>
    <row r="51" spans="1:32" ht="18" customHeight="1" x14ac:dyDescent="0.15">
      <c r="A51" s="16" t="s">
        <v>50</v>
      </c>
      <c r="B51" s="96"/>
      <c r="C51" s="96"/>
      <c r="D51" s="98">
        <f t="shared" ref="D51:Q51" si="15">SUM(D32:D50)-D33-D36-D37-D41-D47-D48</f>
        <v>100</v>
      </c>
      <c r="E51" s="98">
        <f t="shared" si="15"/>
        <v>100</v>
      </c>
      <c r="F51" s="98">
        <f t="shared" si="15"/>
        <v>99.999999999999972</v>
      </c>
      <c r="G51" s="98">
        <f t="shared" si="15"/>
        <v>99.999999999999972</v>
      </c>
      <c r="H51" s="98">
        <f t="shared" si="15"/>
        <v>99.999999999999986</v>
      </c>
      <c r="I51" s="98">
        <f t="shared" si="15"/>
        <v>99.999999999999986</v>
      </c>
      <c r="J51" s="98">
        <f t="shared" si="15"/>
        <v>100</v>
      </c>
      <c r="K51" s="98">
        <f t="shared" si="15"/>
        <v>100</v>
      </c>
      <c r="L51" s="98">
        <f t="shared" si="15"/>
        <v>99.999999999999986</v>
      </c>
      <c r="M51" s="98">
        <f t="shared" si="15"/>
        <v>100</v>
      </c>
      <c r="N51" s="98">
        <f t="shared" si="15"/>
        <v>100.00000000000003</v>
      </c>
      <c r="O51" s="98">
        <f t="shared" si="15"/>
        <v>99.999999999999986</v>
      </c>
      <c r="P51" s="98">
        <f t="shared" si="15"/>
        <v>99.999999999999972</v>
      </c>
      <c r="Q51" s="98">
        <f t="shared" si="15"/>
        <v>100.00000000000006</v>
      </c>
      <c r="R51" s="30">
        <f t="shared" ref="R51:X51" si="16">SUM(R32:R50)-R33-R36-R37-R41-R47-R48</f>
        <v>99.999999999999986</v>
      </c>
      <c r="S51" s="30">
        <f t="shared" si="16"/>
        <v>100.00000000000004</v>
      </c>
      <c r="T51" s="30">
        <f t="shared" si="16"/>
        <v>100.00000000000001</v>
      </c>
      <c r="U51" s="30">
        <f t="shared" si="16"/>
        <v>100.00000000000001</v>
      </c>
      <c r="V51" s="30">
        <f t="shared" si="16"/>
        <v>100</v>
      </c>
      <c r="W51" s="30">
        <f t="shared" si="16"/>
        <v>100.00000000000001</v>
      </c>
      <c r="X51" s="30">
        <f t="shared" si="16"/>
        <v>100.00000000000001</v>
      </c>
      <c r="Y51" s="20">
        <f t="shared" ref="Y51:AB51" si="17">SUM(Y32:Y50)-Y33-Y36-Y37-Y41-Y47-Y48</f>
        <v>100.00000000000001</v>
      </c>
      <c r="Z51" s="20">
        <f t="shared" si="17"/>
        <v>100.00000000000004</v>
      </c>
      <c r="AA51" s="20">
        <f t="shared" si="17"/>
        <v>100.00000000000007</v>
      </c>
      <c r="AB51" s="20">
        <f t="shared" si="17"/>
        <v>100</v>
      </c>
      <c r="AC51" s="20">
        <f t="shared" ref="AC51" si="18">SUM(AC32:AC50)-AC33-AC36-AC37-AC41-AC47-AC48</f>
        <v>100</v>
      </c>
      <c r="AD51" s="20">
        <f t="shared" ref="AD51:AE51" si="19">SUM(AD32:AD50)-AD33-AD36-AD37-AD41-AD47-AD48</f>
        <v>100.00000000000006</v>
      </c>
      <c r="AE51" s="20">
        <f t="shared" si="19"/>
        <v>100.00000000000001</v>
      </c>
      <c r="AF51" s="20">
        <f t="shared" ref="AF51" si="20">SUM(AF32:AF50)-AF33-AF36-AF37-AF41-AF47-AF48</f>
        <v>100.00000000000001</v>
      </c>
    </row>
    <row r="52" spans="1:32" ht="18" customHeight="1" x14ac:dyDescent="0.15">
      <c r="A52" s="16" t="s">
        <v>69</v>
      </c>
      <c r="B52" s="96"/>
      <c r="C52" s="96"/>
      <c r="D52" s="98">
        <f t="shared" ref="D52:Q52" si="21">SUM(D32:D35)-D33</f>
        <v>32.142788408321273</v>
      </c>
      <c r="E52" s="98">
        <f t="shared" si="21"/>
        <v>34.178721606710383</v>
      </c>
      <c r="F52" s="98">
        <f t="shared" si="21"/>
        <v>36.316128505154666</v>
      </c>
      <c r="G52" s="98">
        <f t="shared" si="21"/>
        <v>36.449643280542269</v>
      </c>
      <c r="H52" s="98">
        <f t="shared" si="21"/>
        <v>39.826741504655089</v>
      </c>
      <c r="I52" s="98">
        <f t="shared" si="21"/>
        <v>42.902311550275613</v>
      </c>
      <c r="J52" s="98">
        <f t="shared" si="21"/>
        <v>40.76193767249562</v>
      </c>
      <c r="K52" s="98">
        <f t="shared" si="21"/>
        <v>43.368223282834421</v>
      </c>
      <c r="L52" s="98">
        <f t="shared" si="21"/>
        <v>41.865346976636104</v>
      </c>
      <c r="M52" s="98">
        <f t="shared" si="21"/>
        <v>42.813096984219534</v>
      </c>
      <c r="N52" s="98">
        <f t="shared" si="21"/>
        <v>39.056340340019695</v>
      </c>
      <c r="O52" s="98">
        <f t="shared" si="21"/>
        <v>47.193183217217786</v>
      </c>
      <c r="P52" s="98">
        <f t="shared" si="21"/>
        <v>46.097649868099367</v>
      </c>
      <c r="Q52" s="98">
        <f t="shared" si="21"/>
        <v>44.366470425075491</v>
      </c>
      <c r="R52" s="30">
        <f t="shared" ref="R52:X52" si="22">SUM(R32:R35)-R33</f>
        <v>41.271620638008777</v>
      </c>
      <c r="S52" s="30">
        <f t="shared" si="22"/>
        <v>47.668686184340693</v>
      </c>
      <c r="T52" s="30">
        <f t="shared" si="22"/>
        <v>43.890362689291663</v>
      </c>
      <c r="U52" s="30">
        <f t="shared" si="22"/>
        <v>39.870576739268571</v>
      </c>
      <c r="V52" s="30">
        <f t="shared" si="22"/>
        <v>40.414511202652122</v>
      </c>
      <c r="W52" s="30">
        <f t="shared" si="22"/>
        <v>42.47807175920564</v>
      </c>
      <c r="X52" s="30">
        <f t="shared" si="22"/>
        <v>42.010595818378064</v>
      </c>
      <c r="Y52" s="20">
        <f t="shared" ref="Y52:AB52" si="23">SUM(Y32:Y35)-Y33</f>
        <v>43.137303615923813</v>
      </c>
      <c r="Z52" s="20">
        <f t="shared" si="23"/>
        <v>41.724319728089519</v>
      </c>
      <c r="AA52" s="20">
        <f t="shared" si="23"/>
        <v>40.832918306070368</v>
      </c>
      <c r="AB52" s="20">
        <f t="shared" si="23"/>
        <v>37.898124777595328</v>
      </c>
      <c r="AC52" s="20">
        <f t="shared" ref="AC52" si="24">SUM(AC32:AC35)-AC33</f>
        <v>30.635946042682189</v>
      </c>
      <c r="AD52" s="20">
        <f t="shared" ref="AD52:AE52" si="25">SUM(AD32:AD35)-AD33</f>
        <v>35.717365413461778</v>
      </c>
      <c r="AE52" s="20">
        <f t="shared" si="25"/>
        <v>35.007004931280797</v>
      </c>
      <c r="AF52" s="20">
        <f t="shared" ref="AF52" si="26">SUM(AF32:AF35)-AF33</f>
        <v>38.51972780574711</v>
      </c>
    </row>
    <row r="53" spans="1:32" ht="18" customHeight="1" x14ac:dyDescent="0.15">
      <c r="A53" s="16" t="s">
        <v>70</v>
      </c>
      <c r="B53" s="96"/>
      <c r="C53" s="96"/>
      <c r="D53" s="98">
        <f t="shared" ref="D53:Q53" si="27">+D46+D49+D50</f>
        <v>36.39703793974752</v>
      </c>
      <c r="E53" s="98">
        <f t="shared" si="27"/>
        <v>31.402114680988124</v>
      </c>
      <c r="F53" s="98">
        <f t="shared" si="27"/>
        <v>31.133637868814827</v>
      </c>
      <c r="G53" s="98">
        <f t="shared" si="27"/>
        <v>35.745484991194466</v>
      </c>
      <c r="H53" s="98">
        <f t="shared" si="27"/>
        <v>29.83293454623562</v>
      </c>
      <c r="I53" s="98">
        <f t="shared" si="27"/>
        <v>24.875407594057208</v>
      </c>
      <c r="J53" s="98">
        <f t="shared" si="27"/>
        <v>29.779158040027603</v>
      </c>
      <c r="K53" s="98">
        <f t="shared" si="27"/>
        <v>25.088978746849303</v>
      </c>
      <c r="L53" s="98">
        <f t="shared" si="27"/>
        <v>27.735686552087486</v>
      </c>
      <c r="M53" s="98">
        <f t="shared" si="27"/>
        <v>21.307182286764217</v>
      </c>
      <c r="N53" s="98">
        <f t="shared" si="27"/>
        <v>28.162859343171458</v>
      </c>
      <c r="O53" s="98">
        <f t="shared" si="27"/>
        <v>14.531494256277529</v>
      </c>
      <c r="P53" s="98">
        <f t="shared" si="27"/>
        <v>16.937040021914221</v>
      </c>
      <c r="Q53" s="98">
        <f t="shared" si="27"/>
        <v>18.397898038534301</v>
      </c>
      <c r="R53" s="30">
        <f t="shared" ref="R53:X53" si="28">+R46+R49+R50</f>
        <v>10.777339666389407</v>
      </c>
      <c r="S53" s="30">
        <f t="shared" si="28"/>
        <v>14.001173138916036</v>
      </c>
      <c r="T53" s="30">
        <f t="shared" si="28"/>
        <v>20.783708779229382</v>
      </c>
      <c r="U53" s="30">
        <f t="shared" si="28"/>
        <v>25.04012772524122</v>
      </c>
      <c r="V53" s="30">
        <f t="shared" si="28"/>
        <v>16.577070213371719</v>
      </c>
      <c r="W53" s="30">
        <f t="shared" si="28"/>
        <v>10.818136520814512</v>
      </c>
      <c r="X53" s="30">
        <f t="shared" si="28"/>
        <v>14.851683369748216</v>
      </c>
      <c r="Y53" s="20">
        <f t="shared" ref="Y53:AB53" si="29">+Y46+Y49+Y50</f>
        <v>8.7742834781433547</v>
      </c>
      <c r="Z53" s="20">
        <f t="shared" si="29"/>
        <v>15.336441392631405</v>
      </c>
      <c r="AA53" s="20">
        <f t="shared" si="29"/>
        <v>14.866707230750373</v>
      </c>
      <c r="AB53" s="20">
        <f t="shared" si="29"/>
        <v>10.542368662830146</v>
      </c>
      <c r="AC53" s="20">
        <f t="shared" ref="AC53" si="30">+AC46+AC49+AC50</f>
        <v>27.438011951999197</v>
      </c>
      <c r="AD53" s="20">
        <f t="shared" ref="AD53:AE53" si="31">+AD46+AD49+AD50</f>
        <v>13.439525142871657</v>
      </c>
      <c r="AE53" s="20">
        <f t="shared" si="31"/>
        <v>16.014997163724114</v>
      </c>
      <c r="AF53" s="20">
        <f t="shared" ref="AF53" si="32">+AF46+AF49+AF50</f>
        <v>11.550724732892297</v>
      </c>
    </row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  <colBreaks count="1" manualBreakCount="1">
    <brk id="1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71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[1]財政指標!$M$1</f>
        <v>馬頭町</v>
      </c>
      <c r="P1" s="28" t="str">
        <f>[1]財政指標!$M$1</f>
        <v>馬頭町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170</v>
      </c>
      <c r="D3" s="12" t="s">
        <v>172</v>
      </c>
      <c r="E3" s="12" t="s">
        <v>174</v>
      </c>
      <c r="F3" s="12" t="s">
        <v>176</v>
      </c>
      <c r="G3" s="12" t="s">
        <v>178</v>
      </c>
      <c r="H3" s="12" t="s">
        <v>180</v>
      </c>
      <c r="I3" s="12" t="s">
        <v>182</v>
      </c>
      <c r="J3" s="14" t="s">
        <v>238</v>
      </c>
      <c r="K3" s="14" t="s">
        <v>239</v>
      </c>
      <c r="L3" s="12" t="s">
        <v>188</v>
      </c>
      <c r="M3" s="12" t="s">
        <v>190</v>
      </c>
      <c r="N3" s="12" t="s">
        <v>192</v>
      </c>
      <c r="O3" s="2" t="s">
        <v>194</v>
      </c>
      <c r="P3" s="2" t="s">
        <v>196</v>
      </c>
      <c r="Q3" s="2" t="s">
        <v>197</v>
      </c>
    </row>
    <row r="4" spans="1:17" ht="18" customHeight="1" x14ac:dyDescent="0.15">
      <c r="A4" s="16" t="s">
        <v>240</v>
      </c>
      <c r="B4" s="16"/>
      <c r="C4" s="12"/>
      <c r="D4" s="12">
        <v>1211824</v>
      </c>
      <c r="E4" s="12">
        <v>1321349</v>
      </c>
      <c r="F4" s="12">
        <v>1409301</v>
      </c>
      <c r="G4" s="12">
        <v>1386250</v>
      </c>
      <c r="H4" s="12">
        <v>1497400</v>
      </c>
      <c r="I4" s="12">
        <v>1568135</v>
      </c>
      <c r="J4" s="14">
        <v>1590997</v>
      </c>
      <c r="K4" s="13">
        <v>1639986</v>
      </c>
      <c r="L4" s="16">
        <v>1614938</v>
      </c>
      <c r="M4" s="16">
        <v>1594293</v>
      </c>
      <c r="N4" s="16">
        <v>1636166</v>
      </c>
      <c r="O4" s="16">
        <v>1635203</v>
      </c>
      <c r="P4" s="16">
        <v>1587033</v>
      </c>
      <c r="Q4" s="16">
        <v>1578895</v>
      </c>
    </row>
    <row r="5" spans="1:17" ht="18" customHeight="1" x14ac:dyDescent="0.15">
      <c r="A5" s="16" t="s">
        <v>52</v>
      </c>
      <c r="B5" s="16"/>
      <c r="C5" s="12"/>
      <c r="D5" s="12">
        <v>838151</v>
      </c>
      <c r="E5" s="12">
        <v>919076</v>
      </c>
      <c r="F5" s="12">
        <v>980890</v>
      </c>
      <c r="G5" s="12">
        <v>977740</v>
      </c>
      <c r="H5" s="12">
        <v>1052425</v>
      </c>
      <c r="I5" s="12">
        <v>1088774</v>
      </c>
      <c r="J5" s="14">
        <v>1104455</v>
      </c>
      <c r="K5" s="13">
        <v>1139376</v>
      </c>
      <c r="L5" s="16">
        <v>1122400</v>
      </c>
      <c r="M5" s="16">
        <v>1108026</v>
      </c>
      <c r="N5" s="16">
        <v>1131425</v>
      </c>
      <c r="O5" s="16">
        <v>1109839</v>
      </c>
      <c r="P5" s="16">
        <v>1073415</v>
      </c>
      <c r="Q5" s="16">
        <v>1071891</v>
      </c>
    </row>
    <row r="6" spans="1:17" ht="18" customHeight="1" x14ac:dyDescent="0.15">
      <c r="A6" s="16" t="s">
        <v>241</v>
      </c>
      <c r="B6" s="16"/>
      <c r="C6" s="12"/>
      <c r="D6" s="12">
        <v>43551</v>
      </c>
      <c r="E6" s="12">
        <v>55010</v>
      </c>
      <c r="F6" s="12">
        <v>152998</v>
      </c>
      <c r="G6" s="12">
        <v>198496</v>
      </c>
      <c r="H6" s="12">
        <v>287147</v>
      </c>
      <c r="I6" s="12">
        <v>300633</v>
      </c>
      <c r="J6" s="14">
        <v>395758</v>
      </c>
      <c r="K6" s="71">
        <v>391190</v>
      </c>
      <c r="L6" s="16">
        <v>387494</v>
      </c>
      <c r="M6" s="16">
        <v>135361</v>
      </c>
      <c r="N6" s="16">
        <v>151791</v>
      </c>
      <c r="O6" s="16">
        <v>147026</v>
      </c>
      <c r="P6" s="16">
        <v>224056</v>
      </c>
      <c r="Q6" s="16">
        <v>248105</v>
      </c>
    </row>
    <row r="7" spans="1:17" ht="18" customHeight="1" x14ac:dyDescent="0.15">
      <c r="A7" s="16" t="s">
        <v>242</v>
      </c>
      <c r="B7" s="16"/>
      <c r="C7" s="12"/>
      <c r="D7" s="12">
        <v>558437</v>
      </c>
      <c r="E7" s="12">
        <v>575943</v>
      </c>
      <c r="F7" s="12">
        <v>599533</v>
      </c>
      <c r="G7" s="12">
        <v>630474</v>
      </c>
      <c r="H7" s="12">
        <v>677322</v>
      </c>
      <c r="I7" s="12">
        <v>748367</v>
      </c>
      <c r="J7" s="14">
        <v>786003</v>
      </c>
      <c r="K7" s="13">
        <v>830623</v>
      </c>
      <c r="L7" s="16">
        <v>915702</v>
      </c>
      <c r="M7" s="16">
        <v>859088</v>
      </c>
      <c r="N7" s="16">
        <v>887625</v>
      </c>
      <c r="O7" s="16">
        <v>850411</v>
      </c>
      <c r="P7" s="16">
        <v>847710</v>
      </c>
      <c r="Q7" s="16">
        <v>807050</v>
      </c>
    </row>
    <row r="8" spans="1:17" ht="18" customHeight="1" x14ac:dyDescent="0.15">
      <c r="A8" s="16" t="s">
        <v>55</v>
      </c>
      <c r="B8" s="16"/>
      <c r="C8" s="12"/>
      <c r="D8" s="12">
        <v>558437</v>
      </c>
      <c r="E8" s="12">
        <v>575943</v>
      </c>
      <c r="F8" s="12">
        <v>599533</v>
      </c>
      <c r="G8" s="12">
        <v>630474</v>
      </c>
      <c r="H8" s="12">
        <v>677070</v>
      </c>
      <c r="I8" s="12">
        <v>748367</v>
      </c>
      <c r="J8" s="14">
        <v>786003</v>
      </c>
      <c r="K8" s="13">
        <v>830623</v>
      </c>
      <c r="L8" s="16">
        <v>915702</v>
      </c>
      <c r="M8" s="16">
        <v>859088</v>
      </c>
      <c r="N8" s="16">
        <v>887625</v>
      </c>
      <c r="O8" s="16">
        <v>850411</v>
      </c>
      <c r="P8" s="16">
        <v>847710</v>
      </c>
      <c r="Q8" s="16">
        <v>807050</v>
      </c>
    </row>
    <row r="9" spans="1:17" ht="18" customHeight="1" x14ac:dyDescent="0.15">
      <c r="A9" s="16" t="s">
        <v>56</v>
      </c>
      <c r="B9" s="16"/>
      <c r="C9" s="12"/>
      <c r="D9" s="12">
        <v>0</v>
      </c>
      <c r="E9" s="12">
        <v>0</v>
      </c>
      <c r="F9" s="12">
        <v>0</v>
      </c>
      <c r="G9" s="12">
        <v>0</v>
      </c>
      <c r="H9" s="12">
        <v>252</v>
      </c>
      <c r="I9" s="12">
        <v>0</v>
      </c>
      <c r="J9" s="14">
        <v>0</v>
      </c>
      <c r="K9" s="13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ht="18" customHeight="1" x14ac:dyDescent="0.15">
      <c r="A10" s="16" t="s">
        <v>243</v>
      </c>
      <c r="B10" s="16"/>
      <c r="C10" s="12"/>
      <c r="D10" s="12">
        <v>561232</v>
      </c>
      <c r="E10" s="12">
        <v>534147</v>
      </c>
      <c r="F10" s="12">
        <v>544716</v>
      </c>
      <c r="G10" s="12">
        <v>564684</v>
      </c>
      <c r="H10" s="12">
        <v>622212</v>
      </c>
      <c r="I10" s="12">
        <v>669444</v>
      </c>
      <c r="J10" s="14">
        <v>692543</v>
      </c>
      <c r="K10" s="13">
        <v>718844</v>
      </c>
      <c r="L10" s="16">
        <v>710909</v>
      </c>
      <c r="M10" s="16">
        <v>766378</v>
      </c>
      <c r="N10" s="16">
        <v>770805</v>
      </c>
      <c r="O10" s="16">
        <v>793192</v>
      </c>
      <c r="P10" s="16">
        <v>745447</v>
      </c>
      <c r="Q10" s="16">
        <v>757063</v>
      </c>
    </row>
    <row r="11" spans="1:17" ht="18" customHeight="1" x14ac:dyDescent="0.15">
      <c r="A11" s="16" t="s">
        <v>244</v>
      </c>
      <c r="B11" s="16"/>
      <c r="C11" s="12"/>
      <c r="D11" s="12">
        <v>13084</v>
      </c>
      <c r="E11" s="12">
        <v>11024</v>
      </c>
      <c r="F11" s="12">
        <v>13560</v>
      </c>
      <c r="G11" s="12">
        <v>16225</v>
      </c>
      <c r="H11" s="12">
        <v>16263</v>
      </c>
      <c r="I11" s="12">
        <v>18909</v>
      </c>
      <c r="J11" s="14">
        <v>19545</v>
      </c>
      <c r="K11" s="14">
        <v>20100</v>
      </c>
      <c r="L11" s="16">
        <v>23105</v>
      </c>
      <c r="M11" s="16">
        <v>31990</v>
      </c>
      <c r="N11" s="16">
        <v>33065</v>
      </c>
      <c r="O11" s="16">
        <v>52586</v>
      </c>
      <c r="P11" s="16">
        <v>51375</v>
      </c>
      <c r="Q11" s="16">
        <v>32069</v>
      </c>
    </row>
    <row r="12" spans="1:17" ht="18" customHeight="1" x14ac:dyDescent="0.15">
      <c r="A12" s="16" t="s">
        <v>245</v>
      </c>
      <c r="B12" s="16"/>
      <c r="C12" s="12"/>
      <c r="D12" s="12">
        <v>511155</v>
      </c>
      <c r="E12" s="12">
        <v>573604</v>
      </c>
      <c r="F12" s="12">
        <v>582211</v>
      </c>
      <c r="G12" s="12">
        <v>576633</v>
      </c>
      <c r="H12" s="12">
        <v>602450</v>
      </c>
      <c r="I12" s="12">
        <v>635238</v>
      </c>
      <c r="J12" s="14">
        <v>623889</v>
      </c>
      <c r="K12" s="14">
        <v>625854</v>
      </c>
      <c r="L12" s="16">
        <v>786754</v>
      </c>
      <c r="M12" s="16">
        <v>629119</v>
      </c>
      <c r="N12" s="16">
        <v>597182</v>
      </c>
      <c r="O12" s="16">
        <v>643259</v>
      </c>
      <c r="P12" s="16">
        <v>662286</v>
      </c>
      <c r="Q12" s="16">
        <v>692869</v>
      </c>
    </row>
    <row r="13" spans="1:17" ht="18" customHeight="1" x14ac:dyDescent="0.15">
      <c r="A13" s="16" t="s">
        <v>60</v>
      </c>
      <c r="B13" s="16"/>
      <c r="C13" s="12"/>
      <c r="D13" s="12">
        <v>314984</v>
      </c>
      <c r="E13" s="12">
        <v>332489</v>
      </c>
      <c r="F13" s="12">
        <v>352180</v>
      </c>
      <c r="G13" s="12">
        <v>358972</v>
      </c>
      <c r="H13" s="12">
        <v>368586</v>
      </c>
      <c r="I13" s="12">
        <v>375147</v>
      </c>
      <c r="J13" s="14">
        <v>366176</v>
      </c>
      <c r="K13" s="14">
        <v>367432</v>
      </c>
      <c r="L13" s="16">
        <v>405619</v>
      </c>
      <c r="M13" s="16">
        <v>375736</v>
      </c>
      <c r="N13" s="16">
        <v>376651</v>
      </c>
      <c r="O13" s="16">
        <v>382119</v>
      </c>
      <c r="P13" s="16">
        <v>397939</v>
      </c>
      <c r="Q13" s="16">
        <v>419659</v>
      </c>
    </row>
    <row r="14" spans="1:17" ht="18" customHeight="1" x14ac:dyDescent="0.15">
      <c r="A14" s="16" t="s">
        <v>246</v>
      </c>
      <c r="B14" s="16"/>
      <c r="C14" s="12"/>
      <c r="D14" s="12">
        <v>154308</v>
      </c>
      <c r="E14" s="12">
        <v>186409</v>
      </c>
      <c r="F14" s="12">
        <v>133556</v>
      </c>
      <c r="G14" s="12">
        <v>140278</v>
      </c>
      <c r="H14" s="12">
        <v>150508</v>
      </c>
      <c r="I14" s="12">
        <v>169848</v>
      </c>
      <c r="J14" s="14">
        <v>154911</v>
      </c>
      <c r="K14" s="14">
        <v>188083</v>
      </c>
      <c r="L14" s="16">
        <v>172360</v>
      </c>
      <c r="M14" s="16">
        <v>374622</v>
      </c>
      <c r="N14" s="16">
        <v>378257</v>
      </c>
      <c r="O14" s="16">
        <v>370286</v>
      </c>
      <c r="P14" s="16">
        <v>423242</v>
      </c>
      <c r="Q14" s="16">
        <v>468907</v>
      </c>
    </row>
    <row r="15" spans="1:17" ht="18" customHeight="1" x14ac:dyDescent="0.15">
      <c r="A15" s="16" t="s">
        <v>247</v>
      </c>
      <c r="B15" s="16"/>
      <c r="C15" s="12"/>
      <c r="D15" s="12">
        <v>252644</v>
      </c>
      <c r="E15" s="12">
        <v>202980</v>
      </c>
      <c r="F15" s="12">
        <v>225071</v>
      </c>
      <c r="G15" s="12">
        <v>86200</v>
      </c>
      <c r="H15" s="12">
        <v>137200</v>
      </c>
      <c r="I15" s="12">
        <v>101550</v>
      </c>
      <c r="J15" s="14">
        <v>150200</v>
      </c>
      <c r="K15" s="13">
        <v>231850</v>
      </c>
      <c r="L15" s="16">
        <v>109334</v>
      </c>
      <c r="M15" s="16">
        <v>101800</v>
      </c>
      <c r="N15" s="16">
        <v>9530</v>
      </c>
      <c r="O15" s="16">
        <v>17430</v>
      </c>
      <c r="P15" s="16">
        <v>3100</v>
      </c>
      <c r="Q15" s="16">
        <v>11320</v>
      </c>
    </row>
    <row r="16" spans="1:17" ht="18" customHeight="1" x14ac:dyDescent="0.15">
      <c r="A16" s="16" t="s">
        <v>63</v>
      </c>
      <c r="B16" s="16"/>
      <c r="C16" s="12"/>
      <c r="D16" s="12">
        <v>110785</v>
      </c>
      <c r="E16" s="12">
        <v>125962</v>
      </c>
      <c r="F16" s="12">
        <v>111312</v>
      </c>
      <c r="G16" s="12">
        <v>110817</v>
      </c>
      <c r="H16" s="12">
        <v>110865</v>
      </c>
      <c r="I16" s="12">
        <v>120817</v>
      </c>
      <c r="J16" s="14">
        <v>126500</v>
      </c>
      <c r="K16" s="13">
        <v>110230</v>
      </c>
      <c r="L16" s="16">
        <v>107230</v>
      </c>
      <c r="M16" s="16">
        <v>107230</v>
      </c>
      <c r="N16" s="16">
        <v>107000</v>
      </c>
      <c r="O16" s="16">
        <v>107000</v>
      </c>
      <c r="P16" s="16">
        <v>107000</v>
      </c>
      <c r="Q16" s="16">
        <v>107000</v>
      </c>
    </row>
    <row r="17" spans="1:17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18" customHeight="1" x14ac:dyDescent="0.15">
      <c r="A18" s="16" t="s">
        <v>248</v>
      </c>
      <c r="B18" s="16"/>
      <c r="C18" s="12"/>
      <c r="D18" s="12">
        <v>2103690</v>
      </c>
      <c r="E18" s="12">
        <v>2091285</v>
      </c>
      <c r="F18" s="12">
        <v>1908113</v>
      </c>
      <c r="G18" s="12">
        <v>2815566</v>
      </c>
      <c r="H18" s="12">
        <v>2221580</v>
      </c>
      <c r="I18" s="12">
        <v>1628224</v>
      </c>
      <c r="J18" s="14">
        <v>2432911</v>
      </c>
      <c r="K18" s="13">
        <v>1693957</v>
      </c>
      <c r="L18" s="16">
        <v>2216067</v>
      </c>
      <c r="M18" s="16">
        <v>843298</v>
      </c>
      <c r="N18" s="16">
        <v>921134</v>
      </c>
      <c r="O18" s="16">
        <v>834655</v>
      </c>
      <c r="P18" s="16">
        <v>1107971</v>
      </c>
      <c r="Q18" s="16">
        <v>1322996</v>
      </c>
    </row>
    <row r="19" spans="1:17" ht="18" customHeight="1" x14ac:dyDescent="0.15">
      <c r="A19" s="16" t="s">
        <v>249</v>
      </c>
      <c r="B19" s="16"/>
      <c r="C19" s="12"/>
      <c r="D19" s="12">
        <v>708291</v>
      </c>
      <c r="E19" s="12">
        <v>738440</v>
      </c>
      <c r="F19" s="12">
        <v>543836</v>
      </c>
      <c r="G19" s="12">
        <v>1077060</v>
      </c>
      <c r="H19" s="12">
        <v>534105</v>
      </c>
      <c r="I19" s="12">
        <v>677082</v>
      </c>
      <c r="J19" s="14">
        <v>770039</v>
      </c>
      <c r="K19" s="13">
        <v>337981</v>
      </c>
      <c r="L19" s="16">
        <v>169397</v>
      </c>
      <c r="M19" s="16">
        <v>62237</v>
      </c>
      <c r="N19" s="16">
        <v>91353</v>
      </c>
      <c r="O19" s="16">
        <v>96235</v>
      </c>
      <c r="P19" s="16">
        <v>336616</v>
      </c>
      <c r="Q19" s="16">
        <v>487539</v>
      </c>
    </row>
    <row r="20" spans="1:17" ht="18" customHeight="1" x14ac:dyDescent="0.15">
      <c r="A20" s="16" t="s">
        <v>250</v>
      </c>
      <c r="B20" s="16"/>
      <c r="C20" s="12"/>
      <c r="D20" s="12">
        <v>1363727</v>
      </c>
      <c r="E20" s="12">
        <v>1326772</v>
      </c>
      <c r="F20" s="12">
        <v>1282973</v>
      </c>
      <c r="G20" s="12">
        <v>1693920</v>
      </c>
      <c r="H20" s="12">
        <v>1600239</v>
      </c>
      <c r="I20" s="12">
        <v>839041</v>
      </c>
      <c r="J20" s="14">
        <v>1580764</v>
      </c>
      <c r="K20" s="13">
        <v>1289451</v>
      </c>
      <c r="L20" s="16">
        <v>1914155</v>
      </c>
      <c r="M20" s="16">
        <v>698455</v>
      </c>
      <c r="N20" s="16">
        <v>791162</v>
      </c>
      <c r="O20" s="16">
        <v>727104</v>
      </c>
      <c r="P20" s="16">
        <v>762271</v>
      </c>
      <c r="Q20" s="16">
        <v>827898</v>
      </c>
    </row>
    <row r="21" spans="1:17" ht="18" customHeight="1" x14ac:dyDescent="0.15">
      <c r="A21" s="16" t="s">
        <v>251</v>
      </c>
      <c r="B21" s="16"/>
      <c r="C21" s="12"/>
      <c r="D21" s="12">
        <v>253772</v>
      </c>
      <c r="E21" s="12">
        <v>13765</v>
      </c>
      <c r="F21" s="12">
        <v>76080</v>
      </c>
      <c r="G21" s="12">
        <v>36779</v>
      </c>
      <c r="H21" s="12">
        <v>27620</v>
      </c>
      <c r="I21" s="12">
        <v>16738</v>
      </c>
      <c r="J21" s="14">
        <v>10968</v>
      </c>
      <c r="K21" s="13">
        <v>59584</v>
      </c>
      <c r="L21" s="16">
        <v>91657</v>
      </c>
      <c r="M21" s="16">
        <v>7976</v>
      </c>
      <c r="N21" s="16">
        <v>36561</v>
      </c>
      <c r="O21" s="16">
        <v>64343</v>
      </c>
      <c r="P21" s="16">
        <v>75665</v>
      </c>
      <c r="Q21" s="16">
        <v>38454</v>
      </c>
    </row>
    <row r="22" spans="1:17" ht="18" customHeight="1" x14ac:dyDescent="0.15">
      <c r="A22" s="16" t="s">
        <v>252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18" customHeight="1" x14ac:dyDescent="0.15">
      <c r="A23" s="16" t="s">
        <v>50</v>
      </c>
      <c r="B23" s="16">
        <f t="shared" ref="B23:N23" si="0">SUM(B4:B22)-B5-B8-B9-B13-B19-B20</f>
        <v>0</v>
      </c>
      <c r="C23" s="12">
        <f t="shared" si="0"/>
        <v>0</v>
      </c>
      <c r="D23" s="12">
        <f t="shared" si="0"/>
        <v>5774482</v>
      </c>
      <c r="E23" s="12">
        <f t="shared" si="0"/>
        <v>5691478</v>
      </c>
      <c r="F23" s="12">
        <f t="shared" si="0"/>
        <v>5756451</v>
      </c>
      <c r="G23" s="12">
        <f t="shared" si="0"/>
        <v>6562402</v>
      </c>
      <c r="H23" s="12">
        <f t="shared" si="0"/>
        <v>6350567</v>
      </c>
      <c r="I23" s="12">
        <f t="shared" si="0"/>
        <v>5977903</v>
      </c>
      <c r="J23" s="14">
        <f t="shared" si="0"/>
        <v>6984225</v>
      </c>
      <c r="K23" s="13">
        <f t="shared" si="0"/>
        <v>6510301</v>
      </c>
      <c r="L23" s="17">
        <f t="shared" si="0"/>
        <v>7135550</v>
      </c>
      <c r="M23" s="17">
        <f t="shared" si="0"/>
        <v>5451155</v>
      </c>
      <c r="N23" s="17">
        <f t="shared" si="0"/>
        <v>5529116</v>
      </c>
      <c r="O23" s="17">
        <f>SUM(O4:O22)-O5-O8-O9-O13-O19-O20</f>
        <v>5515391</v>
      </c>
      <c r="P23" s="17">
        <f>SUM(P4:P22)-P5-P8-P9-P13-P19-P20</f>
        <v>5834885</v>
      </c>
      <c r="Q23" s="17">
        <f>SUM(Q4:Q22)-Q5-Q8-Q9-Q13-Q19-Q20</f>
        <v>6064728</v>
      </c>
    </row>
    <row r="24" spans="1:17" ht="18" customHeight="1" x14ac:dyDescent="0.15">
      <c r="A24" s="16" t="s">
        <v>253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1813812</v>
      </c>
      <c r="E24" s="12">
        <f t="shared" si="1"/>
        <v>1952302</v>
      </c>
      <c r="F24" s="12">
        <f t="shared" si="1"/>
        <v>2161832</v>
      </c>
      <c r="G24" s="12">
        <f t="shared" si="1"/>
        <v>2215220</v>
      </c>
      <c r="H24" s="12">
        <f t="shared" si="1"/>
        <v>2461869</v>
      </c>
      <c r="I24" s="12">
        <f t="shared" si="1"/>
        <v>2617135</v>
      </c>
      <c r="J24" s="14">
        <f t="shared" si="1"/>
        <v>2772758</v>
      </c>
      <c r="K24" s="13">
        <f t="shared" si="1"/>
        <v>2861799</v>
      </c>
      <c r="L24" s="17">
        <f t="shared" si="1"/>
        <v>2918134</v>
      </c>
      <c r="M24" s="17">
        <f t="shared" si="1"/>
        <v>2588742</v>
      </c>
      <c r="N24" s="17">
        <f>SUM(N4:N7)-N5</f>
        <v>2675582</v>
      </c>
      <c r="O24" s="17">
        <f>SUM(O4:O7)-O5</f>
        <v>2632640</v>
      </c>
      <c r="P24" s="17">
        <f>SUM(P4:P7)-P5</f>
        <v>2658799</v>
      </c>
      <c r="Q24" s="17">
        <f>SUM(Q4:Q7)-Q5</f>
        <v>2634050</v>
      </c>
    </row>
    <row r="25" spans="1:17" ht="18" customHeight="1" x14ac:dyDescent="0.15">
      <c r="A25" s="16" t="s">
        <v>254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2357462</v>
      </c>
      <c r="E25" s="12">
        <f t="shared" si="2"/>
        <v>2105050</v>
      </c>
      <c r="F25" s="12">
        <f t="shared" si="2"/>
        <v>1984193</v>
      </c>
      <c r="G25" s="12">
        <f t="shared" si="2"/>
        <v>2852345</v>
      </c>
      <c r="H25" s="12">
        <f t="shared" si="2"/>
        <v>2249200</v>
      </c>
      <c r="I25" s="12">
        <f t="shared" si="2"/>
        <v>1644962</v>
      </c>
      <c r="J25" s="14">
        <f t="shared" si="2"/>
        <v>2443879</v>
      </c>
      <c r="K25" s="13">
        <f t="shared" si="2"/>
        <v>1753541</v>
      </c>
      <c r="L25" s="17">
        <f t="shared" si="2"/>
        <v>2307724</v>
      </c>
      <c r="M25" s="17">
        <f t="shared" si="2"/>
        <v>851274</v>
      </c>
      <c r="N25" s="17">
        <f>+N18+N21+N22</f>
        <v>957695</v>
      </c>
      <c r="O25" s="17">
        <f>+O18+O21+O22</f>
        <v>898998</v>
      </c>
      <c r="P25" s="17">
        <f>+P18+P21+P22</f>
        <v>1183636</v>
      </c>
      <c r="Q25" s="17">
        <f>+Q18+Q21+Q22</f>
        <v>1361450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[1]財政指標!$M$1</f>
        <v>馬頭町</v>
      </c>
      <c r="P30" s="28"/>
      <c r="Q30" s="28" t="str">
        <f>[1]財政指標!$M$1</f>
        <v>馬頭町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170</v>
      </c>
      <c r="D32" s="12" t="s">
        <v>172</v>
      </c>
      <c r="E32" s="12" t="s">
        <v>174</v>
      </c>
      <c r="F32" s="12" t="s">
        <v>176</v>
      </c>
      <c r="G32" s="12" t="s">
        <v>178</v>
      </c>
      <c r="H32" s="12" t="s">
        <v>180</v>
      </c>
      <c r="I32" s="12" t="s">
        <v>182</v>
      </c>
      <c r="J32" s="14" t="s">
        <v>238</v>
      </c>
      <c r="K32" s="14" t="s">
        <v>239</v>
      </c>
      <c r="L32" s="12" t="s">
        <v>188</v>
      </c>
      <c r="M32" s="12" t="s">
        <v>190</v>
      </c>
      <c r="N32" s="12" t="s">
        <v>192</v>
      </c>
      <c r="O32" s="2" t="s">
        <v>194</v>
      </c>
      <c r="P32" s="2" t="s">
        <v>196</v>
      </c>
      <c r="Q32" s="2" t="s">
        <v>197</v>
      </c>
    </row>
    <row r="33" spans="1:17" ht="18" customHeight="1" x14ac:dyDescent="0.15">
      <c r="A33" s="16" t="s">
        <v>240</v>
      </c>
      <c r="B33" s="29" t="e">
        <f t="shared" ref="B33:Q33" si="3">B4/B$23*100</f>
        <v>#DIV/0!</v>
      </c>
      <c r="C33" s="29" t="e">
        <f t="shared" si="3"/>
        <v>#DIV/0!</v>
      </c>
      <c r="D33" s="29">
        <f t="shared" si="3"/>
        <v>20.985847734913712</v>
      </c>
      <c r="E33" s="29">
        <f t="shared" si="3"/>
        <v>23.216271766314478</v>
      </c>
      <c r="F33" s="29">
        <f t="shared" si="3"/>
        <v>24.482115803643602</v>
      </c>
      <c r="G33" s="29">
        <f t="shared" si="3"/>
        <v>21.124124977409188</v>
      </c>
      <c r="H33" s="29">
        <f t="shared" si="3"/>
        <v>23.578996962003551</v>
      </c>
      <c r="I33" s="29">
        <f t="shared" si="3"/>
        <v>26.232192124897306</v>
      </c>
      <c r="J33" s="29">
        <f t="shared" si="3"/>
        <v>22.779864623490795</v>
      </c>
      <c r="K33" s="29">
        <f t="shared" si="3"/>
        <v>25.190632506853373</v>
      </c>
      <c r="L33" s="29">
        <f t="shared" si="3"/>
        <v>22.632284827378406</v>
      </c>
      <c r="M33" s="29">
        <f t="shared" si="3"/>
        <v>29.246884375879972</v>
      </c>
      <c r="N33" s="29">
        <f t="shared" si="3"/>
        <v>29.59181901772363</v>
      </c>
      <c r="O33" s="29">
        <f t="shared" si="3"/>
        <v>29.647997757547923</v>
      </c>
      <c r="P33" s="29">
        <f t="shared" si="3"/>
        <v>27.199045054015631</v>
      </c>
      <c r="Q33" s="29">
        <f t="shared" si="3"/>
        <v>26.03406121428694</v>
      </c>
    </row>
    <row r="34" spans="1:17" ht="18" customHeight="1" x14ac:dyDescent="0.15">
      <c r="A34" s="16" t="s">
        <v>52</v>
      </c>
      <c r="B34" s="29" t="e">
        <f t="shared" ref="B34:Q49" si="4">B5/B$23*100</f>
        <v>#DIV/0!</v>
      </c>
      <c r="C34" s="29" t="e">
        <f t="shared" si="4"/>
        <v>#DIV/0!</v>
      </c>
      <c r="D34" s="29">
        <f t="shared" si="4"/>
        <v>14.514739157555603</v>
      </c>
      <c r="E34" s="29">
        <f t="shared" si="4"/>
        <v>16.148283451152761</v>
      </c>
      <c r="F34" s="29">
        <f t="shared" si="4"/>
        <v>17.039839303765461</v>
      </c>
      <c r="G34" s="29">
        <f t="shared" si="4"/>
        <v>14.899117731586697</v>
      </c>
      <c r="H34" s="29">
        <f t="shared" si="4"/>
        <v>16.572142298475082</v>
      </c>
      <c r="I34" s="29">
        <f t="shared" si="4"/>
        <v>18.213309918210449</v>
      </c>
      <c r="J34" s="29">
        <f t="shared" si="4"/>
        <v>15.813565570983179</v>
      </c>
      <c r="K34" s="29">
        <f t="shared" si="4"/>
        <v>17.501126292010156</v>
      </c>
      <c r="L34" s="29">
        <f t="shared" si="4"/>
        <v>15.729691474378289</v>
      </c>
      <c r="M34" s="29">
        <f t="shared" ref="M34:Q48" si="5">M5/M$23*100</f>
        <v>20.326444579176339</v>
      </c>
      <c r="N34" s="29">
        <f t="shared" si="5"/>
        <v>20.463036044098189</v>
      </c>
      <c r="O34" s="29">
        <f t="shared" si="5"/>
        <v>20.122580611238622</v>
      </c>
      <c r="P34" s="29">
        <f t="shared" si="5"/>
        <v>18.396506529263217</v>
      </c>
      <c r="Q34" s="29">
        <f t="shared" si="5"/>
        <v>17.674180936061763</v>
      </c>
    </row>
    <row r="35" spans="1:17" ht="18" customHeight="1" x14ac:dyDescent="0.15">
      <c r="A35" s="16" t="s">
        <v>241</v>
      </c>
      <c r="B35" s="29" t="e">
        <f t="shared" si="4"/>
        <v>#DIV/0!</v>
      </c>
      <c r="C35" s="29" t="e">
        <f t="shared" si="4"/>
        <v>#DIV/0!</v>
      </c>
      <c r="D35" s="29">
        <f t="shared" si="4"/>
        <v>0.75419751936190982</v>
      </c>
      <c r="E35" s="29">
        <f t="shared" si="4"/>
        <v>0.96653277057382991</v>
      </c>
      <c r="F35" s="29">
        <f t="shared" si="4"/>
        <v>2.6578529027694318</v>
      </c>
      <c r="G35" s="29">
        <f t="shared" si="4"/>
        <v>3.0247461219230396</v>
      </c>
      <c r="H35" s="29">
        <f t="shared" si="4"/>
        <v>4.5215962606173585</v>
      </c>
      <c r="I35" s="29">
        <f t="shared" si="4"/>
        <v>5.0290712311658448</v>
      </c>
      <c r="J35" s="29">
        <f t="shared" si="4"/>
        <v>5.6664554764487107</v>
      </c>
      <c r="K35" s="29">
        <f t="shared" si="4"/>
        <v>6.0087851544805684</v>
      </c>
      <c r="L35" s="29">
        <f t="shared" si="4"/>
        <v>5.4304713722137752</v>
      </c>
      <c r="M35" s="29">
        <f t="shared" si="5"/>
        <v>2.4831618253379331</v>
      </c>
      <c r="N35" s="29">
        <f t="shared" si="5"/>
        <v>2.7453032274960409</v>
      </c>
      <c r="O35" s="29">
        <f t="shared" si="5"/>
        <v>2.6657402893104041</v>
      </c>
      <c r="P35" s="29">
        <f t="shared" si="5"/>
        <v>3.8399385763386937</v>
      </c>
      <c r="Q35" s="29">
        <f t="shared" si="5"/>
        <v>4.0909501629751572</v>
      </c>
    </row>
    <row r="36" spans="1:17" ht="18" customHeight="1" x14ac:dyDescent="0.15">
      <c r="A36" s="16" t="s">
        <v>242</v>
      </c>
      <c r="B36" s="29" t="e">
        <f t="shared" si="4"/>
        <v>#DIV/0!</v>
      </c>
      <c r="C36" s="29" t="e">
        <f t="shared" si="4"/>
        <v>#DIV/0!</v>
      </c>
      <c r="D36" s="29">
        <f t="shared" si="4"/>
        <v>9.6707722008658106</v>
      </c>
      <c r="E36" s="29">
        <f t="shared" si="4"/>
        <v>10.119392537404167</v>
      </c>
      <c r="F36" s="29">
        <f t="shared" si="4"/>
        <v>10.414976171950391</v>
      </c>
      <c r="G36" s="29">
        <f t="shared" si="4"/>
        <v>9.6073663271466749</v>
      </c>
      <c r="H36" s="29">
        <f t="shared" si="4"/>
        <v>10.665535849003719</v>
      </c>
      <c r="I36" s="29">
        <f t="shared" si="4"/>
        <v>12.518888312506911</v>
      </c>
      <c r="J36" s="29">
        <f t="shared" si="4"/>
        <v>11.253975924315153</v>
      </c>
      <c r="K36" s="29">
        <f t="shared" si="4"/>
        <v>12.758595954319162</v>
      </c>
      <c r="L36" s="29">
        <f t="shared" si="4"/>
        <v>12.832956114104729</v>
      </c>
      <c r="M36" s="29">
        <f t="shared" si="5"/>
        <v>15.75974266004177</v>
      </c>
      <c r="N36" s="29">
        <f t="shared" si="5"/>
        <v>16.053651252749987</v>
      </c>
      <c r="O36" s="29">
        <f t="shared" si="5"/>
        <v>15.418870575087059</v>
      </c>
      <c r="P36" s="29">
        <f t="shared" si="5"/>
        <v>14.528306898936311</v>
      </c>
      <c r="Q36" s="29">
        <f t="shared" si="5"/>
        <v>13.307274456496648</v>
      </c>
    </row>
    <row r="37" spans="1:17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9.6707722008658106</v>
      </c>
      <c r="E37" s="29">
        <f t="shared" si="4"/>
        <v>10.119392537404167</v>
      </c>
      <c r="F37" s="29">
        <f t="shared" si="4"/>
        <v>10.414976171950391</v>
      </c>
      <c r="G37" s="29">
        <f t="shared" si="4"/>
        <v>9.6073663271466749</v>
      </c>
      <c r="H37" s="29">
        <f t="shared" si="4"/>
        <v>10.661567699388103</v>
      </c>
      <c r="I37" s="29">
        <f t="shared" si="4"/>
        <v>12.518888312506911</v>
      </c>
      <c r="J37" s="29">
        <f t="shared" si="4"/>
        <v>11.253975924315153</v>
      </c>
      <c r="K37" s="29">
        <f t="shared" si="4"/>
        <v>12.758595954319162</v>
      </c>
      <c r="L37" s="29">
        <f t="shared" si="4"/>
        <v>12.832956114104729</v>
      </c>
      <c r="M37" s="29">
        <f t="shared" si="5"/>
        <v>15.75974266004177</v>
      </c>
      <c r="N37" s="29">
        <f t="shared" si="5"/>
        <v>16.053651252749987</v>
      </c>
      <c r="O37" s="29">
        <f t="shared" si="5"/>
        <v>15.418870575087059</v>
      </c>
      <c r="P37" s="29">
        <f t="shared" si="5"/>
        <v>14.528306898936311</v>
      </c>
      <c r="Q37" s="29">
        <f t="shared" si="5"/>
        <v>13.307274456496648</v>
      </c>
    </row>
    <row r="38" spans="1:17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0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3.968149615616999E-3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5"/>
        <v>0</v>
      </c>
      <c r="Q38" s="29">
        <f t="shared" si="5"/>
        <v>0</v>
      </c>
    </row>
    <row r="39" spans="1:17" ht="18" customHeight="1" x14ac:dyDescent="0.15">
      <c r="A39" s="16" t="s">
        <v>243</v>
      </c>
      <c r="B39" s="29" t="e">
        <f t="shared" si="4"/>
        <v>#DIV/0!</v>
      </c>
      <c r="C39" s="29" t="e">
        <f t="shared" si="4"/>
        <v>#DIV/0!</v>
      </c>
      <c r="D39" s="29">
        <f t="shared" si="4"/>
        <v>9.7191748108315164</v>
      </c>
      <c r="E39" s="29">
        <f t="shared" si="4"/>
        <v>9.3850314452590347</v>
      </c>
      <c r="F39" s="29">
        <f t="shared" si="4"/>
        <v>9.462705406508281</v>
      </c>
      <c r="G39" s="29">
        <f t="shared" si="4"/>
        <v>8.6048370703288217</v>
      </c>
      <c r="H39" s="29">
        <f t="shared" si="4"/>
        <v>9.7977393199693825</v>
      </c>
      <c r="I39" s="29">
        <f t="shared" si="4"/>
        <v>11.198642734751635</v>
      </c>
      <c r="J39" s="29">
        <f t="shared" si="4"/>
        <v>9.9158174314258201</v>
      </c>
      <c r="K39" s="29">
        <f t="shared" si="4"/>
        <v>11.041640010193078</v>
      </c>
      <c r="L39" s="29">
        <f t="shared" si="4"/>
        <v>9.9629180651806806</v>
      </c>
      <c r="M39" s="29">
        <f t="shared" si="5"/>
        <v>14.059002174768468</v>
      </c>
      <c r="N39" s="29">
        <f t="shared" si="5"/>
        <v>13.940836111957136</v>
      </c>
      <c r="O39" s="29">
        <f t="shared" si="5"/>
        <v>14.381428261387089</v>
      </c>
      <c r="P39" s="29">
        <f t="shared" si="5"/>
        <v>12.775693094208368</v>
      </c>
      <c r="Q39" s="29">
        <f t="shared" si="5"/>
        <v>12.483049528354776</v>
      </c>
    </row>
    <row r="40" spans="1:17" ht="18" customHeight="1" x14ac:dyDescent="0.15">
      <c r="A40" s="16" t="s">
        <v>244</v>
      </c>
      <c r="B40" s="29" t="e">
        <f t="shared" si="4"/>
        <v>#DIV/0!</v>
      </c>
      <c r="C40" s="29" t="e">
        <f t="shared" si="4"/>
        <v>#DIV/0!</v>
      </c>
      <c r="D40" s="29">
        <f t="shared" si="4"/>
        <v>0.22658309437972099</v>
      </c>
      <c r="E40" s="29">
        <f t="shared" si="4"/>
        <v>0.19369309694248138</v>
      </c>
      <c r="F40" s="29">
        <f t="shared" si="4"/>
        <v>0.23556180709259925</v>
      </c>
      <c r="G40" s="29">
        <f t="shared" si="4"/>
        <v>0.24724178738212013</v>
      </c>
      <c r="H40" s="29">
        <f t="shared" si="4"/>
        <v>0.2560873698364256</v>
      </c>
      <c r="I40" s="29">
        <f t="shared" si="4"/>
        <v>0.31631493518713838</v>
      </c>
      <c r="J40" s="29">
        <f t="shared" si="4"/>
        <v>0.27984493626708762</v>
      </c>
      <c r="K40" s="29">
        <f t="shared" si="4"/>
        <v>0.30874148522472306</v>
      </c>
      <c r="L40" s="29">
        <f t="shared" si="4"/>
        <v>0.32380124867739696</v>
      </c>
      <c r="M40" s="29">
        <f t="shared" si="5"/>
        <v>0.58684810833667367</v>
      </c>
      <c r="N40" s="29">
        <f t="shared" si="5"/>
        <v>0.59801603004892645</v>
      </c>
      <c r="O40" s="29">
        <f t="shared" si="5"/>
        <v>0.95344101623982769</v>
      </c>
      <c r="P40" s="29">
        <f t="shared" si="5"/>
        <v>0.88048007801353412</v>
      </c>
      <c r="Q40" s="29">
        <f t="shared" si="5"/>
        <v>0.52877886691703235</v>
      </c>
    </row>
    <row r="41" spans="1:17" ht="18" customHeight="1" x14ac:dyDescent="0.15">
      <c r="A41" s="16" t="s">
        <v>245</v>
      </c>
      <c r="B41" s="29" t="e">
        <f t="shared" si="4"/>
        <v>#DIV/0!</v>
      </c>
      <c r="C41" s="29" t="e">
        <f t="shared" si="4"/>
        <v>#DIV/0!</v>
      </c>
      <c r="D41" s="29">
        <f t="shared" si="4"/>
        <v>8.8519628254101406</v>
      </c>
      <c r="E41" s="29">
        <f t="shared" si="4"/>
        <v>10.078296006766609</v>
      </c>
      <c r="F41" s="29">
        <f t="shared" si="4"/>
        <v>10.114061598022809</v>
      </c>
      <c r="G41" s="29">
        <f t="shared" si="4"/>
        <v>8.78691978943076</v>
      </c>
      <c r="H41" s="29">
        <f t="shared" si="4"/>
        <v>9.4865545076526239</v>
      </c>
      <c r="I41" s="29">
        <f t="shared" si="4"/>
        <v>10.626435390470538</v>
      </c>
      <c r="J41" s="29">
        <f t="shared" si="4"/>
        <v>8.9328307722045039</v>
      </c>
      <c r="K41" s="29">
        <f t="shared" si="4"/>
        <v>9.6132882335240719</v>
      </c>
      <c r="L41" s="29">
        <f t="shared" si="4"/>
        <v>11.025835429644527</v>
      </c>
      <c r="M41" s="29">
        <f t="shared" si="5"/>
        <v>11.541022040283206</v>
      </c>
      <c r="N41" s="29">
        <f t="shared" si="5"/>
        <v>10.800677721357266</v>
      </c>
      <c r="O41" s="29">
        <f t="shared" si="5"/>
        <v>11.662980920119717</v>
      </c>
      <c r="P41" s="29">
        <f t="shared" si="5"/>
        <v>11.350455064667084</v>
      </c>
      <c r="Q41" s="29">
        <f t="shared" si="5"/>
        <v>11.424568422524473</v>
      </c>
    </row>
    <row r="42" spans="1:17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5.4547576735021428</v>
      </c>
      <c r="E42" s="29">
        <f t="shared" si="4"/>
        <v>5.8418744656484662</v>
      </c>
      <c r="F42" s="29">
        <f t="shared" si="4"/>
        <v>6.1180056948282893</v>
      </c>
      <c r="G42" s="29">
        <f t="shared" si="4"/>
        <v>5.4701312111022764</v>
      </c>
      <c r="H42" s="29">
        <f t="shared" si="4"/>
        <v>5.8039856913563783</v>
      </c>
      <c r="I42" s="29">
        <f t="shared" si="4"/>
        <v>6.275561848360538</v>
      </c>
      <c r="J42" s="29">
        <f t="shared" si="4"/>
        <v>5.2429009661057595</v>
      </c>
      <c r="K42" s="29">
        <f t="shared" si="4"/>
        <v>5.6438557909995257</v>
      </c>
      <c r="L42" s="29">
        <f t="shared" si="4"/>
        <v>5.6844812242924512</v>
      </c>
      <c r="M42" s="29">
        <f t="shared" si="5"/>
        <v>6.8927777691149856</v>
      </c>
      <c r="N42" s="29">
        <f t="shared" si="5"/>
        <v>6.8121377811570598</v>
      </c>
      <c r="O42" s="29">
        <f t="shared" si="5"/>
        <v>6.9282304735965221</v>
      </c>
      <c r="P42" s="29">
        <f t="shared" si="5"/>
        <v>6.8199973092871584</v>
      </c>
      <c r="Q42" s="29">
        <f t="shared" si="5"/>
        <v>6.9196672958787273</v>
      </c>
    </row>
    <row r="43" spans="1:17" ht="18" customHeight="1" x14ac:dyDescent="0.15">
      <c r="A43" s="16" t="s">
        <v>246</v>
      </c>
      <c r="B43" s="29" t="e">
        <f t="shared" si="4"/>
        <v>#DIV/0!</v>
      </c>
      <c r="C43" s="29" t="e">
        <f t="shared" si="4"/>
        <v>#DIV/0!</v>
      </c>
      <c r="D43" s="29">
        <f t="shared" si="4"/>
        <v>2.672239691802659</v>
      </c>
      <c r="E43" s="29">
        <f t="shared" si="4"/>
        <v>3.2752300896181974</v>
      </c>
      <c r="F43" s="29">
        <f t="shared" si="4"/>
        <v>2.3201100817152791</v>
      </c>
      <c r="G43" s="29">
        <f t="shared" si="4"/>
        <v>2.1376014453244405</v>
      </c>
      <c r="H43" s="29">
        <f t="shared" si="4"/>
        <v>2.3699931045527118</v>
      </c>
      <c r="I43" s="29">
        <f t="shared" si="4"/>
        <v>2.8412639014048908</v>
      </c>
      <c r="J43" s="29">
        <f t="shared" si="4"/>
        <v>2.2180127358439914</v>
      </c>
      <c r="K43" s="29">
        <f t="shared" si="4"/>
        <v>2.8890062072398806</v>
      </c>
      <c r="L43" s="29">
        <f t="shared" si="4"/>
        <v>2.4155110678223823</v>
      </c>
      <c r="M43" s="29">
        <f t="shared" si="5"/>
        <v>6.8723417330822549</v>
      </c>
      <c r="N43" s="29">
        <f t="shared" si="5"/>
        <v>6.8411840156726678</v>
      </c>
      <c r="O43" s="29">
        <f t="shared" si="5"/>
        <v>6.7136853941996133</v>
      </c>
      <c r="P43" s="29">
        <f t="shared" si="5"/>
        <v>7.2536476725762373</v>
      </c>
      <c r="Q43" s="29">
        <f t="shared" si="5"/>
        <v>7.731707011427388</v>
      </c>
    </row>
    <row r="44" spans="1:17" ht="18" customHeight="1" x14ac:dyDescent="0.15">
      <c r="A44" s="16" t="s">
        <v>247</v>
      </c>
      <c r="B44" s="29" t="e">
        <f t="shared" si="4"/>
        <v>#DIV/0!</v>
      </c>
      <c r="C44" s="29" t="e">
        <f t="shared" si="4"/>
        <v>#DIV/0!</v>
      </c>
      <c r="D44" s="29">
        <f t="shared" si="4"/>
        <v>4.3751803192043894</v>
      </c>
      <c r="E44" s="29">
        <f t="shared" si="4"/>
        <v>3.5663846895305578</v>
      </c>
      <c r="F44" s="29">
        <f t="shared" si="4"/>
        <v>3.9098917023700883</v>
      </c>
      <c r="G44" s="29">
        <f t="shared" si="4"/>
        <v>1.3135434251056244</v>
      </c>
      <c r="H44" s="29">
        <f t="shared" si="4"/>
        <v>2.1604370129470327</v>
      </c>
      <c r="I44" s="29">
        <f t="shared" si="4"/>
        <v>1.6987562360914854</v>
      </c>
      <c r="J44" s="29">
        <f t="shared" si="4"/>
        <v>2.1505607279261478</v>
      </c>
      <c r="K44" s="29">
        <f t="shared" si="4"/>
        <v>3.5612792711120425</v>
      </c>
      <c r="L44" s="29">
        <f t="shared" si="4"/>
        <v>1.5322434850852422</v>
      </c>
      <c r="M44" s="29">
        <f t="shared" si="5"/>
        <v>1.8674941365637192</v>
      </c>
      <c r="N44" s="29">
        <f t="shared" si="5"/>
        <v>0.17236028327132222</v>
      </c>
      <c r="O44" s="29">
        <f t="shared" si="5"/>
        <v>0.31602473877192022</v>
      </c>
      <c r="P44" s="29">
        <f t="shared" si="5"/>
        <v>5.31287249020332E-2</v>
      </c>
      <c r="Q44" s="29">
        <f t="shared" si="5"/>
        <v>0.1866530535252364</v>
      </c>
    </row>
    <row r="45" spans="1:17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1.9185270644189383</v>
      </c>
      <c r="E45" s="29">
        <f t="shared" si="4"/>
        <v>2.2131685302130659</v>
      </c>
      <c r="F45" s="29">
        <f t="shared" si="4"/>
        <v>1.9336914359211952</v>
      </c>
      <c r="G45" s="29">
        <f t="shared" si="4"/>
        <v>1.6886652174005798</v>
      </c>
      <c r="H45" s="29">
        <f t="shared" si="4"/>
        <v>1.7457496314895977</v>
      </c>
      <c r="I45" s="29">
        <f t="shared" si="4"/>
        <v>2.0210598934107828</v>
      </c>
      <c r="J45" s="29">
        <f t="shared" si="4"/>
        <v>1.8112245811095722</v>
      </c>
      <c r="K45" s="29">
        <f t="shared" si="4"/>
        <v>1.6931628814090165</v>
      </c>
      <c r="L45" s="29">
        <f t="shared" si="4"/>
        <v>1.5027573207391161</v>
      </c>
      <c r="M45" s="29">
        <f t="shared" si="5"/>
        <v>1.9671060536711944</v>
      </c>
      <c r="N45" s="29">
        <f t="shared" si="5"/>
        <v>1.9352098961208264</v>
      </c>
      <c r="O45" s="29">
        <f t="shared" si="5"/>
        <v>1.9400256482269345</v>
      </c>
      <c r="P45" s="29">
        <f t="shared" si="5"/>
        <v>1.8337979240379203</v>
      </c>
      <c r="Q45" s="29">
        <f t="shared" si="5"/>
        <v>1.7643000642403088</v>
      </c>
    </row>
    <row r="46" spans="1:17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0</v>
      </c>
    </row>
    <row r="47" spans="1:17" ht="18" customHeight="1" x14ac:dyDescent="0.15">
      <c r="A47" s="16" t="s">
        <v>255</v>
      </c>
      <c r="B47" s="29" t="e">
        <f t="shared" si="4"/>
        <v>#DIV/0!</v>
      </c>
      <c r="C47" s="29" t="e">
        <f t="shared" si="4"/>
        <v>#DIV/0!</v>
      </c>
      <c r="D47" s="29">
        <f t="shared" si="4"/>
        <v>36.430800199914039</v>
      </c>
      <c r="E47" s="29">
        <f t="shared" si="4"/>
        <v>36.744146248127464</v>
      </c>
      <c r="F47" s="29">
        <f t="shared" si="4"/>
        <v>33.147385428973514</v>
      </c>
      <c r="G47" s="29">
        <f t="shared" si="4"/>
        <v>42.904503564396087</v>
      </c>
      <c r="H47" s="29">
        <f t="shared" si="4"/>
        <v>34.982388186755607</v>
      </c>
      <c r="I47" s="29">
        <f t="shared" si="4"/>
        <v>27.237377388023859</v>
      </c>
      <c r="J47" s="29">
        <f t="shared" si="4"/>
        <v>34.834373176694619</v>
      </c>
      <c r="K47" s="29">
        <f t="shared" si="4"/>
        <v>26.019641795363995</v>
      </c>
      <c r="L47" s="29">
        <f t="shared" si="4"/>
        <v>31.056709013320628</v>
      </c>
      <c r="M47" s="29">
        <f t="shared" si="5"/>
        <v>15.470079276777124</v>
      </c>
      <c r="N47" s="29">
        <f t="shared" si="5"/>
        <v>16.659697499564125</v>
      </c>
      <c r="O47" s="29">
        <f t="shared" si="5"/>
        <v>15.13319726561544</v>
      </c>
      <c r="P47" s="29">
        <f t="shared" si="5"/>
        <v>18.988737567235685</v>
      </c>
      <c r="Q47" s="29">
        <f t="shared" si="5"/>
        <v>21.814597455978241</v>
      </c>
    </row>
    <row r="48" spans="1:17" ht="18" customHeight="1" x14ac:dyDescent="0.15">
      <c r="A48" s="16" t="s">
        <v>249</v>
      </c>
      <c r="B48" s="29" t="e">
        <f t="shared" si="4"/>
        <v>#DIV/0!</v>
      </c>
      <c r="C48" s="29" t="e">
        <f t="shared" si="4"/>
        <v>#DIV/0!</v>
      </c>
      <c r="D48" s="29">
        <f t="shared" si="4"/>
        <v>12.265879432995028</v>
      </c>
      <c r="E48" s="29">
        <f t="shared" si="4"/>
        <v>12.974485713552788</v>
      </c>
      <c r="F48" s="29">
        <f t="shared" si="4"/>
        <v>9.4474182095878163</v>
      </c>
      <c r="G48" s="29">
        <f t="shared" si="4"/>
        <v>16.412587951789604</v>
      </c>
      <c r="H48" s="29">
        <f t="shared" si="4"/>
        <v>8.4103513906710994</v>
      </c>
      <c r="I48" s="29">
        <f t="shared" si="4"/>
        <v>11.326413292420435</v>
      </c>
      <c r="J48" s="29">
        <f t="shared" si="4"/>
        <v>11.025403677573388</v>
      </c>
      <c r="K48" s="29">
        <f t="shared" si="4"/>
        <v>5.1914803939172707</v>
      </c>
      <c r="L48" s="29">
        <f t="shared" si="4"/>
        <v>2.3739865882798101</v>
      </c>
      <c r="M48" s="29">
        <f t="shared" si="5"/>
        <v>1.1417213416239311</v>
      </c>
      <c r="N48" s="29">
        <f t="shared" si="5"/>
        <v>1.6522170994422978</v>
      </c>
      <c r="O48" s="29">
        <f t="shared" si="5"/>
        <v>1.7448445631506451</v>
      </c>
      <c r="P48" s="29">
        <f t="shared" si="5"/>
        <v>5.7690254392331646</v>
      </c>
      <c r="Q48" s="29">
        <f t="shared" si="5"/>
        <v>8.0389260656042616</v>
      </c>
    </row>
    <row r="49" spans="1:17" ht="18" customHeight="1" x14ac:dyDescent="0.15">
      <c r="A49" s="16" t="s">
        <v>250</v>
      </c>
      <c r="B49" s="29" t="e">
        <f t="shared" si="4"/>
        <v>#DIV/0!</v>
      </c>
      <c r="C49" s="29" t="e">
        <f t="shared" si="4"/>
        <v>#DIV/0!</v>
      </c>
      <c r="D49" s="29">
        <f t="shared" si="4"/>
        <v>23.616438669304017</v>
      </c>
      <c r="E49" s="29">
        <f t="shared" si="4"/>
        <v>23.311554573346328</v>
      </c>
      <c r="F49" s="29">
        <f t="shared" si="4"/>
        <v>22.28756919845231</v>
      </c>
      <c r="G49" s="29">
        <f t="shared" si="4"/>
        <v>25.812499752377256</v>
      </c>
      <c r="H49" s="29">
        <f t="shared" si="4"/>
        <v>25.19836417756084</v>
      </c>
      <c r="I49" s="29">
        <f t="shared" si="4"/>
        <v>14.035707839354369</v>
      </c>
      <c r="J49" s="29">
        <f t="shared" si="4"/>
        <v>22.633348725162776</v>
      </c>
      <c r="K49" s="29">
        <f t="shared" si="4"/>
        <v>19.80631924699027</v>
      </c>
      <c r="L49" s="29">
        <f t="shared" si="4"/>
        <v>26.825612601691528</v>
      </c>
      <c r="M49" s="29">
        <f t="shared" si="4"/>
        <v>12.812972663591477</v>
      </c>
      <c r="N49" s="29">
        <f t="shared" si="4"/>
        <v>14.309014316212574</v>
      </c>
      <c r="O49" s="29">
        <f t="shared" si="4"/>
        <v>13.183181391854177</v>
      </c>
      <c r="P49" s="29">
        <f t="shared" si="4"/>
        <v>13.06402782574121</v>
      </c>
      <c r="Q49" s="29">
        <f t="shared" si="4"/>
        <v>13.651032659667505</v>
      </c>
    </row>
    <row r="50" spans="1:17" ht="18" customHeight="1" x14ac:dyDescent="0.15">
      <c r="A50" s="16" t="s">
        <v>256</v>
      </c>
      <c r="B50" s="29" t="e">
        <f t="shared" ref="B50:Q51" si="6">B21/B$23*100</f>
        <v>#DIV/0!</v>
      </c>
      <c r="C50" s="29" t="e">
        <f t="shared" si="6"/>
        <v>#DIV/0!</v>
      </c>
      <c r="D50" s="29">
        <f t="shared" si="6"/>
        <v>4.3947145388971691</v>
      </c>
      <c r="E50" s="29">
        <f t="shared" si="6"/>
        <v>0.24185281925011393</v>
      </c>
      <c r="F50" s="29">
        <f t="shared" si="6"/>
        <v>1.3216476610328134</v>
      </c>
      <c r="G50" s="29">
        <f t="shared" si="6"/>
        <v>0.56045027415266546</v>
      </c>
      <c r="H50" s="29">
        <f t="shared" si="6"/>
        <v>0.43492179517199014</v>
      </c>
      <c r="I50" s="29">
        <f t="shared" si="6"/>
        <v>0.27999785208960404</v>
      </c>
      <c r="J50" s="29">
        <f t="shared" si="6"/>
        <v>0.15703961427359514</v>
      </c>
      <c r="K50" s="29">
        <f t="shared" si="6"/>
        <v>0.91522650028009445</v>
      </c>
      <c r="L50" s="29">
        <f t="shared" si="6"/>
        <v>1.2845120558331173</v>
      </c>
      <c r="M50" s="29">
        <f t="shared" si="6"/>
        <v>0.14631761525768391</v>
      </c>
      <c r="N50" s="29">
        <f t="shared" si="6"/>
        <v>0.66124494403807044</v>
      </c>
      <c r="O50" s="29">
        <f t="shared" si="6"/>
        <v>1.1666081334940714</v>
      </c>
      <c r="P50" s="29">
        <f t="shared" si="6"/>
        <v>1.2967693450684974</v>
      </c>
      <c r="Q50" s="29">
        <f t="shared" si="6"/>
        <v>0.6340597632738022</v>
      </c>
    </row>
    <row r="51" spans="1:17" ht="18" customHeight="1" x14ac:dyDescent="0.15">
      <c r="A51" s="16" t="s">
        <v>257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  <c r="Q51" s="29">
        <f t="shared" si="6"/>
        <v>0</v>
      </c>
    </row>
    <row r="52" spans="1:17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100.00000000000003</v>
      </c>
      <c r="E52" s="20">
        <f t="shared" si="7"/>
        <v>99.999999999999986</v>
      </c>
      <c r="F52" s="20">
        <f t="shared" si="7"/>
        <v>99.999999999999972</v>
      </c>
      <c r="G52" s="20">
        <f t="shared" si="7"/>
        <v>99.999999999999972</v>
      </c>
      <c r="H52" s="20">
        <f t="shared" si="7"/>
        <v>99.999999999999972</v>
      </c>
      <c r="I52" s="20">
        <f t="shared" si="7"/>
        <v>99.999999999999929</v>
      </c>
      <c r="J52" s="21">
        <f t="shared" si="7"/>
        <v>99.999999999999986</v>
      </c>
      <c r="K52" s="72">
        <f t="shared" si="7"/>
        <v>99.999999999999986</v>
      </c>
      <c r="L52" s="30">
        <f t="shared" si="7"/>
        <v>100.00000000000006</v>
      </c>
      <c r="M52" s="30">
        <f>SUM(M33:M51)-M34-M37-M38-M42-M48-M49</f>
        <v>99.999999999999943</v>
      </c>
      <c r="N52" s="30">
        <f>SUM(N33:N51)-N34-N37-N38-N42-N48-N49</f>
        <v>99.999999999999957</v>
      </c>
      <c r="O52" s="30">
        <f>SUM(O33:O51)-O34-O37-O38-O42-O48-O49</f>
        <v>100.00000000000001</v>
      </c>
      <c r="P52" s="30">
        <f>SUM(P33:P51)-P34-P37-P38-P42-P48-P49</f>
        <v>100.00000000000003</v>
      </c>
      <c r="Q52" s="30">
        <f>SUM(Q33:Q51)-Q34-Q37-Q38-Q42-Q48-Q49</f>
        <v>100</v>
      </c>
    </row>
    <row r="53" spans="1:17" ht="18" customHeight="1" x14ac:dyDescent="0.15">
      <c r="A53" s="16" t="s">
        <v>253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31.410817455141434</v>
      </c>
      <c r="E53" s="20">
        <f t="shared" si="8"/>
        <v>34.302197074292479</v>
      </c>
      <c r="F53" s="20">
        <f t="shared" si="8"/>
        <v>37.554944878363429</v>
      </c>
      <c r="G53" s="20">
        <f t="shared" si="8"/>
        <v>33.756237426478904</v>
      </c>
      <c r="H53" s="20">
        <f t="shared" si="8"/>
        <v>38.766129071624619</v>
      </c>
      <c r="I53" s="20">
        <f t="shared" si="8"/>
        <v>43.780151668570056</v>
      </c>
      <c r="J53" s="21">
        <f t="shared" si="8"/>
        <v>39.700296024254662</v>
      </c>
      <c r="K53" s="72">
        <f t="shared" si="8"/>
        <v>43.958013615653108</v>
      </c>
      <c r="L53" s="30">
        <f t="shared" si="8"/>
        <v>40.895712313696919</v>
      </c>
      <c r="M53" s="30">
        <f t="shared" si="8"/>
        <v>47.489788861259669</v>
      </c>
      <c r="N53" s="30">
        <f>SUM(N33:N36)-N34</f>
        <v>48.390773497969647</v>
      </c>
      <c r="O53" s="30">
        <f>SUM(O33:O36)-O34</f>
        <v>47.732608621945388</v>
      </c>
      <c r="P53" s="30">
        <f>SUM(P33:P36)-P34</f>
        <v>45.567290529290631</v>
      </c>
      <c r="Q53" s="30">
        <f>SUM(Q33:Q36)-Q34</f>
        <v>43.432285833758741</v>
      </c>
    </row>
    <row r="54" spans="1:17" ht="18" customHeight="1" x14ac:dyDescent="0.15">
      <c r="A54" s="16" t="s">
        <v>258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40.825514738811208</v>
      </c>
      <c r="E54" s="20">
        <f t="shared" si="9"/>
        <v>36.985999067377577</v>
      </c>
      <c r="F54" s="20">
        <f t="shared" si="9"/>
        <v>34.469033090006327</v>
      </c>
      <c r="G54" s="20">
        <f t="shared" si="9"/>
        <v>43.464953838548752</v>
      </c>
      <c r="H54" s="20">
        <f t="shared" si="9"/>
        <v>35.417309981927595</v>
      </c>
      <c r="I54" s="20">
        <f t="shared" si="9"/>
        <v>27.517375240113463</v>
      </c>
      <c r="J54" s="21">
        <f t="shared" si="9"/>
        <v>34.991412790968212</v>
      </c>
      <c r="K54" s="72">
        <f t="shared" si="9"/>
        <v>26.93486829564409</v>
      </c>
      <c r="L54" s="30">
        <f t="shared" si="9"/>
        <v>32.341221069153747</v>
      </c>
      <c r="M54" s="30">
        <f>+M47+M50+M51</f>
        <v>15.616396892034809</v>
      </c>
      <c r="N54" s="30">
        <f>+N47+N50+N51</f>
        <v>17.320942443602195</v>
      </c>
      <c r="O54" s="30">
        <f>+O47+O50+O51</f>
        <v>16.299805399109513</v>
      </c>
      <c r="P54" s="30">
        <f>+P47+P50+P51</f>
        <v>20.285506912304182</v>
      </c>
      <c r="Q54" s="30">
        <f>+Q47+Q50+Q51</f>
        <v>22.448657219252045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71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[2]財政指標!$M$1</f>
        <v>小川町</v>
      </c>
      <c r="P1" s="28" t="str">
        <f>[2]財政指標!$M$1</f>
        <v>小川町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169</v>
      </c>
      <c r="D3" s="12" t="s">
        <v>171</v>
      </c>
      <c r="E3" s="12" t="s">
        <v>173</v>
      </c>
      <c r="F3" s="12" t="s">
        <v>175</v>
      </c>
      <c r="G3" s="12" t="s">
        <v>177</v>
      </c>
      <c r="H3" s="12" t="s">
        <v>179</v>
      </c>
      <c r="I3" s="12" t="s">
        <v>181</v>
      </c>
      <c r="J3" s="14" t="s">
        <v>228</v>
      </c>
      <c r="K3" s="14" t="s">
        <v>229</v>
      </c>
      <c r="L3" s="12" t="s">
        <v>187</v>
      </c>
      <c r="M3" s="12" t="s">
        <v>189</v>
      </c>
      <c r="N3" s="12" t="s">
        <v>191</v>
      </c>
      <c r="O3" s="2" t="s">
        <v>235</v>
      </c>
      <c r="P3" s="2" t="s">
        <v>236</v>
      </c>
      <c r="Q3" s="2" t="s">
        <v>237</v>
      </c>
    </row>
    <row r="4" spans="1:17" ht="18" customHeight="1" x14ac:dyDescent="0.15">
      <c r="A4" s="16" t="s">
        <v>51</v>
      </c>
      <c r="B4" s="16"/>
      <c r="C4" s="12"/>
      <c r="D4" s="12">
        <v>772913</v>
      </c>
      <c r="E4" s="12">
        <v>829375</v>
      </c>
      <c r="F4" s="12">
        <v>899769</v>
      </c>
      <c r="G4" s="12">
        <v>947375</v>
      </c>
      <c r="H4" s="12">
        <v>962682</v>
      </c>
      <c r="I4" s="12">
        <v>977366</v>
      </c>
      <c r="J4" s="14">
        <v>992939</v>
      </c>
      <c r="K4" s="13">
        <v>1010004</v>
      </c>
      <c r="L4" s="16">
        <v>1035320</v>
      </c>
      <c r="M4" s="16">
        <v>1014406</v>
      </c>
      <c r="N4" s="16">
        <v>1006776</v>
      </c>
      <c r="O4" s="16">
        <v>1019065</v>
      </c>
      <c r="P4" s="16">
        <v>955316</v>
      </c>
      <c r="Q4" s="16">
        <v>934445</v>
      </c>
    </row>
    <row r="5" spans="1:17" ht="18" customHeight="1" x14ac:dyDescent="0.15">
      <c r="A5" s="16" t="s">
        <v>52</v>
      </c>
      <c r="B5" s="16"/>
      <c r="C5" s="12"/>
      <c r="D5" s="12">
        <v>531417</v>
      </c>
      <c r="E5" s="12">
        <v>565113</v>
      </c>
      <c r="F5" s="12">
        <v>612649</v>
      </c>
      <c r="G5" s="12">
        <v>646133</v>
      </c>
      <c r="H5" s="12">
        <v>655585</v>
      </c>
      <c r="I5" s="12">
        <v>653146</v>
      </c>
      <c r="J5" s="14">
        <v>672505</v>
      </c>
      <c r="K5" s="13">
        <v>683613</v>
      </c>
      <c r="L5" s="16">
        <v>687459</v>
      </c>
      <c r="M5" s="16">
        <v>674578</v>
      </c>
      <c r="N5" s="16">
        <v>677105</v>
      </c>
      <c r="O5" s="16">
        <v>672597</v>
      </c>
      <c r="P5" s="16">
        <v>620964</v>
      </c>
      <c r="Q5" s="16">
        <v>596778</v>
      </c>
    </row>
    <row r="6" spans="1:17" ht="18" customHeight="1" x14ac:dyDescent="0.15">
      <c r="A6" s="16" t="s">
        <v>53</v>
      </c>
      <c r="B6" s="16"/>
      <c r="C6" s="12"/>
      <c r="D6" s="12">
        <v>17883</v>
      </c>
      <c r="E6" s="12">
        <v>24000</v>
      </c>
      <c r="F6" s="12">
        <v>24222</v>
      </c>
      <c r="G6" s="12">
        <v>102360</v>
      </c>
      <c r="H6" s="12">
        <v>115390</v>
      </c>
      <c r="I6" s="12">
        <v>107242</v>
      </c>
      <c r="J6" s="14">
        <v>129810</v>
      </c>
      <c r="K6" s="71">
        <v>164857</v>
      </c>
      <c r="L6" s="16">
        <v>212700</v>
      </c>
      <c r="M6" s="16">
        <v>70845</v>
      </c>
      <c r="N6" s="16">
        <v>86111</v>
      </c>
      <c r="O6" s="16">
        <v>98531</v>
      </c>
      <c r="P6" s="16">
        <v>115395</v>
      </c>
      <c r="Q6" s="16">
        <v>133791</v>
      </c>
    </row>
    <row r="7" spans="1:17" ht="18" customHeight="1" x14ac:dyDescent="0.15">
      <c r="A7" s="16" t="s">
        <v>54</v>
      </c>
      <c r="B7" s="16"/>
      <c r="C7" s="12"/>
      <c r="D7" s="12">
        <v>151108</v>
      </c>
      <c r="E7" s="12">
        <v>178325</v>
      </c>
      <c r="F7" s="12">
        <v>181254</v>
      </c>
      <c r="G7" s="12">
        <v>195171</v>
      </c>
      <c r="H7" s="12">
        <v>207336</v>
      </c>
      <c r="I7" s="12">
        <v>200677</v>
      </c>
      <c r="J7" s="14">
        <v>216532</v>
      </c>
      <c r="K7" s="13">
        <v>195798</v>
      </c>
      <c r="L7" s="16">
        <v>215428</v>
      </c>
      <c r="M7" s="16">
        <v>174895</v>
      </c>
      <c r="N7" s="16">
        <v>152836</v>
      </c>
      <c r="O7" s="16">
        <v>201850</v>
      </c>
      <c r="P7" s="16">
        <v>221798</v>
      </c>
      <c r="Q7" s="16">
        <v>219765</v>
      </c>
    </row>
    <row r="8" spans="1:17" ht="18" customHeight="1" x14ac:dyDescent="0.15">
      <c r="A8" s="16" t="s">
        <v>55</v>
      </c>
      <c r="B8" s="16"/>
      <c r="C8" s="12"/>
      <c r="D8" s="12">
        <v>151108</v>
      </c>
      <c r="E8" s="12">
        <v>178325</v>
      </c>
      <c r="F8" s="12">
        <v>181254</v>
      </c>
      <c r="G8" s="12">
        <v>195171</v>
      </c>
      <c r="H8" s="12">
        <v>207336</v>
      </c>
      <c r="I8" s="12">
        <v>200677</v>
      </c>
      <c r="J8" s="14">
        <v>216532</v>
      </c>
      <c r="K8" s="13">
        <v>195798</v>
      </c>
      <c r="L8" s="16">
        <v>215428</v>
      </c>
      <c r="M8" s="16">
        <v>174895</v>
      </c>
      <c r="N8" s="16">
        <v>152836</v>
      </c>
      <c r="O8" s="16">
        <v>201850</v>
      </c>
      <c r="P8" s="16">
        <v>221798</v>
      </c>
      <c r="Q8" s="16">
        <v>219765</v>
      </c>
    </row>
    <row r="9" spans="1:17" ht="18" customHeight="1" x14ac:dyDescent="0.15">
      <c r="A9" s="16" t="s">
        <v>56</v>
      </c>
      <c r="B9" s="16"/>
      <c r="C9" s="12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4">
        <v>0</v>
      </c>
      <c r="K9" s="13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ht="18" customHeight="1" x14ac:dyDescent="0.15">
      <c r="A10" s="16" t="s">
        <v>57</v>
      </c>
      <c r="B10" s="16"/>
      <c r="C10" s="12"/>
      <c r="D10" s="12">
        <v>414696</v>
      </c>
      <c r="E10" s="12">
        <v>514217</v>
      </c>
      <c r="F10" s="12">
        <v>490132</v>
      </c>
      <c r="G10" s="12">
        <v>457342</v>
      </c>
      <c r="H10" s="12">
        <v>493425</v>
      </c>
      <c r="I10" s="12">
        <v>445046</v>
      </c>
      <c r="J10" s="14">
        <v>448372</v>
      </c>
      <c r="K10" s="13">
        <v>451333</v>
      </c>
      <c r="L10" s="16">
        <v>429061</v>
      </c>
      <c r="M10" s="16">
        <v>449842</v>
      </c>
      <c r="N10" s="16">
        <v>453810</v>
      </c>
      <c r="O10" s="16">
        <v>438578</v>
      </c>
      <c r="P10" s="16">
        <v>417726</v>
      </c>
      <c r="Q10" s="16">
        <v>439976</v>
      </c>
    </row>
    <row r="11" spans="1:17" ht="18" customHeight="1" x14ac:dyDescent="0.15">
      <c r="A11" s="16" t="s">
        <v>58</v>
      </c>
      <c r="B11" s="16"/>
      <c r="C11" s="12"/>
      <c r="D11" s="12">
        <v>29896</v>
      </c>
      <c r="E11" s="12">
        <v>38234</v>
      </c>
      <c r="F11" s="12">
        <v>27170</v>
      </c>
      <c r="G11" s="12">
        <v>22940</v>
      </c>
      <c r="H11" s="12">
        <v>26453</v>
      </c>
      <c r="I11" s="12">
        <v>20067</v>
      </c>
      <c r="J11" s="14">
        <v>28087</v>
      </c>
      <c r="K11" s="14">
        <v>22054</v>
      </c>
      <c r="L11" s="16">
        <v>35759</v>
      </c>
      <c r="M11" s="16">
        <v>29204</v>
      </c>
      <c r="N11" s="16">
        <v>27020</v>
      </c>
      <c r="O11" s="16">
        <v>22874</v>
      </c>
      <c r="P11" s="16">
        <v>37547</v>
      </c>
      <c r="Q11" s="16">
        <v>33798</v>
      </c>
    </row>
    <row r="12" spans="1:17" ht="18" customHeight="1" x14ac:dyDescent="0.15">
      <c r="A12" s="16" t="s">
        <v>59</v>
      </c>
      <c r="B12" s="16"/>
      <c r="C12" s="12"/>
      <c r="D12" s="12">
        <v>359307</v>
      </c>
      <c r="E12" s="12">
        <v>364227</v>
      </c>
      <c r="F12" s="12">
        <v>420309</v>
      </c>
      <c r="G12" s="12">
        <v>405127</v>
      </c>
      <c r="H12" s="12">
        <v>413905</v>
      </c>
      <c r="I12" s="12">
        <v>464590</v>
      </c>
      <c r="J12" s="14">
        <v>446834</v>
      </c>
      <c r="K12" s="14">
        <v>410765</v>
      </c>
      <c r="L12" s="16">
        <v>465981</v>
      </c>
      <c r="M12" s="16">
        <v>389403</v>
      </c>
      <c r="N12" s="16">
        <v>392122</v>
      </c>
      <c r="O12" s="16">
        <v>356588</v>
      </c>
      <c r="P12" s="16">
        <v>381451</v>
      </c>
      <c r="Q12" s="16">
        <v>393186</v>
      </c>
    </row>
    <row r="13" spans="1:17" ht="18" customHeight="1" x14ac:dyDescent="0.15">
      <c r="A13" s="16" t="s">
        <v>60</v>
      </c>
      <c r="B13" s="16"/>
      <c r="C13" s="12"/>
      <c r="D13" s="12">
        <v>181592</v>
      </c>
      <c r="E13" s="12">
        <v>202171</v>
      </c>
      <c r="F13" s="12">
        <v>214108</v>
      </c>
      <c r="G13" s="12">
        <v>217360</v>
      </c>
      <c r="H13" s="12">
        <v>224278</v>
      </c>
      <c r="I13" s="12">
        <v>230082</v>
      </c>
      <c r="J13" s="14">
        <v>226423</v>
      </c>
      <c r="K13" s="14">
        <v>225541</v>
      </c>
      <c r="L13" s="16">
        <v>252741</v>
      </c>
      <c r="M13" s="16">
        <v>236406</v>
      </c>
      <c r="N13" s="16">
        <v>232252</v>
      </c>
      <c r="O13" s="16">
        <v>235900</v>
      </c>
      <c r="P13" s="16">
        <v>244636</v>
      </c>
      <c r="Q13" s="16">
        <v>258424</v>
      </c>
    </row>
    <row r="14" spans="1:17" ht="18" customHeight="1" x14ac:dyDescent="0.15">
      <c r="A14" s="16" t="s">
        <v>61</v>
      </c>
      <c r="B14" s="16"/>
      <c r="C14" s="12"/>
      <c r="D14" s="12">
        <v>173883</v>
      </c>
      <c r="E14" s="12">
        <v>332576</v>
      </c>
      <c r="F14" s="12">
        <v>257826</v>
      </c>
      <c r="G14" s="12">
        <v>226203</v>
      </c>
      <c r="H14" s="12">
        <v>257715</v>
      </c>
      <c r="I14" s="12">
        <v>236950</v>
      </c>
      <c r="J14" s="14">
        <v>269184</v>
      </c>
      <c r="K14" s="14">
        <v>289744</v>
      </c>
      <c r="L14" s="16">
        <v>270644</v>
      </c>
      <c r="M14" s="16">
        <v>338398</v>
      </c>
      <c r="N14" s="16">
        <v>329648</v>
      </c>
      <c r="O14" s="16">
        <v>308427</v>
      </c>
      <c r="P14" s="16">
        <v>336304</v>
      </c>
      <c r="Q14" s="16">
        <v>343096</v>
      </c>
    </row>
    <row r="15" spans="1:17" ht="18" customHeight="1" x14ac:dyDescent="0.15">
      <c r="A15" s="16" t="s">
        <v>62</v>
      </c>
      <c r="B15" s="16"/>
      <c r="C15" s="12"/>
      <c r="D15" s="12">
        <v>115104</v>
      </c>
      <c r="E15" s="12">
        <v>121278</v>
      </c>
      <c r="F15" s="12">
        <v>121934</v>
      </c>
      <c r="G15" s="12">
        <v>32402</v>
      </c>
      <c r="H15" s="12">
        <v>22893</v>
      </c>
      <c r="I15" s="12">
        <v>47959</v>
      </c>
      <c r="J15" s="14">
        <v>11251</v>
      </c>
      <c r="K15" s="13">
        <v>8696</v>
      </c>
      <c r="L15" s="16">
        <v>69446</v>
      </c>
      <c r="M15" s="16">
        <v>5620</v>
      </c>
      <c r="N15" s="16">
        <v>171038</v>
      </c>
      <c r="O15" s="16">
        <v>94292</v>
      </c>
      <c r="P15" s="16">
        <v>1854</v>
      </c>
      <c r="Q15" s="16">
        <v>1324</v>
      </c>
    </row>
    <row r="16" spans="1:17" ht="18" customHeight="1" x14ac:dyDescent="0.15">
      <c r="A16" s="16" t="s">
        <v>63</v>
      </c>
      <c r="B16" s="16"/>
      <c r="C16" s="12"/>
      <c r="D16" s="12">
        <v>1099</v>
      </c>
      <c r="E16" s="12">
        <v>336</v>
      </c>
      <c r="F16" s="12">
        <v>492</v>
      </c>
      <c r="G16" s="12">
        <v>636</v>
      </c>
      <c r="H16" s="12">
        <v>816</v>
      </c>
      <c r="I16" s="12">
        <v>540</v>
      </c>
      <c r="J16" s="14">
        <v>480</v>
      </c>
      <c r="K16" s="13">
        <v>820</v>
      </c>
      <c r="L16" s="16">
        <v>940</v>
      </c>
      <c r="M16" s="16">
        <v>1973</v>
      </c>
      <c r="N16" s="16">
        <v>21756</v>
      </c>
      <c r="O16" s="16">
        <v>768</v>
      </c>
      <c r="P16" s="16">
        <v>1188</v>
      </c>
      <c r="Q16" s="16">
        <v>11068</v>
      </c>
    </row>
    <row r="17" spans="1:17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18" customHeight="1" x14ac:dyDescent="0.15">
      <c r="A18" s="16" t="s">
        <v>153</v>
      </c>
      <c r="B18" s="16"/>
      <c r="C18" s="12"/>
      <c r="D18" s="12">
        <v>721526</v>
      </c>
      <c r="E18" s="12">
        <v>623897</v>
      </c>
      <c r="F18" s="12">
        <v>781793</v>
      </c>
      <c r="G18" s="12">
        <v>537335</v>
      </c>
      <c r="H18" s="12">
        <v>517002</v>
      </c>
      <c r="I18" s="12">
        <v>574449</v>
      </c>
      <c r="J18" s="14">
        <v>556934</v>
      </c>
      <c r="K18" s="13">
        <v>675393</v>
      </c>
      <c r="L18" s="16">
        <v>583120</v>
      </c>
      <c r="M18" s="16">
        <v>1064227</v>
      </c>
      <c r="N18" s="16">
        <v>1812273</v>
      </c>
      <c r="O18" s="16">
        <v>301961</v>
      </c>
      <c r="P18" s="16">
        <v>268126</v>
      </c>
      <c r="Q18" s="16">
        <v>262621</v>
      </c>
    </row>
    <row r="19" spans="1:17" ht="18" customHeight="1" x14ac:dyDescent="0.15">
      <c r="A19" s="16" t="s">
        <v>65</v>
      </c>
      <c r="B19" s="16"/>
      <c r="C19" s="12"/>
      <c r="D19" s="12">
        <v>38040</v>
      </c>
      <c r="E19" s="12">
        <v>142089</v>
      </c>
      <c r="F19" s="12">
        <v>269200</v>
      </c>
      <c r="G19" s="12">
        <v>178194</v>
      </c>
      <c r="H19" s="12">
        <v>294101</v>
      </c>
      <c r="I19" s="12">
        <v>241976</v>
      </c>
      <c r="J19" s="14">
        <v>133972</v>
      </c>
      <c r="K19" s="13">
        <v>46759</v>
      </c>
      <c r="L19" s="16">
        <v>81860</v>
      </c>
      <c r="M19" s="16">
        <v>357423</v>
      </c>
      <c r="N19" s="16">
        <v>10263</v>
      </c>
      <c r="O19" s="16">
        <v>22271</v>
      </c>
      <c r="P19" s="16">
        <v>51492</v>
      </c>
      <c r="Q19" s="16">
        <v>26048</v>
      </c>
    </row>
    <row r="20" spans="1:17" ht="18" customHeight="1" x14ac:dyDescent="0.15">
      <c r="A20" s="16" t="s">
        <v>66</v>
      </c>
      <c r="B20" s="16"/>
      <c r="C20" s="12"/>
      <c r="D20" s="12">
        <v>683486</v>
      </c>
      <c r="E20" s="12">
        <v>481808</v>
      </c>
      <c r="F20" s="12">
        <v>512593</v>
      </c>
      <c r="G20" s="12">
        <v>359141</v>
      </c>
      <c r="H20" s="12">
        <v>222901</v>
      </c>
      <c r="I20" s="12">
        <v>332473</v>
      </c>
      <c r="J20" s="14">
        <v>422962</v>
      </c>
      <c r="K20" s="13">
        <v>628634</v>
      </c>
      <c r="L20" s="16">
        <v>480413</v>
      </c>
      <c r="M20" s="16">
        <v>706804</v>
      </c>
      <c r="N20" s="16">
        <v>1802010</v>
      </c>
      <c r="O20" s="16">
        <v>279690</v>
      </c>
      <c r="P20" s="16">
        <v>216634</v>
      </c>
      <c r="Q20" s="16">
        <v>236573</v>
      </c>
    </row>
    <row r="21" spans="1:17" ht="18" customHeight="1" x14ac:dyDescent="0.15">
      <c r="A21" s="16" t="s">
        <v>154</v>
      </c>
      <c r="B21" s="16"/>
      <c r="C21" s="12"/>
      <c r="D21" s="12">
        <v>41460</v>
      </c>
      <c r="E21" s="12">
        <v>12641</v>
      </c>
      <c r="F21" s="12">
        <v>34863</v>
      </c>
      <c r="G21" s="12">
        <v>3601</v>
      </c>
      <c r="H21" s="12">
        <v>40763</v>
      </c>
      <c r="I21" s="12">
        <v>43271</v>
      </c>
      <c r="J21" s="14">
        <v>3290</v>
      </c>
      <c r="K21" s="13">
        <v>19588</v>
      </c>
      <c r="L21" s="16">
        <v>11943</v>
      </c>
      <c r="M21" s="16">
        <v>10</v>
      </c>
      <c r="N21" s="16">
        <v>57618</v>
      </c>
      <c r="O21" s="16">
        <v>15948</v>
      </c>
      <c r="P21" s="16">
        <v>14</v>
      </c>
      <c r="Q21" s="16">
        <v>2326</v>
      </c>
    </row>
    <row r="22" spans="1:17" ht="18" customHeight="1" x14ac:dyDescent="0.15">
      <c r="A22" s="16" t="s">
        <v>155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18" customHeight="1" x14ac:dyDescent="0.15">
      <c r="A23" s="16" t="s">
        <v>50</v>
      </c>
      <c r="B23" s="16">
        <f t="shared" ref="B23:N23" si="0">SUM(B4:B22)-B5-B8-B9-B13-B19-B20</f>
        <v>0</v>
      </c>
      <c r="C23" s="12">
        <f t="shared" si="0"/>
        <v>0</v>
      </c>
      <c r="D23" s="12">
        <f t="shared" si="0"/>
        <v>2798875</v>
      </c>
      <c r="E23" s="12">
        <f t="shared" si="0"/>
        <v>3039106</v>
      </c>
      <c r="F23" s="12">
        <f t="shared" si="0"/>
        <v>3239764</v>
      </c>
      <c r="G23" s="12">
        <f t="shared" si="0"/>
        <v>2930492</v>
      </c>
      <c r="H23" s="12">
        <f t="shared" si="0"/>
        <v>3058380</v>
      </c>
      <c r="I23" s="12">
        <f t="shared" si="0"/>
        <v>3118157</v>
      </c>
      <c r="J23" s="14">
        <f t="shared" si="0"/>
        <v>3103713</v>
      </c>
      <c r="K23" s="13">
        <f t="shared" si="0"/>
        <v>3249052</v>
      </c>
      <c r="L23" s="17">
        <f t="shared" si="0"/>
        <v>3330342</v>
      </c>
      <c r="M23" s="17">
        <f t="shared" si="0"/>
        <v>3538823</v>
      </c>
      <c r="N23" s="17">
        <f t="shared" si="0"/>
        <v>4511008</v>
      </c>
      <c r="O23" s="17">
        <f>SUM(O4:O22)-O5-O8-O9-O13-O19-O20</f>
        <v>2858882</v>
      </c>
      <c r="P23" s="17">
        <f>SUM(P4:P22)-P5-P8-P9-P13-P19-P20</f>
        <v>2736719</v>
      </c>
      <c r="Q23" s="17">
        <f>SUM(Q4:Q22)-Q5-Q8-Q9-Q13-Q19-Q20</f>
        <v>2775396</v>
      </c>
    </row>
    <row r="24" spans="1:17" ht="18" customHeight="1" x14ac:dyDescent="0.15">
      <c r="A24" s="16" t="s">
        <v>69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941904</v>
      </c>
      <c r="E24" s="12">
        <f t="shared" si="1"/>
        <v>1031700</v>
      </c>
      <c r="F24" s="12">
        <f t="shared" si="1"/>
        <v>1105245</v>
      </c>
      <c r="G24" s="12">
        <f t="shared" si="1"/>
        <v>1244906</v>
      </c>
      <c r="H24" s="12">
        <f t="shared" si="1"/>
        <v>1285408</v>
      </c>
      <c r="I24" s="12">
        <f t="shared" si="1"/>
        <v>1285285</v>
      </c>
      <c r="J24" s="14">
        <f t="shared" si="1"/>
        <v>1339281</v>
      </c>
      <c r="K24" s="13">
        <f t="shared" si="1"/>
        <v>1370659</v>
      </c>
      <c r="L24" s="17">
        <f t="shared" si="1"/>
        <v>1463448</v>
      </c>
      <c r="M24" s="17">
        <f t="shared" si="1"/>
        <v>1260146</v>
      </c>
      <c r="N24" s="17">
        <f>SUM(N4:N7)-N5</f>
        <v>1245723</v>
      </c>
      <c r="O24" s="17">
        <f>SUM(O4:O7)-O5</f>
        <v>1319446</v>
      </c>
      <c r="P24" s="17">
        <f>SUM(P4:P7)-P5</f>
        <v>1292509</v>
      </c>
      <c r="Q24" s="17">
        <f>SUM(Q4:Q7)-Q5</f>
        <v>1288001</v>
      </c>
    </row>
    <row r="25" spans="1:17" ht="18" customHeight="1" x14ac:dyDescent="0.15">
      <c r="A25" s="16" t="s">
        <v>156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762986</v>
      </c>
      <c r="E25" s="12">
        <f t="shared" si="2"/>
        <v>636538</v>
      </c>
      <c r="F25" s="12">
        <f t="shared" si="2"/>
        <v>816656</v>
      </c>
      <c r="G25" s="12">
        <f t="shared" si="2"/>
        <v>540936</v>
      </c>
      <c r="H25" s="12">
        <f t="shared" si="2"/>
        <v>557765</v>
      </c>
      <c r="I25" s="12">
        <f t="shared" si="2"/>
        <v>617720</v>
      </c>
      <c r="J25" s="14">
        <f t="shared" si="2"/>
        <v>560224</v>
      </c>
      <c r="K25" s="13">
        <f t="shared" si="2"/>
        <v>694981</v>
      </c>
      <c r="L25" s="17">
        <f t="shared" si="2"/>
        <v>595063</v>
      </c>
      <c r="M25" s="17">
        <f t="shared" si="2"/>
        <v>1064237</v>
      </c>
      <c r="N25" s="17">
        <f>+N18+N21+N22</f>
        <v>1869891</v>
      </c>
      <c r="O25" s="17">
        <f>+O18+O21+O22</f>
        <v>317909</v>
      </c>
      <c r="P25" s="17">
        <f>+P18+P21+P22</f>
        <v>268140</v>
      </c>
      <c r="Q25" s="17">
        <f>+Q18+Q21+Q22</f>
        <v>264947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[2]財政指標!$M$1</f>
        <v>小川町</v>
      </c>
      <c r="P30" s="28"/>
      <c r="Q30" s="28" t="str">
        <f>[2]財政指標!$M$1</f>
        <v>小川町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169</v>
      </c>
      <c r="D32" s="12" t="s">
        <v>171</v>
      </c>
      <c r="E32" s="12" t="s">
        <v>173</v>
      </c>
      <c r="F32" s="12" t="s">
        <v>175</v>
      </c>
      <c r="G32" s="12" t="s">
        <v>177</v>
      </c>
      <c r="H32" s="12" t="s">
        <v>179</v>
      </c>
      <c r="I32" s="12" t="s">
        <v>181</v>
      </c>
      <c r="J32" s="14" t="s">
        <v>228</v>
      </c>
      <c r="K32" s="14" t="s">
        <v>229</v>
      </c>
      <c r="L32" s="12" t="s">
        <v>187</v>
      </c>
      <c r="M32" s="12" t="s">
        <v>189</v>
      </c>
      <c r="N32" s="12" t="s">
        <v>191</v>
      </c>
      <c r="O32" s="2" t="s">
        <v>235</v>
      </c>
      <c r="P32" s="2" t="s">
        <v>236</v>
      </c>
      <c r="Q32" s="2" t="s">
        <v>237</v>
      </c>
    </row>
    <row r="33" spans="1:17" ht="18" customHeight="1" x14ac:dyDescent="0.15">
      <c r="A33" s="16" t="s">
        <v>51</v>
      </c>
      <c r="B33" s="29" t="e">
        <f t="shared" ref="B33:Q33" si="3">B4/B$23*100</f>
        <v>#DIV/0!</v>
      </c>
      <c r="C33" s="29" t="e">
        <f t="shared" si="3"/>
        <v>#DIV/0!</v>
      </c>
      <c r="D33" s="29">
        <f t="shared" si="3"/>
        <v>27.615131079451565</v>
      </c>
      <c r="E33" s="29">
        <f t="shared" si="3"/>
        <v>27.290097811659088</v>
      </c>
      <c r="F33" s="29">
        <f t="shared" si="3"/>
        <v>27.772671095795864</v>
      </c>
      <c r="G33" s="29">
        <f t="shared" si="3"/>
        <v>32.328189259687448</v>
      </c>
      <c r="H33" s="29">
        <f t="shared" si="3"/>
        <v>31.47686029858945</v>
      </c>
      <c r="I33" s="29">
        <f t="shared" si="3"/>
        <v>31.34434860079207</v>
      </c>
      <c r="J33" s="29">
        <f t="shared" si="3"/>
        <v>31.991972195882802</v>
      </c>
      <c r="K33" s="29">
        <f t="shared" si="3"/>
        <v>31.086113734098436</v>
      </c>
      <c r="L33" s="29">
        <f t="shared" si="3"/>
        <v>31.087497920633979</v>
      </c>
      <c r="M33" s="29">
        <f t="shared" si="3"/>
        <v>28.665067453218203</v>
      </c>
      <c r="N33" s="29">
        <f t="shared" si="3"/>
        <v>22.318204711674198</v>
      </c>
      <c r="O33" s="29">
        <f t="shared" si="3"/>
        <v>35.645577536953255</v>
      </c>
      <c r="P33" s="29">
        <f t="shared" si="3"/>
        <v>34.907347082400499</v>
      </c>
      <c r="Q33" s="29">
        <f t="shared" si="3"/>
        <v>33.668889052228948</v>
      </c>
    </row>
    <row r="34" spans="1:17" ht="18" customHeight="1" x14ac:dyDescent="0.15">
      <c r="A34" s="16" t="s">
        <v>52</v>
      </c>
      <c r="B34" s="29" t="e">
        <f t="shared" ref="B34:Q49" si="4">B5/B$23*100</f>
        <v>#DIV/0!</v>
      </c>
      <c r="C34" s="29" t="e">
        <f t="shared" si="4"/>
        <v>#DIV/0!</v>
      </c>
      <c r="D34" s="29">
        <f t="shared" si="4"/>
        <v>18.986807199321156</v>
      </c>
      <c r="E34" s="29">
        <f t="shared" si="4"/>
        <v>18.594711734306074</v>
      </c>
      <c r="F34" s="29">
        <f t="shared" si="4"/>
        <v>18.91029716979385</v>
      </c>
      <c r="G34" s="29">
        <f t="shared" si="4"/>
        <v>22.048618457241993</v>
      </c>
      <c r="H34" s="29">
        <f t="shared" si="4"/>
        <v>21.435694714195098</v>
      </c>
      <c r="I34" s="29">
        <f t="shared" si="4"/>
        <v>20.946539895200917</v>
      </c>
      <c r="J34" s="29">
        <f t="shared" si="4"/>
        <v>21.66775729585822</v>
      </c>
      <c r="K34" s="29">
        <f t="shared" si="4"/>
        <v>21.04038347185579</v>
      </c>
      <c r="L34" s="29">
        <f t="shared" si="4"/>
        <v>20.642294394990063</v>
      </c>
      <c r="M34" s="29">
        <f t="shared" ref="M34:Q48" si="5">M5/M$23*100</f>
        <v>19.06221362300403</v>
      </c>
      <c r="N34" s="29">
        <f t="shared" si="5"/>
        <v>15.010059835850434</v>
      </c>
      <c r="O34" s="29">
        <f t="shared" si="5"/>
        <v>23.526574374178438</v>
      </c>
      <c r="P34" s="29">
        <f t="shared" si="5"/>
        <v>22.690089848464527</v>
      </c>
      <c r="Q34" s="29">
        <f t="shared" si="5"/>
        <v>21.502445056489236</v>
      </c>
    </row>
    <row r="35" spans="1:17" ht="18" customHeight="1" x14ac:dyDescent="0.15">
      <c r="A35" s="16" t="s">
        <v>53</v>
      </c>
      <c r="B35" s="29" t="e">
        <f t="shared" si="4"/>
        <v>#DIV/0!</v>
      </c>
      <c r="C35" s="29" t="e">
        <f t="shared" si="4"/>
        <v>#DIV/0!</v>
      </c>
      <c r="D35" s="29">
        <f t="shared" si="4"/>
        <v>0.63893528649903975</v>
      </c>
      <c r="E35" s="29">
        <f t="shared" si="4"/>
        <v>0.78970592009623886</v>
      </c>
      <c r="F35" s="29">
        <f t="shared" si="4"/>
        <v>0.74764705083456695</v>
      </c>
      <c r="G35" s="29">
        <f t="shared" si="4"/>
        <v>3.492928832428138</v>
      </c>
      <c r="H35" s="29">
        <f t="shared" si="4"/>
        <v>3.7729124569216386</v>
      </c>
      <c r="I35" s="29">
        <f t="shared" si="4"/>
        <v>3.4392751872339975</v>
      </c>
      <c r="J35" s="29">
        <f t="shared" si="4"/>
        <v>4.182409907101591</v>
      </c>
      <c r="K35" s="29">
        <f t="shared" si="4"/>
        <v>5.0740031246037303</v>
      </c>
      <c r="L35" s="29">
        <f t="shared" si="4"/>
        <v>6.3867314528057477</v>
      </c>
      <c r="M35" s="29">
        <f t="shared" si="5"/>
        <v>2.0019368021514499</v>
      </c>
      <c r="N35" s="29">
        <f t="shared" si="5"/>
        <v>1.908908164206315</v>
      </c>
      <c r="O35" s="29">
        <f t="shared" si="5"/>
        <v>3.4464871232880543</v>
      </c>
      <c r="P35" s="29">
        <f t="shared" si="5"/>
        <v>4.2165454326878278</v>
      </c>
      <c r="Q35" s="29">
        <f t="shared" si="5"/>
        <v>4.8206093833096251</v>
      </c>
    </row>
    <row r="36" spans="1:17" ht="18" customHeight="1" x14ac:dyDescent="0.15">
      <c r="A36" s="16" t="s">
        <v>54</v>
      </c>
      <c r="B36" s="29" t="e">
        <f t="shared" si="4"/>
        <v>#DIV/0!</v>
      </c>
      <c r="C36" s="29" t="e">
        <f t="shared" si="4"/>
        <v>#DIV/0!</v>
      </c>
      <c r="D36" s="29">
        <f t="shared" si="4"/>
        <v>5.3988834799696308</v>
      </c>
      <c r="E36" s="29">
        <f t="shared" si="4"/>
        <v>5.8676795083817419</v>
      </c>
      <c r="F36" s="29">
        <f t="shared" si="4"/>
        <v>5.5946667720241354</v>
      </c>
      <c r="G36" s="29">
        <f t="shared" si="4"/>
        <v>6.6600079440585409</v>
      </c>
      <c r="H36" s="29">
        <f t="shared" si="4"/>
        <v>6.779275302611186</v>
      </c>
      <c r="I36" s="29">
        <f t="shared" si="4"/>
        <v>6.4357567627287535</v>
      </c>
      <c r="J36" s="29">
        <f t="shared" si="4"/>
        <v>6.9765471227526525</v>
      </c>
      <c r="K36" s="29">
        <f t="shared" si="4"/>
        <v>6.0263116749131749</v>
      </c>
      <c r="L36" s="29">
        <f t="shared" si="4"/>
        <v>6.4686449619888879</v>
      </c>
      <c r="M36" s="29">
        <f t="shared" si="5"/>
        <v>4.9421799281851619</v>
      </c>
      <c r="N36" s="29">
        <f t="shared" si="5"/>
        <v>3.3880675893281502</v>
      </c>
      <c r="O36" s="29">
        <f t="shared" si="5"/>
        <v>7.0604523026833563</v>
      </c>
      <c r="P36" s="29">
        <f t="shared" si="5"/>
        <v>8.104522239952292</v>
      </c>
      <c r="Q36" s="29">
        <f t="shared" si="5"/>
        <v>7.9183294924399972</v>
      </c>
    </row>
    <row r="37" spans="1:17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5.3988834799696308</v>
      </c>
      <c r="E37" s="29">
        <f t="shared" si="4"/>
        <v>5.8676795083817419</v>
      </c>
      <c r="F37" s="29">
        <f t="shared" si="4"/>
        <v>5.5946667720241354</v>
      </c>
      <c r="G37" s="29">
        <f t="shared" si="4"/>
        <v>6.6600079440585409</v>
      </c>
      <c r="H37" s="29">
        <f t="shared" si="4"/>
        <v>6.779275302611186</v>
      </c>
      <c r="I37" s="29">
        <f t="shared" si="4"/>
        <v>6.4357567627287535</v>
      </c>
      <c r="J37" s="29">
        <f t="shared" si="4"/>
        <v>6.9765471227526525</v>
      </c>
      <c r="K37" s="29">
        <f t="shared" si="4"/>
        <v>6.0263116749131749</v>
      </c>
      <c r="L37" s="29">
        <f t="shared" si="4"/>
        <v>6.4686449619888879</v>
      </c>
      <c r="M37" s="29">
        <f t="shared" si="5"/>
        <v>4.9421799281851619</v>
      </c>
      <c r="N37" s="29">
        <f t="shared" si="5"/>
        <v>3.3880675893281502</v>
      </c>
      <c r="O37" s="29">
        <f t="shared" si="5"/>
        <v>7.0604523026833563</v>
      </c>
      <c r="P37" s="29">
        <f t="shared" si="5"/>
        <v>8.104522239952292</v>
      </c>
      <c r="Q37" s="29">
        <f t="shared" si="5"/>
        <v>7.9183294924399972</v>
      </c>
    </row>
    <row r="38" spans="1:17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0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5"/>
        <v>0</v>
      </c>
      <c r="Q38" s="29">
        <f t="shared" si="5"/>
        <v>0</v>
      </c>
    </row>
    <row r="39" spans="1:17" ht="18" customHeight="1" x14ac:dyDescent="0.15">
      <c r="A39" s="16" t="s">
        <v>57</v>
      </c>
      <c r="B39" s="29" t="e">
        <f t="shared" si="4"/>
        <v>#DIV/0!</v>
      </c>
      <c r="C39" s="29" t="e">
        <f t="shared" si="4"/>
        <v>#DIV/0!</v>
      </c>
      <c r="D39" s="29">
        <f t="shared" si="4"/>
        <v>14.816524496449466</v>
      </c>
      <c r="E39" s="29">
        <f t="shared" si="4"/>
        <v>16.920008713088652</v>
      </c>
      <c r="F39" s="29">
        <f t="shared" si="4"/>
        <v>15.128632826341674</v>
      </c>
      <c r="G39" s="29">
        <f t="shared" si="4"/>
        <v>15.606321395861173</v>
      </c>
      <c r="H39" s="29">
        <f t="shared" si="4"/>
        <v>16.133541286563474</v>
      </c>
      <c r="I39" s="29">
        <f t="shared" si="4"/>
        <v>14.272725844144475</v>
      </c>
      <c r="J39" s="29">
        <f t="shared" si="4"/>
        <v>14.446309951983318</v>
      </c>
      <c r="K39" s="29">
        <f t="shared" si="4"/>
        <v>13.891221193135722</v>
      </c>
      <c r="L39" s="29">
        <f t="shared" si="4"/>
        <v>12.88339155558198</v>
      </c>
      <c r="M39" s="29">
        <f t="shared" si="5"/>
        <v>12.711627566566625</v>
      </c>
      <c r="N39" s="29">
        <f t="shared" si="5"/>
        <v>10.060057530379019</v>
      </c>
      <c r="O39" s="29">
        <f t="shared" si="5"/>
        <v>15.340891999040185</v>
      </c>
      <c r="P39" s="29">
        <f t="shared" si="5"/>
        <v>15.263751959919889</v>
      </c>
      <c r="Q39" s="29">
        <f t="shared" si="5"/>
        <v>15.852728763751193</v>
      </c>
    </row>
    <row r="40" spans="1:17" ht="18" customHeight="1" x14ac:dyDescent="0.15">
      <c r="A40" s="16" t="s">
        <v>58</v>
      </c>
      <c r="B40" s="29" t="e">
        <f t="shared" si="4"/>
        <v>#DIV/0!</v>
      </c>
      <c r="C40" s="29" t="e">
        <f t="shared" si="4"/>
        <v>#DIV/0!</v>
      </c>
      <c r="D40" s="29">
        <f t="shared" si="4"/>
        <v>1.0681434504935019</v>
      </c>
      <c r="E40" s="29">
        <f t="shared" si="4"/>
        <v>1.2580673395399831</v>
      </c>
      <c r="F40" s="29">
        <f t="shared" si="4"/>
        <v>0.8386413331341418</v>
      </c>
      <c r="G40" s="29">
        <f t="shared" si="4"/>
        <v>0.78280370668133548</v>
      </c>
      <c r="H40" s="29">
        <f t="shared" si="4"/>
        <v>0.86493503096410529</v>
      </c>
      <c r="I40" s="29">
        <f t="shared" si="4"/>
        <v>0.6435532271146065</v>
      </c>
      <c r="J40" s="29">
        <f t="shared" si="4"/>
        <v>0.90494836346015251</v>
      </c>
      <c r="K40" s="29">
        <f t="shared" si="4"/>
        <v>0.67878261105085413</v>
      </c>
      <c r="L40" s="29">
        <f t="shared" si="4"/>
        <v>1.0737335685043758</v>
      </c>
      <c r="M40" s="29">
        <f t="shared" si="5"/>
        <v>0.82524613409599745</v>
      </c>
      <c r="N40" s="29">
        <f t="shared" si="5"/>
        <v>0.59897920819470951</v>
      </c>
      <c r="O40" s="29">
        <f t="shared" si="5"/>
        <v>0.80010297731770674</v>
      </c>
      <c r="P40" s="29">
        <f t="shared" si="5"/>
        <v>1.3719713277102985</v>
      </c>
      <c r="Q40" s="29">
        <f t="shared" si="5"/>
        <v>1.2177721665665009</v>
      </c>
    </row>
    <row r="41" spans="1:17" ht="18" customHeight="1" x14ac:dyDescent="0.15">
      <c r="A41" s="16" t="s">
        <v>59</v>
      </c>
      <c r="B41" s="29" t="e">
        <f t="shared" si="4"/>
        <v>#DIV/0!</v>
      </c>
      <c r="C41" s="29" t="e">
        <f t="shared" si="4"/>
        <v>#DIV/0!</v>
      </c>
      <c r="D41" s="29">
        <f t="shared" si="4"/>
        <v>12.837550801661383</v>
      </c>
      <c r="E41" s="29">
        <f t="shared" si="4"/>
        <v>11.984675756620533</v>
      </c>
      <c r="F41" s="29">
        <f t="shared" si="4"/>
        <v>12.973444979325654</v>
      </c>
      <c r="G41" s="29">
        <f t="shared" si="4"/>
        <v>13.824538678146878</v>
      </c>
      <c r="H41" s="29">
        <f t="shared" si="4"/>
        <v>13.533471968820093</v>
      </c>
      <c r="I41" s="29">
        <f t="shared" si="4"/>
        <v>14.899506343009669</v>
      </c>
      <c r="J41" s="29">
        <f t="shared" si="4"/>
        <v>14.396756401123428</v>
      </c>
      <c r="K41" s="29">
        <f t="shared" si="4"/>
        <v>12.642610829251117</v>
      </c>
      <c r="L41" s="29">
        <f t="shared" si="4"/>
        <v>13.991986408603079</v>
      </c>
      <c r="M41" s="29">
        <f t="shared" si="5"/>
        <v>11.003743335001497</v>
      </c>
      <c r="N41" s="29">
        <f t="shared" si="5"/>
        <v>8.6925582929580258</v>
      </c>
      <c r="O41" s="29">
        <f t="shared" si="5"/>
        <v>12.472987692391643</v>
      </c>
      <c r="P41" s="29">
        <f t="shared" si="5"/>
        <v>13.938259645948307</v>
      </c>
      <c r="Q41" s="29">
        <f t="shared" si="5"/>
        <v>14.166843218048882</v>
      </c>
    </row>
    <row r="42" spans="1:17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6.4880353713545631</v>
      </c>
      <c r="E42" s="29">
        <f t="shared" si="4"/>
        <v>6.6523181488240297</v>
      </c>
      <c r="F42" s="29">
        <f t="shared" si="4"/>
        <v>6.6087529832419891</v>
      </c>
      <c r="G42" s="29">
        <f t="shared" si="4"/>
        <v>7.41718455467546</v>
      </c>
      <c r="H42" s="29">
        <f t="shared" si="4"/>
        <v>7.333228702777288</v>
      </c>
      <c r="I42" s="29">
        <f t="shared" si="4"/>
        <v>7.3787817611492947</v>
      </c>
      <c r="J42" s="29">
        <f t="shared" si="4"/>
        <v>7.2952299391084168</v>
      </c>
      <c r="K42" s="29">
        <f t="shared" si="4"/>
        <v>6.9417479313966037</v>
      </c>
      <c r="L42" s="29">
        <f t="shared" si="4"/>
        <v>7.589040404859321</v>
      </c>
      <c r="M42" s="29">
        <f t="shared" si="5"/>
        <v>6.6803567174735772</v>
      </c>
      <c r="N42" s="29">
        <f t="shared" si="5"/>
        <v>5.1485610311486925</v>
      </c>
      <c r="O42" s="29">
        <f t="shared" si="5"/>
        <v>8.2514773257518144</v>
      </c>
      <c r="P42" s="29">
        <f t="shared" si="5"/>
        <v>8.9390251611509992</v>
      </c>
      <c r="Q42" s="29">
        <f t="shared" si="5"/>
        <v>9.3112478363447959</v>
      </c>
    </row>
    <row r="43" spans="1:17" ht="18" customHeight="1" x14ac:dyDescent="0.15">
      <c r="A43" s="16" t="s">
        <v>61</v>
      </c>
      <c r="B43" s="29" t="e">
        <f t="shared" si="4"/>
        <v>#DIV/0!</v>
      </c>
      <c r="C43" s="29" t="e">
        <f t="shared" si="4"/>
        <v>#DIV/0!</v>
      </c>
      <c r="D43" s="29">
        <f t="shared" si="4"/>
        <v>6.2126032781028098</v>
      </c>
      <c r="E43" s="29">
        <f t="shared" si="4"/>
        <v>10.94321817008028</v>
      </c>
      <c r="F43" s="29">
        <f t="shared" si="4"/>
        <v>7.9581722619301898</v>
      </c>
      <c r="G43" s="29">
        <f t="shared" si="4"/>
        <v>7.7189427577348786</v>
      </c>
      <c r="H43" s="29">
        <f t="shared" si="4"/>
        <v>8.4265199223118117</v>
      </c>
      <c r="I43" s="29">
        <f t="shared" si="4"/>
        <v>7.599040073992426</v>
      </c>
      <c r="J43" s="29">
        <f t="shared" si="4"/>
        <v>8.6729668625932863</v>
      </c>
      <c r="K43" s="29">
        <f t="shared" si="4"/>
        <v>8.9178012540273279</v>
      </c>
      <c r="L43" s="29">
        <f t="shared" si="4"/>
        <v>8.1266128223467735</v>
      </c>
      <c r="M43" s="29">
        <f t="shared" si="5"/>
        <v>9.5624449145944848</v>
      </c>
      <c r="N43" s="29">
        <f t="shared" si="5"/>
        <v>7.3076350119529829</v>
      </c>
      <c r="O43" s="29">
        <f t="shared" si="5"/>
        <v>10.788378114241862</v>
      </c>
      <c r="P43" s="29">
        <f t="shared" si="5"/>
        <v>12.288583519170219</v>
      </c>
      <c r="Q43" s="29">
        <f t="shared" si="5"/>
        <v>12.362055721057462</v>
      </c>
    </row>
    <row r="44" spans="1:17" ht="18" customHeight="1" x14ac:dyDescent="0.15">
      <c r="A44" s="16" t="s">
        <v>62</v>
      </c>
      <c r="B44" s="29" t="e">
        <f t="shared" si="4"/>
        <v>#DIV/0!</v>
      </c>
      <c r="C44" s="29" t="e">
        <f t="shared" si="4"/>
        <v>#DIV/0!</v>
      </c>
      <c r="D44" s="29">
        <f t="shared" si="4"/>
        <v>4.1125094904202584</v>
      </c>
      <c r="E44" s="29">
        <f t="shared" si="4"/>
        <v>3.9905814407263187</v>
      </c>
      <c r="F44" s="29">
        <f t="shared" si="4"/>
        <v>3.7636692055347241</v>
      </c>
      <c r="G44" s="29">
        <f t="shared" si="4"/>
        <v>1.1056846427152847</v>
      </c>
      <c r="H44" s="29">
        <f t="shared" si="4"/>
        <v>0.74853353736291761</v>
      </c>
      <c r="I44" s="29">
        <f t="shared" si="4"/>
        <v>1.5380559734484183</v>
      </c>
      <c r="J44" s="29">
        <f t="shared" si="4"/>
        <v>0.36250130086125876</v>
      </c>
      <c r="K44" s="29">
        <f t="shared" si="4"/>
        <v>0.26764730142823201</v>
      </c>
      <c r="L44" s="29">
        <f t="shared" si="4"/>
        <v>2.0852513045206766</v>
      </c>
      <c r="M44" s="29">
        <f t="shared" si="5"/>
        <v>0.15880986418365656</v>
      </c>
      <c r="N44" s="29">
        <f t="shared" si="5"/>
        <v>3.7915694230646455</v>
      </c>
      <c r="O44" s="29">
        <f t="shared" si="5"/>
        <v>3.2982123781254349</v>
      </c>
      <c r="P44" s="29">
        <f t="shared" si="5"/>
        <v>6.7745354930484281E-2</v>
      </c>
      <c r="Q44" s="29">
        <f t="shared" si="5"/>
        <v>4.7704904092965475E-2</v>
      </c>
    </row>
    <row r="45" spans="1:17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3.9265776428029121E-2</v>
      </c>
      <c r="E45" s="29">
        <f t="shared" si="4"/>
        <v>1.1055882881347344E-2</v>
      </c>
      <c r="F45" s="29">
        <f t="shared" si="4"/>
        <v>1.5186291347147508E-2</v>
      </c>
      <c r="G45" s="29">
        <f t="shared" si="4"/>
        <v>2.1702840342167802E-2</v>
      </c>
      <c r="H45" s="29">
        <f t="shared" si="4"/>
        <v>2.6680791791732876E-2</v>
      </c>
      <c r="I45" s="29">
        <f t="shared" si="4"/>
        <v>1.7317922093082548E-2</v>
      </c>
      <c r="J45" s="29">
        <f t="shared" si="4"/>
        <v>1.5465347472527261E-2</v>
      </c>
      <c r="K45" s="29">
        <f t="shared" si="4"/>
        <v>2.5238130999442297E-2</v>
      </c>
      <c r="L45" s="29">
        <f t="shared" si="4"/>
        <v>2.8225329410613082E-2</v>
      </c>
      <c r="M45" s="29">
        <f t="shared" si="5"/>
        <v>5.5753000361984759E-2</v>
      </c>
      <c r="N45" s="29">
        <f t="shared" si="5"/>
        <v>0.48228688576921169</v>
      </c>
      <c r="O45" s="29">
        <f t="shared" si="5"/>
        <v>2.686364809740311E-2</v>
      </c>
      <c r="P45" s="29">
        <f t="shared" si="5"/>
        <v>4.3409644906912258E-2</v>
      </c>
      <c r="Q45" s="29">
        <f t="shared" si="5"/>
        <v>0.39878993844482014</v>
      </c>
    </row>
    <row r="46" spans="1:17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0</v>
      </c>
    </row>
    <row r="47" spans="1:17" ht="18" customHeight="1" x14ac:dyDescent="0.15">
      <c r="A47" s="16" t="s">
        <v>64</v>
      </c>
      <c r="B47" s="29" t="e">
        <f t="shared" si="4"/>
        <v>#DIV/0!</v>
      </c>
      <c r="C47" s="29" t="e">
        <f t="shared" si="4"/>
        <v>#DIV/0!</v>
      </c>
      <c r="D47" s="29">
        <f t="shared" si="4"/>
        <v>25.779143405832698</v>
      </c>
      <c r="E47" s="29">
        <f t="shared" si="4"/>
        <v>20.528964767928461</v>
      </c>
      <c r="F47" s="29">
        <f t="shared" si="4"/>
        <v>24.131171282846527</v>
      </c>
      <c r="G47" s="29">
        <f t="shared" si="4"/>
        <v>18.335999552293607</v>
      </c>
      <c r="H47" s="29">
        <f t="shared" si="4"/>
        <v>16.904439605281226</v>
      </c>
      <c r="I47" s="29">
        <f t="shared" si="4"/>
        <v>18.422709311942921</v>
      </c>
      <c r="J47" s="29">
        <f t="shared" si="4"/>
        <v>17.944120477634367</v>
      </c>
      <c r="K47" s="29">
        <f t="shared" si="4"/>
        <v>20.787386597690649</v>
      </c>
      <c r="L47" s="29">
        <f t="shared" si="4"/>
        <v>17.509312857358193</v>
      </c>
      <c r="M47" s="29">
        <f t="shared" si="5"/>
        <v>30.072908421811434</v>
      </c>
      <c r="N47" s="29">
        <f t="shared" si="5"/>
        <v>40.174457682185441</v>
      </c>
      <c r="O47" s="29">
        <f t="shared" si="5"/>
        <v>10.562205785338465</v>
      </c>
      <c r="P47" s="29">
        <f t="shared" si="5"/>
        <v>9.7973522309013088</v>
      </c>
      <c r="Q47" s="29">
        <f t="shared" si="5"/>
        <v>9.4624694998479502</v>
      </c>
    </row>
    <row r="48" spans="1:17" ht="18" customHeight="1" x14ac:dyDescent="0.15">
      <c r="A48" s="16" t="s">
        <v>65</v>
      </c>
      <c r="B48" s="29" t="e">
        <f t="shared" si="4"/>
        <v>#DIV/0!</v>
      </c>
      <c r="C48" s="29" t="e">
        <f t="shared" si="4"/>
        <v>#DIV/0!</v>
      </c>
      <c r="D48" s="29">
        <f t="shared" si="4"/>
        <v>1.359117502567996</v>
      </c>
      <c r="E48" s="29">
        <f t="shared" si="4"/>
        <v>4.67535518668977</v>
      </c>
      <c r="F48" s="29">
        <f t="shared" si="4"/>
        <v>8.3092472167725795</v>
      </c>
      <c r="G48" s="29">
        <f t="shared" si="4"/>
        <v>6.0806854275664293</v>
      </c>
      <c r="H48" s="29">
        <f t="shared" si="4"/>
        <v>9.6162347386524889</v>
      </c>
      <c r="I48" s="29">
        <f t="shared" si="4"/>
        <v>7.760225030362486</v>
      </c>
      <c r="J48" s="29">
        <f t="shared" si="4"/>
        <v>4.3165073574779624</v>
      </c>
      <c r="K48" s="29">
        <f t="shared" si="4"/>
        <v>1.4391582529303932</v>
      </c>
      <c r="L48" s="29">
        <f t="shared" si="4"/>
        <v>2.4580058144178589</v>
      </c>
      <c r="M48" s="29">
        <f t="shared" si="5"/>
        <v>10.100053040233998</v>
      </c>
      <c r="N48" s="29">
        <f t="shared" si="5"/>
        <v>0.22751012633983358</v>
      </c>
      <c r="O48" s="29">
        <f t="shared" si="5"/>
        <v>0.77901081611623002</v>
      </c>
      <c r="P48" s="29">
        <f t="shared" si="5"/>
        <v>1.8815230938945504</v>
      </c>
      <c r="Q48" s="29">
        <f t="shared" si="5"/>
        <v>0.93853273550873451</v>
      </c>
    </row>
    <row r="49" spans="1:17" ht="18" customHeight="1" x14ac:dyDescent="0.15">
      <c r="A49" s="16" t="s">
        <v>66</v>
      </c>
      <c r="B49" s="29" t="e">
        <f t="shared" si="4"/>
        <v>#DIV/0!</v>
      </c>
      <c r="C49" s="29" t="e">
        <f t="shared" si="4"/>
        <v>#DIV/0!</v>
      </c>
      <c r="D49" s="29">
        <f t="shared" si="4"/>
        <v>24.420025903264705</v>
      </c>
      <c r="E49" s="29">
        <f t="shared" si="4"/>
        <v>15.853609581238693</v>
      </c>
      <c r="F49" s="29">
        <f t="shared" si="4"/>
        <v>15.821924066073947</v>
      </c>
      <c r="G49" s="29">
        <f t="shared" si="4"/>
        <v>12.255314124727178</v>
      </c>
      <c r="H49" s="29">
        <f t="shared" si="4"/>
        <v>7.288204866628738</v>
      </c>
      <c r="I49" s="29">
        <f t="shared" si="4"/>
        <v>10.662484281580435</v>
      </c>
      <c r="J49" s="29">
        <f t="shared" si="4"/>
        <v>13.627613120156406</v>
      </c>
      <c r="K49" s="29">
        <f t="shared" si="4"/>
        <v>19.348228344760258</v>
      </c>
      <c r="L49" s="29">
        <f t="shared" si="4"/>
        <v>14.425335295894538</v>
      </c>
      <c r="M49" s="29">
        <f t="shared" si="4"/>
        <v>19.972855381577435</v>
      </c>
      <c r="N49" s="29">
        <f t="shared" si="4"/>
        <v>39.946947555845611</v>
      </c>
      <c r="O49" s="29">
        <f t="shared" si="4"/>
        <v>9.7831949692222349</v>
      </c>
      <c r="P49" s="29">
        <f t="shared" si="4"/>
        <v>7.9158291370067593</v>
      </c>
      <c r="Q49" s="29">
        <f t="shared" si="4"/>
        <v>8.523936764339215</v>
      </c>
    </row>
    <row r="50" spans="1:17" ht="18" customHeight="1" x14ac:dyDescent="0.15">
      <c r="A50" s="16" t="s">
        <v>67</v>
      </c>
      <c r="B50" s="29" t="e">
        <f t="shared" ref="B50:Q51" si="6">B21/B$23*100</f>
        <v>#DIV/0!</v>
      </c>
      <c r="C50" s="29" t="e">
        <f t="shared" si="6"/>
        <v>#DIV/0!</v>
      </c>
      <c r="D50" s="29">
        <f t="shared" si="6"/>
        <v>1.481309454691617</v>
      </c>
      <c r="E50" s="29">
        <f t="shared" si="6"/>
        <v>0.41594468899735643</v>
      </c>
      <c r="F50" s="29">
        <f t="shared" si="6"/>
        <v>1.0760969008853731</v>
      </c>
      <c r="G50" s="29">
        <f t="shared" si="6"/>
        <v>0.12288039005054442</v>
      </c>
      <c r="H50" s="29">
        <f t="shared" si="6"/>
        <v>1.3328297987823619</v>
      </c>
      <c r="I50" s="29">
        <f t="shared" si="6"/>
        <v>1.3877107534995832</v>
      </c>
      <c r="J50" s="29">
        <f t="shared" si="6"/>
        <v>0.10600206913461392</v>
      </c>
      <c r="K50" s="29">
        <f t="shared" si="6"/>
        <v>0.6028835488013119</v>
      </c>
      <c r="L50" s="29">
        <f t="shared" si="6"/>
        <v>0.35861181824569366</v>
      </c>
      <c r="M50" s="29">
        <f t="shared" si="6"/>
        <v>2.8257982950828566E-4</v>
      </c>
      <c r="N50" s="29">
        <f t="shared" si="6"/>
        <v>1.2772755002872973</v>
      </c>
      <c r="O50" s="29">
        <f t="shared" si="6"/>
        <v>0.55784044252263654</v>
      </c>
      <c r="P50" s="29">
        <f t="shared" si="6"/>
        <v>5.1156147196697939E-4</v>
      </c>
      <c r="Q50" s="29">
        <f t="shared" si="6"/>
        <v>8.3807860211659896E-2</v>
      </c>
    </row>
    <row r="51" spans="1:17" ht="18" customHeight="1" x14ac:dyDescent="0.15">
      <c r="A51" s="16" t="s">
        <v>68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  <c r="Q51" s="29">
        <f t="shared" si="6"/>
        <v>0</v>
      </c>
    </row>
    <row r="52" spans="1:17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99.999999999999986</v>
      </c>
      <c r="E52" s="20">
        <f t="shared" si="7"/>
        <v>99.999999999999972</v>
      </c>
      <c r="F52" s="20">
        <f t="shared" si="7"/>
        <v>100</v>
      </c>
      <c r="G52" s="20">
        <f t="shared" si="7"/>
        <v>100.00000000000004</v>
      </c>
      <c r="H52" s="20">
        <f t="shared" si="7"/>
        <v>100</v>
      </c>
      <c r="I52" s="20">
        <f t="shared" si="7"/>
        <v>100.00000000000001</v>
      </c>
      <c r="J52" s="21">
        <f t="shared" si="7"/>
        <v>100.00000000000001</v>
      </c>
      <c r="K52" s="72">
        <f t="shared" si="7"/>
        <v>99.999999999999972</v>
      </c>
      <c r="L52" s="30">
        <f t="shared" si="7"/>
        <v>99.999999999999986</v>
      </c>
      <c r="M52" s="30">
        <f>SUM(M33:M51)-M34-M37-M38-M42-M48-M49</f>
        <v>99.999999999999972</v>
      </c>
      <c r="N52" s="30">
        <f>SUM(N33:N51)-N34-N37-N38-N42-N48-N49</f>
        <v>100</v>
      </c>
      <c r="O52" s="30">
        <f>SUM(O33:O51)-O34-O37-O38-O42-O48-O49</f>
        <v>100.00000000000001</v>
      </c>
      <c r="P52" s="30">
        <f>SUM(P33:P51)-P34-P37-P38-P42-P48-P49</f>
        <v>100.00000000000004</v>
      </c>
      <c r="Q52" s="30">
        <f>SUM(Q33:Q51)-Q34-Q37-Q38-Q42-Q48-Q49</f>
        <v>100.00000000000004</v>
      </c>
    </row>
    <row r="53" spans="1:17" ht="18" customHeight="1" x14ac:dyDescent="0.15">
      <c r="A53" s="16" t="s">
        <v>69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33.65294984592024</v>
      </c>
      <c r="E53" s="20">
        <f t="shared" si="8"/>
        <v>33.947483240137068</v>
      </c>
      <c r="F53" s="20">
        <f t="shared" si="8"/>
        <v>34.114984918654564</v>
      </c>
      <c r="G53" s="20">
        <f t="shared" si="8"/>
        <v>42.481126036174125</v>
      </c>
      <c r="H53" s="20">
        <f t="shared" si="8"/>
        <v>42.029048058122285</v>
      </c>
      <c r="I53" s="20">
        <f t="shared" si="8"/>
        <v>41.219380550754821</v>
      </c>
      <c r="J53" s="21">
        <f t="shared" si="8"/>
        <v>43.150929225737045</v>
      </c>
      <c r="K53" s="72">
        <f t="shared" si="8"/>
        <v>42.186428533615334</v>
      </c>
      <c r="L53" s="30">
        <f t="shared" si="8"/>
        <v>43.942874335428613</v>
      </c>
      <c r="M53" s="30">
        <f t="shared" si="8"/>
        <v>35.609184183554817</v>
      </c>
      <c r="N53" s="30">
        <f>SUM(N33:N36)-N34</f>
        <v>27.615180465208667</v>
      </c>
      <c r="O53" s="30">
        <f>SUM(O33:O36)-O34</f>
        <v>46.152516962924665</v>
      </c>
      <c r="P53" s="30">
        <f>SUM(P33:P36)-P34</f>
        <v>47.228414755040632</v>
      </c>
      <c r="Q53" s="30">
        <f>SUM(Q33:Q36)-Q34</f>
        <v>46.407827927978573</v>
      </c>
    </row>
    <row r="54" spans="1:17" ht="18" customHeight="1" x14ac:dyDescent="0.15">
      <c r="A54" s="16" t="s">
        <v>70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27.260452860524314</v>
      </c>
      <c r="E54" s="20">
        <f t="shared" si="9"/>
        <v>20.944909456925817</v>
      </c>
      <c r="F54" s="20">
        <f t="shared" si="9"/>
        <v>25.207268183731898</v>
      </c>
      <c r="G54" s="20">
        <f t="shared" si="9"/>
        <v>18.458879942344151</v>
      </c>
      <c r="H54" s="20">
        <f t="shared" si="9"/>
        <v>18.237269404063589</v>
      </c>
      <c r="I54" s="20">
        <f t="shared" si="9"/>
        <v>19.810420065442504</v>
      </c>
      <c r="J54" s="21">
        <f t="shared" si="9"/>
        <v>18.050122546768982</v>
      </c>
      <c r="K54" s="72">
        <f t="shared" si="9"/>
        <v>21.390270146491961</v>
      </c>
      <c r="L54" s="30">
        <f t="shared" si="9"/>
        <v>17.867924675603888</v>
      </c>
      <c r="M54" s="30">
        <f>+M47+M50+M51</f>
        <v>30.073191001640943</v>
      </c>
      <c r="N54" s="30">
        <f>+N47+N50+N51</f>
        <v>41.451733182472736</v>
      </c>
      <c r="O54" s="30">
        <f>+O47+O50+O51</f>
        <v>11.120046227861101</v>
      </c>
      <c r="P54" s="30">
        <f>+P47+P50+P51</f>
        <v>9.7978637923732759</v>
      </c>
      <c r="Q54" s="30">
        <f>+Q47+Q50+Q51</f>
        <v>9.5462773600596105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380"/>
  <sheetViews>
    <sheetView view="pageBreakPreview" zoomScaleNormal="100" zoomScaleSheetLayoutView="100" workbookViewId="0">
      <pane xSplit="1" ySplit="3" topLeftCell="Z36" activePane="bottomRight" state="frozen"/>
      <selection pane="topRight" activeCell="B1" sqref="B1"/>
      <selection pane="bottomLeft" activeCell="A2" sqref="A2"/>
      <selection pane="bottomRight" activeCell="AI28" sqref="AI28"/>
    </sheetView>
  </sheetViews>
  <sheetFormatPr defaultColWidth="9" defaultRowHeight="12" x14ac:dyDescent="0.15"/>
  <cols>
    <col min="1" max="1" width="24.77734375" style="18" customWidth="1"/>
    <col min="2" max="3" width="8.6640625" style="18" hidden="1" customWidth="1"/>
    <col min="4" max="24" width="9.77734375" style="18" customWidth="1"/>
    <col min="25" max="32" width="9.77734375" style="15" customWidth="1"/>
    <col min="33" max="16384" width="9" style="18"/>
  </cols>
  <sheetData>
    <row r="1" spans="1:32" ht="15" customHeight="1" x14ac:dyDescent="0.2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28" t="str">
        <f>財政指標!$V$1</f>
        <v>那珂川町</v>
      </c>
      <c r="L1" s="15"/>
      <c r="M1" s="31"/>
      <c r="N1" s="31"/>
      <c r="O1" s="31"/>
      <c r="P1" s="31"/>
      <c r="Q1" s="31"/>
      <c r="U1" s="28" t="str">
        <f>財政指標!$V$1</f>
        <v>那珂川町</v>
      </c>
      <c r="V1" s="15"/>
      <c r="W1" s="32"/>
      <c r="AE1" s="28" t="str">
        <f>財政指標!$V$1</f>
        <v>那珂川町</v>
      </c>
    </row>
    <row r="2" spans="1:32" ht="15" customHeight="1" x14ac:dyDescent="0.15">
      <c r="K2" s="15"/>
      <c r="L2" s="15" t="s">
        <v>148</v>
      </c>
      <c r="N2" s="35" t="s">
        <v>198</v>
      </c>
      <c r="U2" s="15"/>
      <c r="V2" s="15" t="s">
        <v>148</v>
      </c>
      <c r="AF2" s="15" t="s">
        <v>148</v>
      </c>
    </row>
    <row r="3" spans="1:32" s="106" customFormat="1" ht="18" customHeight="1" x14ac:dyDescent="0.2">
      <c r="A3" s="105"/>
      <c r="B3" s="57" t="s">
        <v>168</v>
      </c>
      <c r="C3" s="57" t="s">
        <v>170</v>
      </c>
      <c r="D3" s="57" t="s">
        <v>172</v>
      </c>
      <c r="E3" s="57" t="s">
        <v>174</v>
      </c>
      <c r="F3" s="57" t="s">
        <v>176</v>
      </c>
      <c r="G3" s="57" t="s">
        <v>178</v>
      </c>
      <c r="H3" s="58" t="s">
        <v>180</v>
      </c>
      <c r="I3" s="57" t="s">
        <v>182</v>
      </c>
      <c r="J3" s="58" t="s">
        <v>184</v>
      </c>
      <c r="K3" s="58" t="s">
        <v>186</v>
      </c>
      <c r="L3" s="57" t="s">
        <v>188</v>
      </c>
      <c r="M3" s="57" t="s">
        <v>190</v>
      </c>
      <c r="N3" s="57" t="s">
        <v>192</v>
      </c>
      <c r="O3" s="57" t="s">
        <v>194</v>
      </c>
      <c r="P3" s="57" t="s">
        <v>196</v>
      </c>
      <c r="Q3" s="57" t="s">
        <v>197</v>
      </c>
      <c r="R3" s="39" t="s">
        <v>164</v>
      </c>
      <c r="S3" s="39" t="s">
        <v>274</v>
      </c>
      <c r="T3" s="39" t="s">
        <v>281</v>
      </c>
      <c r="U3" s="39" t="s">
        <v>282</v>
      </c>
      <c r="V3" s="39" t="s">
        <v>283</v>
      </c>
      <c r="W3" s="39" t="s">
        <v>284</v>
      </c>
      <c r="X3" s="39" t="s">
        <v>285</v>
      </c>
      <c r="Y3" s="39" t="s">
        <v>287</v>
      </c>
      <c r="Z3" s="39" t="s">
        <v>288</v>
      </c>
      <c r="AA3" s="39" t="s">
        <v>289</v>
      </c>
      <c r="AB3" s="39" t="s">
        <v>290</v>
      </c>
      <c r="AC3" s="39" t="s">
        <v>296</v>
      </c>
      <c r="AD3" s="39" t="s">
        <v>300</v>
      </c>
      <c r="AE3" s="39" t="str">
        <f>財政指標!AF3</f>
        <v>１８(H30)</v>
      </c>
      <c r="AF3" s="39" t="str">
        <f>財政指標!AG3</f>
        <v>１９(R1)</v>
      </c>
    </row>
    <row r="4" spans="1:32" ht="18" customHeight="1" x14ac:dyDescent="0.15">
      <c r="A4" s="19" t="s">
        <v>75</v>
      </c>
      <c r="B4" s="99"/>
      <c r="C4" s="99"/>
      <c r="D4" s="100">
        <f>目的・旧馬頭町!D4+目的・旧小川町!D4</f>
        <v>171727</v>
      </c>
      <c r="E4" s="100">
        <f>目的・旧馬頭町!E4+目的・旧小川町!E4</f>
        <v>178742</v>
      </c>
      <c r="F4" s="100">
        <f>目的・旧馬頭町!F4+目的・旧小川町!F4</f>
        <v>184073</v>
      </c>
      <c r="G4" s="100">
        <f>目的・旧馬頭町!G4+目的・旧小川町!G4</f>
        <v>189633</v>
      </c>
      <c r="H4" s="100">
        <f>目的・旧馬頭町!H4+目的・旧小川町!H4</f>
        <v>191475</v>
      </c>
      <c r="I4" s="100">
        <f>目的・旧馬頭町!I4+目的・旧小川町!I4</f>
        <v>193124</v>
      </c>
      <c r="J4" s="100">
        <f>目的・旧馬頭町!J4+目的・旧小川町!J4</f>
        <v>189787</v>
      </c>
      <c r="K4" s="100">
        <f>目的・旧馬頭町!K4+目的・旧小川町!K4</f>
        <v>190518</v>
      </c>
      <c r="L4" s="100">
        <f>目的・旧馬頭町!L4+目的・旧小川町!L4</f>
        <v>185200</v>
      </c>
      <c r="M4" s="100">
        <f>目的・旧馬頭町!M4+目的・旧小川町!M4</f>
        <v>185496</v>
      </c>
      <c r="N4" s="100">
        <f>目的・旧馬頭町!N4+目的・旧小川町!N4</f>
        <v>182529</v>
      </c>
      <c r="O4" s="100">
        <f>目的・旧馬頭町!O4+目的・旧小川町!O4</f>
        <v>180691</v>
      </c>
      <c r="P4" s="100">
        <f>目的・旧馬頭町!P4+目的・旧小川町!P4</f>
        <v>176774</v>
      </c>
      <c r="Q4" s="100">
        <f>目的・旧馬頭町!Q4+目的・旧小川町!Q4</f>
        <v>175336</v>
      </c>
      <c r="R4" s="52">
        <v>176909</v>
      </c>
      <c r="S4" s="52">
        <v>115759</v>
      </c>
      <c r="T4" s="52">
        <v>106514</v>
      </c>
      <c r="U4" s="52">
        <v>102779</v>
      </c>
      <c r="V4" s="52">
        <v>93830</v>
      </c>
      <c r="W4" s="52">
        <v>93830</v>
      </c>
      <c r="X4" s="52">
        <v>115748</v>
      </c>
      <c r="Y4" s="123">
        <v>103580</v>
      </c>
      <c r="Z4" s="123">
        <v>101505</v>
      </c>
      <c r="AA4" s="123">
        <v>100544</v>
      </c>
      <c r="AB4" s="123">
        <v>108439</v>
      </c>
      <c r="AC4" s="123">
        <v>95205</v>
      </c>
      <c r="AD4" s="123">
        <v>94775</v>
      </c>
      <c r="AE4" s="123">
        <v>93979</v>
      </c>
      <c r="AF4" s="123">
        <v>93679</v>
      </c>
    </row>
    <row r="5" spans="1:32" ht="18" customHeight="1" x14ac:dyDescent="0.15">
      <c r="A5" s="19" t="s">
        <v>74</v>
      </c>
      <c r="B5" s="99"/>
      <c r="C5" s="99"/>
      <c r="D5" s="100">
        <f>目的・旧馬頭町!D5+目的・旧小川町!D5</f>
        <v>1270690</v>
      </c>
      <c r="E5" s="100">
        <f>目的・旧馬頭町!E5+目的・旧小川町!E5</f>
        <v>1459015</v>
      </c>
      <c r="F5" s="100">
        <f>目的・旧馬頭町!F5+目的・旧小川町!F5</f>
        <v>1408738</v>
      </c>
      <c r="G5" s="100">
        <f>目的・旧馬頭町!G5+目的・旧小川町!G5</f>
        <v>1240686</v>
      </c>
      <c r="H5" s="100">
        <f>目的・旧馬頭町!H5+目的・旧小川町!H5</f>
        <v>1319715</v>
      </c>
      <c r="I5" s="100">
        <f>目的・旧馬頭町!I5+目的・旧小川町!I5</f>
        <v>1292332</v>
      </c>
      <c r="J5" s="100">
        <f>目的・旧馬頭町!J5+目的・旧小川町!J5</f>
        <v>1282973</v>
      </c>
      <c r="K5" s="100">
        <f>目的・旧馬頭町!K5+目的・旧小川町!K5</f>
        <v>1672814</v>
      </c>
      <c r="L5" s="100">
        <f>目的・旧馬頭町!L5+目的・旧小川町!L5</f>
        <v>1311181</v>
      </c>
      <c r="M5" s="100">
        <f>目的・旧馬頭町!M5+目的・旧小川町!M5</f>
        <v>1325074</v>
      </c>
      <c r="N5" s="100">
        <f>目的・旧馬頭町!N5+目的・旧小川町!N5</f>
        <v>1396528</v>
      </c>
      <c r="O5" s="100">
        <f>目的・旧馬頭町!O5+目的・旧小川町!O5</f>
        <v>1403036</v>
      </c>
      <c r="P5" s="100">
        <f>目的・旧馬頭町!P5+目的・旧小川町!P5</f>
        <v>1288914</v>
      </c>
      <c r="Q5" s="100">
        <f>目的・旧馬頭町!Q5+目的・旧小川町!Q5</f>
        <v>1319381</v>
      </c>
      <c r="R5" s="52">
        <v>2819793</v>
      </c>
      <c r="S5" s="52">
        <v>1474145</v>
      </c>
      <c r="T5" s="52">
        <v>2249241</v>
      </c>
      <c r="U5" s="52">
        <v>2619512</v>
      </c>
      <c r="V5" s="52">
        <v>1624060</v>
      </c>
      <c r="W5" s="52">
        <v>1624060</v>
      </c>
      <c r="X5" s="52">
        <v>1371674</v>
      </c>
      <c r="Y5" s="123">
        <v>1511040</v>
      </c>
      <c r="Z5" s="123">
        <v>1144273</v>
      </c>
      <c r="AA5" s="123">
        <v>1352929</v>
      </c>
      <c r="AB5" s="123">
        <v>2065294</v>
      </c>
      <c r="AC5" s="123">
        <v>3524723</v>
      </c>
      <c r="AD5" s="123">
        <v>1500731</v>
      </c>
      <c r="AE5" s="123">
        <v>1710690</v>
      </c>
      <c r="AF5" s="123">
        <v>1226747</v>
      </c>
    </row>
    <row r="6" spans="1:32" ht="18" customHeight="1" x14ac:dyDescent="0.15">
      <c r="A6" s="19" t="s">
        <v>76</v>
      </c>
      <c r="B6" s="99"/>
      <c r="C6" s="99"/>
      <c r="D6" s="100">
        <f>目的・旧馬頭町!D6+目的・旧小川町!D6</f>
        <v>740081</v>
      </c>
      <c r="E6" s="100">
        <f>目的・旧馬頭町!E6+目的・旧小川町!E6</f>
        <v>1045900</v>
      </c>
      <c r="F6" s="100">
        <f>目的・旧馬頭町!F6+目的・旧小川町!F6</f>
        <v>1331009</v>
      </c>
      <c r="G6" s="100">
        <f>目的・旧馬頭町!G6+目的・旧小川町!G6</f>
        <v>2135114</v>
      </c>
      <c r="H6" s="100">
        <f>目的・旧馬頭町!H6+目的・旧小川町!H6</f>
        <v>1810114</v>
      </c>
      <c r="I6" s="100">
        <f>目的・旧馬頭町!I6+目的・旧小川町!I6</f>
        <v>1564100</v>
      </c>
      <c r="J6" s="100">
        <f>目的・旧馬頭町!J6+目的・旧小川町!J6</f>
        <v>1539284</v>
      </c>
      <c r="K6" s="100">
        <f>目的・旧馬頭町!K6+目的・旧小川町!K6</f>
        <v>1746368</v>
      </c>
      <c r="L6" s="100">
        <f>目的・旧馬頭町!L6+目的・旧小川町!L6</f>
        <v>1880874</v>
      </c>
      <c r="M6" s="100">
        <f>目的・旧馬頭町!M6+目的・旧小川町!M6</f>
        <v>1689649</v>
      </c>
      <c r="N6" s="100">
        <f>目的・旧馬頭町!N6+目的・旧小川町!N6</f>
        <v>2956815</v>
      </c>
      <c r="O6" s="100">
        <f>目的・旧馬頭町!O6+目的・旧小川町!O6</f>
        <v>1523165</v>
      </c>
      <c r="P6" s="100">
        <f>目的・旧馬頭町!P6+目的・旧小川町!P6</f>
        <v>1629895</v>
      </c>
      <c r="Q6" s="100">
        <f>目的・旧馬頭町!Q6+目的・旧小川町!Q6</f>
        <v>1665031</v>
      </c>
      <c r="R6" s="52">
        <v>1668927</v>
      </c>
      <c r="S6" s="52">
        <v>1760156</v>
      </c>
      <c r="T6" s="52">
        <v>1780432</v>
      </c>
      <c r="U6" s="52">
        <v>1799999</v>
      </c>
      <c r="V6" s="52">
        <v>2116569</v>
      </c>
      <c r="W6" s="52">
        <v>2116569</v>
      </c>
      <c r="X6" s="52">
        <v>2089640</v>
      </c>
      <c r="Y6" s="123">
        <v>2043345</v>
      </c>
      <c r="Z6" s="123">
        <v>1932641</v>
      </c>
      <c r="AA6" s="123">
        <v>2182918</v>
      </c>
      <c r="AB6" s="123">
        <v>2175942</v>
      </c>
      <c r="AC6" s="123">
        <v>2484023</v>
      </c>
      <c r="AD6" s="123">
        <v>2177501</v>
      </c>
      <c r="AE6" s="123">
        <v>2101395</v>
      </c>
      <c r="AF6" s="123">
        <v>2133827</v>
      </c>
    </row>
    <row r="7" spans="1:32" ht="18" customHeight="1" x14ac:dyDescent="0.15">
      <c r="A7" s="19" t="s">
        <v>85</v>
      </c>
      <c r="B7" s="99"/>
      <c r="C7" s="99"/>
      <c r="D7" s="100">
        <f>目的・旧馬頭町!D7+目的・旧小川町!D7</f>
        <v>505072</v>
      </c>
      <c r="E7" s="100">
        <f>目的・旧馬頭町!E7+目的・旧小川町!E7</f>
        <v>605699</v>
      </c>
      <c r="F7" s="100">
        <f>目的・旧馬頭町!F7+目的・旧小川町!F7</f>
        <v>598861</v>
      </c>
      <c r="G7" s="100">
        <f>目的・旧馬頭町!G7+目的・旧小川町!G7</f>
        <v>589197</v>
      </c>
      <c r="H7" s="100">
        <f>目的・旧馬頭町!H7+目的・旧小川町!H7</f>
        <v>593338</v>
      </c>
      <c r="I7" s="100">
        <f>目的・旧馬頭町!I7+目的・旧小川町!I7</f>
        <v>636185</v>
      </c>
      <c r="J7" s="100">
        <f>目的・旧馬頭町!J7+目的・旧小川町!J7</f>
        <v>618691</v>
      </c>
      <c r="K7" s="100">
        <f>目的・旧馬頭町!K7+目的・旧小川町!K7</f>
        <v>565995</v>
      </c>
      <c r="L7" s="100">
        <f>目的・旧馬頭町!L7+目的・旧小川町!L7</f>
        <v>630638</v>
      </c>
      <c r="M7" s="100">
        <f>目的・旧馬頭町!M7+目的・旧小川町!M7</f>
        <v>593004</v>
      </c>
      <c r="N7" s="100">
        <f>目的・旧馬頭町!N7+目的・旧小川町!N7</f>
        <v>607604</v>
      </c>
      <c r="O7" s="100">
        <f>目的・旧馬頭町!O7+目的・旧小川町!O7</f>
        <v>622893</v>
      </c>
      <c r="P7" s="100">
        <f>目的・旧馬頭町!P7+目的・旧小川町!P7</f>
        <v>627404</v>
      </c>
      <c r="Q7" s="100">
        <f>目的・旧馬頭町!Q7+目的・旧小川町!Q7</f>
        <v>635929</v>
      </c>
      <c r="R7" s="52">
        <v>608698</v>
      </c>
      <c r="S7" s="52">
        <v>566615</v>
      </c>
      <c r="T7" s="52">
        <v>564576</v>
      </c>
      <c r="U7" s="52">
        <v>607828</v>
      </c>
      <c r="V7" s="52">
        <v>721847</v>
      </c>
      <c r="W7" s="52">
        <v>721847</v>
      </c>
      <c r="X7" s="52">
        <v>630991</v>
      </c>
      <c r="Y7" s="123">
        <v>580900</v>
      </c>
      <c r="Z7" s="123">
        <v>709301</v>
      </c>
      <c r="AA7" s="123">
        <v>727704</v>
      </c>
      <c r="AB7" s="123">
        <v>581037</v>
      </c>
      <c r="AC7" s="123">
        <v>603801</v>
      </c>
      <c r="AD7" s="123">
        <v>615844</v>
      </c>
      <c r="AE7" s="123">
        <v>614450</v>
      </c>
      <c r="AF7" s="123">
        <v>604317</v>
      </c>
    </row>
    <row r="8" spans="1:32" ht="18" customHeight="1" x14ac:dyDescent="0.15">
      <c r="A8" s="19" t="s">
        <v>86</v>
      </c>
      <c r="B8" s="99"/>
      <c r="C8" s="99"/>
      <c r="D8" s="100">
        <f>目的・旧馬頭町!D8+目的・旧小川町!D8</f>
        <v>4862</v>
      </c>
      <c r="E8" s="100">
        <f>目的・旧馬頭町!E8+目的・旧小川町!E8</f>
        <v>5888</v>
      </c>
      <c r="F8" s="100">
        <f>目的・旧馬頭町!F8+目的・旧小川町!F8</f>
        <v>6830</v>
      </c>
      <c r="G8" s="100">
        <f>目的・旧馬頭町!G8+目的・旧小川町!G8</f>
        <v>7364</v>
      </c>
      <c r="H8" s="100">
        <f>目的・旧馬頭町!H8+目的・旧小川町!H8</f>
        <v>8532</v>
      </c>
      <c r="I8" s="100">
        <f>目的・旧馬頭町!I8+目的・旧小川町!I8</f>
        <v>7163</v>
      </c>
      <c r="J8" s="100">
        <f>目的・旧馬頭町!J8+目的・旧小川町!J8</f>
        <v>4183</v>
      </c>
      <c r="K8" s="100">
        <f>目的・旧馬頭町!K8+目的・旧小川町!K8</f>
        <v>4204</v>
      </c>
      <c r="L8" s="100">
        <f>目的・旧馬頭町!L8+目的・旧小川町!L8</f>
        <v>4009</v>
      </c>
      <c r="M8" s="100">
        <f>目的・旧馬頭町!M8+目的・旧小川町!M8</f>
        <v>4288</v>
      </c>
      <c r="N8" s="100">
        <f>目的・旧馬頭町!N8+目的・旧小川町!N8</f>
        <v>4536</v>
      </c>
      <c r="O8" s="100">
        <f>目的・旧馬頭町!O8+目的・旧小川町!O8</f>
        <v>4428</v>
      </c>
      <c r="P8" s="100">
        <f>目的・旧馬頭町!P8+目的・旧小川町!P8</f>
        <v>3600</v>
      </c>
      <c r="Q8" s="100">
        <f>目的・旧馬頭町!Q8+目的・旧小川町!Q8</f>
        <v>3600</v>
      </c>
      <c r="R8" s="52">
        <v>5880</v>
      </c>
      <c r="S8" s="52">
        <v>5000</v>
      </c>
      <c r="T8" s="52">
        <v>5000</v>
      </c>
      <c r="U8" s="52">
        <v>4900</v>
      </c>
      <c r="V8" s="52">
        <v>19776</v>
      </c>
      <c r="W8" s="52">
        <v>19776</v>
      </c>
      <c r="X8" s="52">
        <v>76127</v>
      </c>
      <c r="Y8" s="123">
        <v>40123</v>
      </c>
      <c r="Z8" s="123">
        <v>37915</v>
      </c>
      <c r="AA8" s="123">
        <v>13497</v>
      </c>
      <c r="AB8" s="123">
        <v>14868</v>
      </c>
      <c r="AC8" s="123">
        <v>14810</v>
      </c>
      <c r="AD8" s="123">
        <v>17724</v>
      </c>
      <c r="AE8" s="123">
        <v>17657</v>
      </c>
      <c r="AF8" s="123">
        <v>19232</v>
      </c>
    </row>
    <row r="9" spans="1:32" ht="18" customHeight="1" x14ac:dyDescent="0.15">
      <c r="A9" s="19" t="s">
        <v>87</v>
      </c>
      <c r="B9" s="99"/>
      <c r="C9" s="99"/>
      <c r="D9" s="100">
        <f>目的・旧馬頭町!D9+目的・旧小川町!D9</f>
        <v>1430954</v>
      </c>
      <c r="E9" s="100">
        <f>目的・旧馬頭町!E9+目的・旧小川町!E9</f>
        <v>1532298</v>
      </c>
      <c r="F9" s="100">
        <f>目的・旧馬頭町!F9+目的・旧小川町!F9</f>
        <v>1192409</v>
      </c>
      <c r="G9" s="100">
        <f>目的・旧馬頭町!G9+目的・旧小川町!G9</f>
        <v>1309327</v>
      </c>
      <c r="H9" s="100">
        <f>目的・旧馬頭町!H9+目的・旧小川町!H9</f>
        <v>1240627</v>
      </c>
      <c r="I9" s="100">
        <f>目的・旧馬頭町!I9+目的・旧小川町!I9</f>
        <v>1312329</v>
      </c>
      <c r="J9" s="100">
        <f>目的・旧馬頭町!J9+目的・旧小川町!J9</f>
        <v>1549348</v>
      </c>
      <c r="K9" s="100">
        <f>目的・旧馬頭町!K9+目的・旧小川町!K9</f>
        <v>865746</v>
      </c>
      <c r="L9" s="100">
        <f>目的・旧馬頭町!L9+目的・旧小川町!L9</f>
        <v>798320</v>
      </c>
      <c r="M9" s="100">
        <f>目的・旧馬頭町!M9+目的・旧小川町!M9</f>
        <v>758440</v>
      </c>
      <c r="N9" s="100">
        <f>目的・旧馬頭町!N9+目的・旧小川町!N9</f>
        <v>565004</v>
      </c>
      <c r="O9" s="100">
        <f>目的・旧馬頭町!O9+目的・旧小川町!O9</f>
        <v>600140</v>
      </c>
      <c r="P9" s="100">
        <f>目的・旧馬頭町!P9+目的・旧小川町!P9</f>
        <v>755995</v>
      </c>
      <c r="Q9" s="100">
        <f>目的・旧馬頭町!Q9+目的・旧小川町!Q9</f>
        <v>753023</v>
      </c>
      <c r="R9" s="52">
        <v>595884</v>
      </c>
      <c r="S9" s="52">
        <v>428546</v>
      </c>
      <c r="T9" s="52">
        <v>415339</v>
      </c>
      <c r="U9" s="52">
        <v>535159</v>
      </c>
      <c r="V9" s="52">
        <v>388622</v>
      </c>
      <c r="W9" s="52">
        <v>388622</v>
      </c>
      <c r="X9" s="52">
        <v>417857</v>
      </c>
      <c r="Y9" s="123">
        <v>426271</v>
      </c>
      <c r="Z9" s="123">
        <v>384696</v>
      </c>
      <c r="AA9" s="123">
        <v>365376</v>
      </c>
      <c r="AB9" s="123">
        <v>412902</v>
      </c>
      <c r="AC9" s="123">
        <v>449834</v>
      </c>
      <c r="AD9" s="123">
        <v>683481</v>
      </c>
      <c r="AE9" s="123">
        <v>456202</v>
      </c>
      <c r="AF9" s="123">
        <v>501102</v>
      </c>
    </row>
    <row r="10" spans="1:32" ht="18" customHeight="1" x14ac:dyDescent="0.15">
      <c r="A10" s="19" t="s">
        <v>88</v>
      </c>
      <c r="B10" s="99"/>
      <c r="C10" s="99"/>
      <c r="D10" s="100">
        <f>目的・旧馬頭町!D10+目的・旧小川町!D10</f>
        <v>224277</v>
      </c>
      <c r="E10" s="100">
        <f>目的・旧馬頭町!E10+目的・旧小川町!E10</f>
        <v>270896</v>
      </c>
      <c r="F10" s="100">
        <f>目的・旧馬頭町!F10+目的・旧小川町!F10</f>
        <v>428504</v>
      </c>
      <c r="G10" s="100">
        <f>目的・旧馬頭町!G10+目的・旧小川町!G10</f>
        <v>444731</v>
      </c>
      <c r="H10" s="100">
        <f>目的・旧馬頭町!H10+目的・旧小川町!H10</f>
        <v>371627</v>
      </c>
      <c r="I10" s="100">
        <f>目的・旧馬頭町!I10+目的・旧小川町!I10</f>
        <v>300484</v>
      </c>
      <c r="J10" s="100">
        <f>目的・旧馬頭町!J10+目的・旧小川町!J10</f>
        <v>350745</v>
      </c>
      <c r="K10" s="100">
        <f>目的・旧馬頭町!K10+目的・旧小川町!K10</f>
        <v>348053</v>
      </c>
      <c r="L10" s="100">
        <f>目的・旧馬頭町!L10+目的・旧小川町!L10</f>
        <v>561312</v>
      </c>
      <c r="M10" s="100">
        <f>目的・旧馬頭町!M10+目的・旧小川町!M10</f>
        <v>301267</v>
      </c>
      <c r="N10" s="100">
        <f>目的・旧馬頭町!N10+目的・旧小川町!N10</f>
        <v>316751</v>
      </c>
      <c r="O10" s="100">
        <f>目的・旧馬頭町!O10+目的・旧小川町!O10</f>
        <v>260492</v>
      </c>
      <c r="P10" s="100">
        <f>目的・旧馬頭町!P10+目的・旧小川町!P10</f>
        <v>260061</v>
      </c>
      <c r="Q10" s="100">
        <f>目的・旧馬頭町!Q10+目的・旧小川町!Q10</f>
        <v>266473</v>
      </c>
      <c r="R10" s="52">
        <v>256015</v>
      </c>
      <c r="S10" s="52">
        <v>269551</v>
      </c>
      <c r="T10" s="52">
        <v>241316</v>
      </c>
      <c r="U10" s="52">
        <v>272955</v>
      </c>
      <c r="V10" s="52">
        <v>261348</v>
      </c>
      <c r="W10" s="52">
        <v>261348</v>
      </c>
      <c r="X10" s="52">
        <v>267738</v>
      </c>
      <c r="Y10" s="123">
        <v>292008</v>
      </c>
      <c r="Z10" s="123">
        <v>304249</v>
      </c>
      <c r="AA10" s="123">
        <v>308789</v>
      </c>
      <c r="AB10" s="123">
        <v>356575</v>
      </c>
      <c r="AC10" s="123">
        <v>415645</v>
      </c>
      <c r="AD10" s="123">
        <v>462596</v>
      </c>
      <c r="AE10" s="123">
        <v>488598</v>
      </c>
      <c r="AF10" s="123">
        <v>485992</v>
      </c>
    </row>
    <row r="11" spans="1:32" ht="18" customHeight="1" x14ac:dyDescent="0.15">
      <c r="A11" s="19" t="s">
        <v>89</v>
      </c>
      <c r="B11" s="99"/>
      <c r="C11" s="99"/>
      <c r="D11" s="100">
        <f>目的・旧馬頭町!D11+目的・旧小川町!D11</f>
        <v>1074961</v>
      </c>
      <c r="E11" s="100">
        <f>目的・旧馬頭町!E11+目的・旧小川町!E11</f>
        <v>1040239</v>
      </c>
      <c r="F11" s="100">
        <f>目的・旧馬頭町!F11+目的・旧小川町!F11</f>
        <v>1035892</v>
      </c>
      <c r="G11" s="100">
        <f>目的・旧馬頭町!G11+目的・旧小川町!G11</f>
        <v>1052664</v>
      </c>
      <c r="H11" s="100">
        <f>目的・旧馬頭町!H11+目的・旧小川町!H11</f>
        <v>1089536</v>
      </c>
      <c r="I11" s="100">
        <f>目的・旧馬頭町!I11+目的・旧小川町!I11</f>
        <v>1032042</v>
      </c>
      <c r="J11" s="100">
        <f>目的・旧馬頭町!J11+目的・旧小川町!J11</f>
        <v>1635721</v>
      </c>
      <c r="K11" s="100">
        <f>目的・旧馬頭町!K11+目的・旧小川町!K11</f>
        <v>1184628</v>
      </c>
      <c r="L11" s="100">
        <f>目的・旧馬頭町!L11+目的・旧小川町!L11</f>
        <v>1074686</v>
      </c>
      <c r="M11" s="100">
        <f>目的・旧馬頭町!M11+目的・旧小川町!M11</f>
        <v>1108397</v>
      </c>
      <c r="N11" s="100">
        <f>目的・旧馬頭町!N11+目的・旧小川町!N11</f>
        <v>1109355</v>
      </c>
      <c r="O11" s="100">
        <f>目的・旧馬頭町!O11+目的・旧小川町!O11</f>
        <v>969414</v>
      </c>
      <c r="P11" s="100">
        <f>目的・旧馬頭町!P11+目的・旧小川町!P11</f>
        <v>1000137</v>
      </c>
      <c r="Q11" s="100">
        <f>目的・旧馬頭町!Q11+目的・旧小川町!Q11</f>
        <v>994342</v>
      </c>
      <c r="R11" s="52">
        <v>709042</v>
      </c>
      <c r="S11" s="52">
        <v>608734</v>
      </c>
      <c r="T11" s="52">
        <v>531704</v>
      </c>
      <c r="U11" s="52">
        <v>679079</v>
      </c>
      <c r="V11" s="52">
        <v>841259</v>
      </c>
      <c r="W11" s="52">
        <v>841259</v>
      </c>
      <c r="X11" s="52">
        <v>553983</v>
      </c>
      <c r="Y11" s="123">
        <v>599344</v>
      </c>
      <c r="Z11" s="123">
        <v>756230</v>
      </c>
      <c r="AA11" s="123">
        <v>774466</v>
      </c>
      <c r="AB11" s="123">
        <v>817746</v>
      </c>
      <c r="AC11" s="123">
        <v>683241</v>
      </c>
      <c r="AD11" s="123">
        <v>690089</v>
      </c>
      <c r="AE11" s="123">
        <v>705007</v>
      </c>
      <c r="AF11" s="123">
        <v>665504</v>
      </c>
    </row>
    <row r="12" spans="1:32" ht="18" customHeight="1" x14ac:dyDescent="0.15">
      <c r="A12" s="19" t="s">
        <v>90</v>
      </c>
      <c r="B12" s="99"/>
      <c r="C12" s="99"/>
      <c r="D12" s="100">
        <f>目的・旧馬頭町!D12+目的・旧小川町!D12</f>
        <v>357820</v>
      </c>
      <c r="E12" s="100">
        <f>目的・旧馬頭町!E12+目的・旧小川町!E12</f>
        <v>387365</v>
      </c>
      <c r="F12" s="100">
        <f>目的・旧馬頭町!F12+目的・旧小川町!F12</f>
        <v>401961</v>
      </c>
      <c r="G12" s="100">
        <f>目的・旧馬頭町!G12+目的・旧小川町!G12</f>
        <v>396906</v>
      </c>
      <c r="H12" s="100">
        <f>目的・旧馬頭町!H12+目的・旧小川町!H12</f>
        <v>423852</v>
      </c>
      <c r="I12" s="100">
        <f>目的・旧馬頭町!I12+目的・旧小川町!I12</f>
        <v>451807</v>
      </c>
      <c r="J12" s="100">
        <f>目的・旧馬頭町!J12+目的・旧小川町!J12</f>
        <v>447348</v>
      </c>
      <c r="K12" s="100">
        <f>目的・旧馬頭町!K12+目的・旧小川町!K12</f>
        <v>447943</v>
      </c>
      <c r="L12" s="100">
        <f>目的・旧馬頭町!L12+目的・旧小川町!L12</f>
        <v>528451</v>
      </c>
      <c r="M12" s="100">
        <f>目的・旧馬頭町!M12+目的・旧小川町!M12</f>
        <v>442381</v>
      </c>
      <c r="N12" s="100">
        <f>目的・旧馬頭町!N12+目的・旧小川町!N12</f>
        <v>466655</v>
      </c>
      <c r="O12" s="100">
        <f>目的・旧馬頭町!O12+目的・旧小川町!O12</f>
        <v>432465</v>
      </c>
      <c r="P12" s="100">
        <f>目的・旧馬頭町!P12+目的・旧小川町!P12</f>
        <v>444272</v>
      </c>
      <c r="Q12" s="100">
        <f>目的・旧馬頭町!Q12+目的・旧小川町!Q12</f>
        <v>429806</v>
      </c>
      <c r="R12" s="52">
        <v>437816</v>
      </c>
      <c r="S12" s="52">
        <v>415121</v>
      </c>
      <c r="T12" s="52">
        <v>441474</v>
      </c>
      <c r="U12" s="52">
        <v>407463</v>
      </c>
      <c r="V12" s="52">
        <v>430324</v>
      </c>
      <c r="W12" s="52">
        <v>430324</v>
      </c>
      <c r="X12" s="52">
        <v>598976</v>
      </c>
      <c r="Y12" s="123">
        <v>479461</v>
      </c>
      <c r="Z12" s="123">
        <v>513209</v>
      </c>
      <c r="AA12" s="123">
        <v>647656</v>
      </c>
      <c r="AB12" s="123">
        <v>677082</v>
      </c>
      <c r="AC12" s="123">
        <v>445136</v>
      </c>
      <c r="AD12" s="123">
        <v>413724</v>
      </c>
      <c r="AE12" s="123">
        <v>444043</v>
      </c>
      <c r="AF12" s="123">
        <v>435729</v>
      </c>
    </row>
    <row r="13" spans="1:32" ht="18" customHeight="1" x14ac:dyDescent="0.15">
      <c r="A13" s="19" t="s">
        <v>91</v>
      </c>
      <c r="B13" s="99"/>
      <c r="C13" s="99"/>
      <c r="D13" s="100">
        <f>目的・旧馬頭町!D13+目的・旧小川町!D13</f>
        <v>1749744</v>
      </c>
      <c r="E13" s="100">
        <f>目的・旧馬頭町!E13+目的・旧小川町!E13</f>
        <v>1357717</v>
      </c>
      <c r="F13" s="100">
        <f>目的・旧馬頭町!F13+目的・旧小川町!F13</f>
        <v>1456597</v>
      </c>
      <c r="G13" s="100">
        <f>目的・旧馬頭町!G13+目的・旧小川町!G13</f>
        <v>1204029</v>
      </c>
      <c r="H13" s="100">
        <f>目的・旧馬頭町!H13+目的・旧小川町!H13</f>
        <v>1352386</v>
      </c>
      <c r="I13" s="100">
        <f>目的・旧馬頭町!I13+目的・旧小川町!I13</f>
        <v>1257397</v>
      </c>
      <c r="J13" s="100">
        <f>目的・旧馬頭町!J13+目的・旧小川町!J13</f>
        <v>1309221</v>
      </c>
      <c r="K13" s="100">
        <f>目的・旧馬頭町!K13+目的・旧小川町!K13</f>
        <v>1614051</v>
      </c>
      <c r="L13" s="100">
        <f>目的・旧馬頭町!L13+目的・旧小川町!L13</f>
        <v>2256481</v>
      </c>
      <c r="M13" s="100">
        <f>目的・旧馬頭町!M13+目的・旧小川町!M13</f>
        <v>1540011</v>
      </c>
      <c r="N13" s="100">
        <f>目的・旧馬頭町!N13+目的・旧小川町!N13</f>
        <v>1299700</v>
      </c>
      <c r="O13" s="100">
        <f>目的・旧馬頭町!O13+目的・旧小川町!O13</f>
        <v>1244991</v>
      </c>
      <c r="P13" s="100">
        <f>目的・旧馬頭町!P13+目的・旧小川町!P13</f>
        <v>1239359</v>
      </c>
      <c r="Q13" s="100">
        <f>目的・旧馬頭町!Q13+目的・旧小川町!Q13</f>
        <v>1529604</v>
      </c>
      <c r="R13" s="52">
        <v>1235915</v>
      </c>
      <c r="S13" s="52">
        <v>1224133</v>
      </c>
      <c r="T13" s="52">
        <v>1253175</v>
      </c>
      <c r="U13" s="52">
        <v>1134170</v>
      </c>
      <c r="V13" s="52">
        <v>1206916</v>
      </c>
      <c r="W13" s="52">
        <v>1206916</v>
      </c>
      <c r="X13" s="52">
        <v>1089058</v>
      </c>
      <c r="Y13" s="123">
        <v>1036415</v>
      </c>
      <c r="Z13" s="123">
        <v>1462483</v>
      </c>
      <c r="AA13" s="123">
        <v>1374795</v>
      </c>
      <c r="AB13" s="123">
        <v>1098543</v>
      </c>
      <c r="AC13" s="123">
        <v>976095</v>
      </c>
      <c r="AD13" s="123">
        <v>1326236</v>
      </c>
      <c r="AE13" s="123">
        <v>1207912</v>
      </c>
      <c r="AF13" s="123">
        <v>945789</v>
      </c>
    </row>
    <row r="14" spans="1:32" ht="18" customHeight="1" x14ac:dyDescent="0.15">
      <c r="A14" s="19" t="s">
        <v>92</v>
      </c>
      <c r="B14" s="99"/>
      <c r="C14" s="99"/>
      <c r="D14" s="100">
        <f>目的・旧馬頭町!D14+目的・旧小川町!D14</f>
        <v>295232</v>
      </c>
      <c r="E14" s="100">
        <f>目的・旧馬頭町!E14+目的・旧小川町!E14</f>
        <v>26406</v>
      </c>
      <c r="F14" s="100">
        <f>目的・旧馬頭町!F14+目的・旧小川町!F14</f>
        <v>110943</v>
      </c>
      <c r="G14" s="100">
        <f>目的・旧馬頭町!G14+目的・旧小川町!G14</f>
        <v>40380</v>
      </c>
      <c r="H14" s="100">
        <f>目的・旧馬頭町!H14+目的・旧小川町!H14</f>
        <v>68383</v>
      </c>
      <c r="I14" s="100">
        <f>目的・旧馬頭町!I14+目的・旧小川町!I14</f>
        <v>59649</v>
      </c>
      <c r="J14" s="100">
        <f>目的・旧馬頭町!J14+目的・旧小川町!J14</f>
        <v>14258</v>
      </c>
      <c r="K14" s="100">
        <f>目的・旧馬頭町!K14+目的・旧小川町!K14</f>
        <v>79172</v>
      </c>
      <c r="L14" s="100">
        <f>目的・旧馬頭町!L14+目的・旧小川町!L14</f>
        <v>103600</v>
      </c>
      <c r="M14" s="100">
        <f>目的・旧馬頭町!M14+目的・旧小川町!M14</f>
        <v>7986</v>
      </c>
      <c r="N14" s="100">
        <f>目的・旧馬頭町!N14+目的・旧小川町!N14</f>
        <v>94179</v>
      </c>
      <c r="O14" s="100">
        <f>目的・旧馬頭町!O14+目的・旧小川町!O14</f>
        <v>80291</v>
      </c>
      <c r="P14" s="100">
        <f>目的・旧馬頭町!P14+目的・旧小川町!P14</f>
        <v>75679</v>
      </c>
      <c r="Q14" s="100">
        <f>目的・旧馬頭町!Q14+目的・旧小川町!Q14</f>
        <v>40780</v>
      </c>
      <c r="R14" s="52">
        <v>14680</v>
      </c>
      <c r="S14" s="52">
        <v>30392</v>
      </c>
      <c r="T14" s="52">
        <v>6387</v>
      </c>
      <c r="U14" s="52">
        <v>6587</v>
      </c>
      <c r="V14" s="52">
        <v>422</v>
      </c>
      <c r="W14" s="52">
        <v>422</v>
      </c>
      <c r="X14" s="52">
        <v>396424</v>
      </c>
      <c r="Y14" s="123">
        <v>29058</v>
      </c>
      <c r="Z14" s="123">
        <v>3534</v>
      </c>
      <c r="AA14" s="123">
        <v>1042</v>
      </c>
      <c r="AB14" s="123">
        <v>3890</v>
      </c>
      <c r="AC14" s="123">
        <v>1477</v>
      </c>
      <c r="AD14" s="123">
        <v>1580</v>
      </c>
      <c r="AE14" s="123">
        <v>172</v>
      </c>
      <c r="AF14" s="123">
        <v>71050</v>
      </c>
    </row>
    <row r="15" spans="1:32" ht="18" customHeight="1" x14ac:dyDescent="0.15">
      <c r="A15" s="19" t="s">
        <v>93</v>
      </c>
      <c r="B15" s="99"/>
      <c r="C15" s="99"/>
      <c r="D15" s="100">
        <f>目的・旧馬頭町!D15+目的・旧小川町!D15</f>
        <v>709564</v>
      </c>
      <c r="E15" s="100">
        <f>目的・旧馬頭町!E15+目的・旧小川町!E15</f>
        <v>754275</v>
      </c>
      <c r="F15" s="100">
        <f>目的・旧馬頭町!F15+目的・旧小川町!F15</f>
        <v>780791</v>
      </c>
      <c r="G15" s="100">
        <f>目的・旧馬頭町!G15+目的・旧小川町!G15</f>
        <v>825716</v>
      </c>
      <c r="H15" s="100">
        <f>目的・旧馬頭町!H15+目的・旧小川町!H15</f>
        <v>884672</v>
      </c>
      <c r="I15" s="100">
        <f>目的・旧馬頭町!I15+目的・旧小川町!I15</f>
        <v>949084</v>
      </c>
      <c r="J15" s="100">
        <f>目的・旧馬頭町!J15+目的・旧小川町!J15</f>
        <v>1002713</v>
      </c>
      <c r="K15" s="100">
        <f>目的・旧馬頭町!K15+目的・旧小川町!K15</f>
        <v>1026421</v>
      </c>
      <c r="L15" s="100">
        <f>目的・旧馬頭町!L15+目的・旧小川町!L15</f>
        <v>1131140</v>
      </c>
      <c r="M15" s="100">
        <f>目的・旧馬頭町!M15+目的・旧小川町!M15</f>
        <v>1033985</v>
      </c>
      <c r="N15" s="100">
        <f>目的・旧馬頭町!N15+目的・旧小川町!N15</f>
        <v>1040468</v>
      </c>
      <c r="O15" s="100">
        <f>目的・旧馬頭町!O15+目的・旧小川町!O15</f>
        <v>1052267</v>
      </c>
      <c r="P15" s="100">
        <f>目的・旧馬頭町!P15+目的・旧小川町!P15</f>
        <v>1069514</v>
      </c>
      <c r="Q15" s="100">
        <f>目的・旧馬頭町!Q15+目的・旧小川町!Q15</f>
        <v>1026819</v>
      </c>
      <c r="R15" s="52">
        <v>1113598</v>
      </c>
      <c r="S15" s="52">
        <v>1107718</v>
      </c>
      <c r="T15" s="52">
        <v>1135481</v>
      </c>
      <c r="U15" s="52">
        <v>1193417</v>
      </c>
      <c r="V15" s="52">
        <v>1205906</v>
      </c>
      <c r="W15" s="52">
        <v>1205906</v>
      </c>
      <c r="X15" s="52">
        <v>1212809</v>
      </c>
      <c r="Y15" s="123">
        <v>1190404</v>
      </c>
      <c r="Z15" s="123">
        <v>1223372</v>
      </c>
      <c r="AA15" s="123">
        <v>1205912</v>
      </c>
      <c r="AB15" s="123">
        <v>1177701</v>
      </c>
      <c r="AC15" s="123">
        <v>1031745</v>
      </c>
      <c r="AD15" s="123">
        <v>1030976</v>
      </c>
      <c r="AE15" s="123">
        <v>963691</v>
      </c>
      <c r="AF15" s="123">
        <v>1036748</v>
      </c>
    </row>
    <row r="16" spans="1:32" ht="18" customHeight="1" x14ac:dyDescent="0.15">
      <c r="A16" s="19" t="s">
        <v>72</v>
      </c>
      <c r="B16" s="99"/>
      <c r="C16" s="99"/>
      <c r="D16" s="100">
        <f>目的・旧馬頭町!D16+目的・旧小川町!D16</f>
        <v>38393</v>
      </c>
      <c r="E16" s="100">
        <f>目的・旧馬頭町!E16+目的・旧小川町!E16</f>
        <v>66144</v>
      </c>
      <c r="F16" s="100">
        <f>目的・旧馬頭町!F16+目的・旧小川町!F16</f>
        <v>59607</v>
      </c>
      <c r="G16" s="100">
        <f>目的・旧馬頭町!G16+目的・旧小川町!G16</f>
        <v>57147</v>
      </c>
      <c r="H16" s="100">
        <f>目的・旧馬頭町!H16+目的・旧小川町!H16</f>
        <v>54690</v>
      </c>
      <c r="I16" s="100">
        <f>目的・旧馬頭町!I16+目的・旧小川町!I16</f>
        <v>40007</v>
      </c>
      <c r="J16" s="100">
        <f>目的・旧馬頭町!J16+目的・旧小川町!J16</f>
        <v>143666</v>
      </c>
      <c r="K16" s="100">
        <f>目的・旧馬頭町!K16+目的・旧小川町!K16</f>
        <v>13440</v>
      </c>
      <c r="L16" s="100">
        <f>目的・旧馬頭町!L16+目的・旧小川町!L16</f>
        <v>0</v>
      </c>
      <c r="M16" s="100">
        <f>目的・旧馬頭町!M16+目的・旧小川町!M16</f>
        <v>0</v>
      </c>
      <c r="N16" s="100">
        <f>目的・旧馬頭町!N16+目的・旧小川町!N16</f>
        <v>0</v>
      </c>
      <c r="O16" s="100">
        <f>目的・旧馬頭町!O16+目的・旧小川町!O16</f>
        <v>0</v>
      </c>
      <c r="P16" s="100">
        <f>目的・旧馬頭町!P16+目的・旧小川町!P16</f>
        <v>0</v>
      </c>
      <c r="Q16" s="100">
        <f>目的・旧馬頭町!Q16+目的・旧小川町!Q16</f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</row>
    <row r="17" spans="1:32" ht="18" customHeight="1" x14ac:dyDescent="0.15">
      <c r="A17" s="19" t="s">
        <v>95</v>
      </c>
      <c r="B17" s="99"/>
      <c r="C17" s="99"/>
      <c r="D17" s="100">
        <f>目的・旧馬頭町!D17+目的・旧小川町!D17</f>
        <v>0</v>
      </c>
      <c r="E17" s="100">
        <f>目的・旧馬頭町!E17+目的・旧小川町!E17</f>
        <v>0</v>
      </c>
      <c r="F17" s="100">
        <f>目的・旧馬頭町!F17+目的・旧小川町!F17</f>
        <v>0</v>
      </c>
      <c r="G17" s="100">
        <f>目的・旧馬頭町!G17+目的・旧小川町!G17</f>
        <v>0</v>
      </c>
      <c r="H17" s="100">
        <f>目的・旧馬頭町!H17+目的・旧小川町!H17</f>
        <v>0</v>
      </c>
      <c r="I17" s="100">
        <f>目的・旧馬頭町!I17+目的・旧小川町!I17</f>
        <v>0</v>
      </c>
      <c r="J17" s="100">
        <f>目的・旧馬頭町!J17+目的・旧小川町!J17</f>
        <v>0</v>
      </c>
      <c r="K17" s="100">
        <f>目的・旧馬頭町!K17+目的・旧小川町!K17</f>
        <v>0</v>
      </c>
      <c r="L17" s="100">
        <f>目的・旧馬頭町!L17+目的・旧小川町!L17</f>
        <v>0</v>
      </c>
      <c r="M17" s="100">
        <f>目的・旧馬頭町!M17+目的・旧小川町!M17</f>
        <v>0</v>
      </c>
      <c r="N17" s="100">
        <f>目的・旧馬頭町!N17+目的・旧小川町!N17</f>
        <v>0</v>
      </c>
      <c r="O17" s="100">
        <f>目的・旧馬頭町!O17+目的・旧小川町!O17</f>
        <v>0</v>
      </c>
      <c r="P17" s="100">
        <f>目的・旧馬頭町!P17+目的・旧小川町!P17</f>
        <v>0</v>
      </c>
      <c r="Q17" s="100">
        <f>目的・旧馬頭町!Q17+目的・旧小川町!Q17</f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0</v>
      </c>
    </row>
    <row r="18" spans="1:32" ht="18" customHeight="1" x14ac:dyDescent="0.15">
      <c r="A18" s="19" t="s">
        <v>94</v>
      </c>
      <c r="B18" s="99"/>
      <c r="C18" s="99"/>
      <c r="D18" s="100">
        <f>目的・旧馬頭町!D18+目的・旧小川町!D18</f>
        <v>0</v>
      </c>
      <c r="E18" s="100">
        <f>目的・旧馬頭町!E18+目的・旧小川町!E18</f>
        <v>0</v>
      </c>
      <c r="F18" s="100">
        <f>目的・旧馬頭町!F18+目的・旧小川町!F18</f>
        <v>0</v>
      </c>
      <c r="G18" s="100">
        <f>目的・旧馬頭町!G18+目的・旧小川町!G18</f>
        <v>0</v>
      </c>
      <c r="H18" s="100">
        <f>目的・旧馬頭町!H18+目的・旧小川町!H18</f>
        <v>0</v>
      </c>
      <c r="I18" s="100">
        <f>目的・旧馬頭町!I18+目的・旧小川町!I18</f>
        <v>0</v>
      </c>
      <c r="J18" s="100">
        <f>目的・旧馬頭町!J18+目的・旧小川町!J18</f>
        <v>0</v>
      </c>
      <c r="K18" s="100">
        <f>目的・旧馬頭町!K18+目的・旧小川町!K18</f>
        <v>0</v>
      </c>
      <c r="L18" s="100">
        <f>目的・旧馬頭町!L18+目的・旧小川町!L18</f>
        <v>0</v>
      </c>
      <c r="M18" s="100">
        <f>目的・旧馬頭町!M18+目的・旧小川町!M18</f>
        <v>0</v>
      </c>
      <c r="N18" s="100">
        <f>目的・旧馬頭町!N18+目的・旧小川町!N18</f>
        <v>0</v>
      </c>
      <c r="O18" s="100">
        <f>目的・旧馬頭町!O18+目的・旧小川町!O18</f>
        <v>0</v>
      </c>
      <c r="P18" s="100">
        <f>目的・旧馬頭町!P18+目的・旧小川町!P18</f>
        <v>0</v>
      </c>
      <c r="Q18" s="100">
        <f>目的・旧馬頭町!Q18+目的・旧小川町!Q18</f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23">
        <v>0</v>
      </c>
      <c r="AF18" s="123">
        <v>0</v>
      </c>
    </row>
    <row r="19" spans="1:32" ht="18" customHeight="1" x14ac:dyDescent="0.15">
      <c r="A19" s="19" t="s">
        <v>96</v>
      </c>
      <c r="B19" s="99"/>
      <c r="C19" s="99"/>
      <c r="D19" s="100">
        <f>目的・旧馬頭町!D19+目的・旧小川町!D19</f>
        <v>8573377</v>
      </c>
      <c r="E19" s="100">
        <f>目的・旧馬頭町!E19+目的・旧小川町!E19</f>
        <v>8730584</v>
      </c>
      <c r="F19" s="100">
        <f>目的・旧馬頭町!F19+目的・旧小川町!F19</f>
        <v>8996215</v>
      </c>
      <c r="G19" s="100">
        <f>目的・旧馬頭町!G19+目的・旧小川町!G19</f>
        <v>9492894</v>
      </c>
      <c r="H19" s="100">
        <f>目的・旧馬頭町!H19+目的・旧小川町!H19</f>
        <v>9408947</v>
      </c>
      <c r="I19" s="100">
        <f>目的・旧馬頭町!I19+目的・旧小川町!I19</f>
        <v>9095703</v>
      </c>
      <c r="J19" s="100">
        <f>目的・旧馬頭町!J19+目的・旧小川町!J19</f>
        <v>10087938</v>
      </c>
      <c r="K19" s="100">
        <f>目的・旧馬頭町!K19+目的・旧小川町!K19</f>
        <v>9759353</v>
      </c>
      <c r="L19" s="100">
        <f>目的・旧馬頭町!L19+目的・旧小川町!L19</f>
        <v>10465892</v>
      </c>
      <c r="M19" s="100">
        <f>目的・旧馬頭町!M19+目的・旧小川町!M19</f>
        <v>8989978</v>
      </c>
      <c r="N19" s="100">
        <f>目的・旧馬頭町!N19+目的・旧小川町!N19</f>
        <v>10040124</v>
      </c>
      <c r="O19" s="100">
        <f>目的・旧馬頭町!O19+目的・旧小川町!O19</f>
        <v>8374273</v>
      </c>
      <c r="P19" s="100">
        <f>目的・旧馬頭町!P19+目的・旧小川町!P19</f>
        <v>8571604</v>
      </c>
      <c r="Q19" s="100">
        <f>目的・旧馬頭町!Q19+目的・旧小川町!Q19</f>
        <v>8840124</v>
      </c>
      <c r="R19" s="53">
        <f t="shared" ref="R19:X19" si="0">SUM(R4:R18)</f>
        <v>9643157</v>
      </c>
      <c r="S19" s="53">
        <f t="shared" si="0"/>
        <v>8005870</v>
      </c>
      <c r="T19" s="53">
        <f t="shared" si="0"/>
        <v>8730639</v>
      </c>
      <c r="U19" s="53">
        <f t="shared" si="0"/>
        <v>9363848</v>
      </c>
      <c r="V19" s="53">
        <f t="shared" si="0"/>
        <v>8910879</v>
      </c>
      <c r="W19" s="53">
        <f t="shared" si="0"/>
        <v>8910879</v>
      </c>
      <c r="X19" s="53">
        <f t="shared" si="0"/>
        <v>8821025</v>
      </c>
      <c r="Y19" s="74">
        <f t="shared" ref="Y19:AB19" si="1">SUM(Y4:Y18)</f>
        <v>8331949</v>
      </c>
      <c r="Z19" s="74">
        <f t="shared" si="1"/>
        <v>8573408</v>
      </c>
      <c r="AA19" s="74">
        <f t="shared" si="1"/>
        <v>9055628</v>
      </c>
      <c r="AB19" s="74">
        <f t="shared" si="1"/>
        <v>9490019</v>
      </c>
      <c r="AC19" s="74">
        <f t="shared" ref="AC19" si="2">SUM(AC4:AC18)</f>
        <v>10725735</v>
      </c>
      <c r="AD19" s="74">
        <f t="shared" ref="AD19" si="3">SUM(AD4:AD18)</f>
        <v>9015257</v>
      </c>
      <c r="AE19" s="74">
        <f t="shared" ref="AE19" si="4">SUM(AE4:AE18)</f>
        <v>8803796</v>
      </c>
      <c r="AF19" s="74">
        <f t="shared" ref="AF19" si="5">SUM(AF4:AF18)</f>
        <v>8219716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2">
      <c r="A29" s="31" t="s">
        <v>84</v>
      </c>
      <c r="B29" s="31"/>
      <c r="C29" s="31"/>
      <c r="D29" s="31"/>
      <c r="E29" s="31"/>
      <c r="F29" s="31"/>
      <c r="G29" s="31"/>
      <c r="H29" s="31"/>
      <c r="I29" s="31"/>
      <c r="J29" s="31"/>
      <c r="K29" s="28" t="str">
        <f>財政指標!$V$1</f>
        <v>那珂川町</v>
      </c>
      <c r="L29" s="15"/>
      <c r="M29" s="31"/>
      <c r="N29" s="31"/>
      <c r="O29" s="31"/>
      <c r="P29" s="31"/>
      <c r="Q29" s="31"/>
      <c r="R29" s="32"/>
      <c r="S29" s="32"/>
      <c r="T29" s="32"/>
      <c r="U29" s="28" t="str">
        <f>財政指標!$V$1</f>
        <v>那珂川町</v>
      </c>
      <c r="V29" s="15"/>
      <c r="W29" s="32"/>
      <c r="X29" s="32"/>
      <c r="Y29" s="28"/>
      <c r="Z29" s="28"/>
      <c r="AA29" s="28"/>
      <c r="AB29" s="28"/>
      <c r="AC29" s="28"/>
      <c r="AE29" s="28" t="str">
        <f>財政指標!$V$1</f>
        <v>那珂川町</v>
      </c>
    </row>
    <row r="30" spans="1:32" ht="18" customHeight="1" x14ac:dyDescent="0.15">
      <c r="K30" s="15"/>
      <c r="L30" s="15" t="s">
        <v>304</v>
      </c>
      <c r="U30" s="15"/>
      <c r="V30" s="15" t="s">
        <v>304</v>
      </c>
      <c r="AF30" s="15" t="s">
        <v>304</v>
      </c>
    </row>
    <row r="31" spans="1:32" s="106" customFormat="1" ht="18" customHeight="1" x14ac:dyDescent="0.2">
      <c r="A31" s="105"/>
      <c r="B31" s="57" t="s">
        <v>168</v>
      </c>
      <c r="C31" s="57" t="s">
        <v>170</v>
      </c>
      <c r="D31" s="57" t="s">
        <v>172</v>
      </c>
      <c r="E31" s="57" t="s">
        <v>174</v>
      </c>
      <c r="F31" s="57" t="s">
        <v>176</v>
      </c>
      <c r="G31" s="57" t="s">
        <v>178</v>
      </c>
      <c r="H31" s="58" t="s">
        <v>180</v>
      </c>
      <c r="I31" s="57" t="s">
        <v>182</v>
      </c>
      <c r="J31" s="58" t="s">
        <v>184</v>
      </c>
      <c r="K31" s="58" t="s">
        <v>186</v>
      </c>
      <c r="L31" s="57" t="s">
        <v>188</v>
      </c>
      <c r="M31" s="57" t="s">
        <v>190</v>
      </c>
      <c r="N31" s="57" t="s">
        <v>192</v>
      </c>
      <c r="O31" s="57" t="s">
        <v>194</v>
      </c>
      <c r="P31" s="57" t="s">
        <v>196</v>
      </c>
      <c r="Q31" s="57" t="s">
        <v>197</v>
      </c>
      <c r="R31" s="39" t="s">
        <v>164</v>
      </c>
      <c r="S31" s="39" t="s">
        <v>274</v>
      </c>
      <c r="T31" s="39" t="s">
        <v>281</v>
      </c>
      <c r="U31" s="39" t="s">
        <v>282</v>
      </c>
      <c r="V31" s="39" t="s">
        <v>283</v>
      </c>
      <c r="W31" s="39" t="s">
        <v>284</v>
      </c>
      <c r="X31" s="39" t="s">
        <v>285</v>
      </c>
      <c r="Y31" s="39" t="s">
        <v>287</v>
      </c>
      <c r="Z31" s="39" t="s">
        <v>288</v>
      </c>
      <c r="AA31" s="39" t="s">
        <v>289</v>
      </c>
      <c r="AB31" s="39" t="s">
        <v>290</v>
      </c>
      <c r="AC31" s="39" t="s">
        <v>296</v>
      </c>
      <c r="AD31" s="39" t="s">
        <v>299</v>
      </c>
      <c r="AE31" s="39" t="str">
        <f>AE3</f>
        <v>１８(H30)</v>
      </c>
      <c r="AF31" s="39" t="str">
        <f>AF3</f>
        <v>１９(R1)</v>
      </c>
    </row>
    <row r="32" spans="1:32" s="34" customFormat="1" ht="18" customHeight="1" x14ac:dyDescent="0.15">
      <c r="A32" s="19" t="s">
        <v>75</v>
      </c>
      <c r="B32" s="99"/>
      <c r="C32" s="99"/>
      <c r="D32" s="101">
        <f>D4/D$19*100</f>
        <v>2.003026345394586</v>
      </c>
      <c r="E32" s="101">
        <f>E4/E$19*100</f>
        <v>2.0473086336492496</v>
      </c>
      <c r="F32" s="101">
        <f>F4/F$19*100</f>
        <v>2.0461160610323343</v>
      </c>
      <c r="G32" s="101">
        <f>G4/G$19*100</f>
        <v>1.9976310701457323</v>
      </c>
      <c r="H32" s="101">
        <f>H4/H$19*100</f>
        <v>2.0350311251620399</v>
      </c>
      <c r="I32" s="101">
        <f>I4/I$19*100</f>
        <v>2.1232443495571478</v>
      </c>
      <c r="J32" s="101">
        <f>J4/J$19*100</f>
        <v>1.8813259954611139</v>
      </c>
      <c r="K32" s="101">
        <f>K4/K$19*100</f>
        <v>1.9521580990051288</v>
      </c>
      <c r="L32" s="101">
        <f>L4/L$19*100</f>
        <v>1.7695577214058775</v>
      </c>
      <c r="M32" s="101">
        <f>M4/M$19*100</f>
        <v>2.0633643374878115</v>
      </c>
      <c r="N32" s="101">
        <f>N4/N$19*100</f>
        <v>1.8179954749562854</v>
      </c>
      <c r="O32" s="101">
        <f>O4/O$19*100</f>
        <v>2.1576917781400247</v>
      </c>
      <c r="P32" s="101">
        <f>P4/P$19*100</f>
        <v>2.0623211244943187</v>
      </c>
      <c r="Q32" s="101">
        <f>Q4/Q$19*100</f>
        <v>1.9834110924235906</v>
      </c>
      <c r="R32" s="33">
        <f>R4/R$19*100</f>
        <v>1.8345548039920951</v>
      </c>
      <c r="S32" s="33">
        <f>S4/S$19*100</f>
        <v>1.4459265513929156</v>
      </c>
      <c r="T32" s="33">
        <f>T4/T$19*100</f>
        <v>1.2200023388895131</v>
      </c>
      <c r="U32" s="33">
        <f>U4/U$19*100</f>
        <v>1.0976149975950058</v>
      </c>
      <c r="V32" s="33">
        <f>V4/V$19*100</f>
        <v>1.0529825396574233</v>
      </c>
      <c r="W32" s="33">
        <f>W4/W$19*100</f>
        <v>1.0529825396574233</v>
      </c>
      <c r="X32" s="33">
        <f>X4/X$19*100</f>
        <v>1.312183107972146</v>
      </c>
      <c r="Y32" s="124">
        <f>Y4/Y$19*100</f>
        <v>1.2431665148214421</v>
      </c>
      <c r="Z32" s="124">
        <f>Z4/Z$19*100</f>
        <v>1.1839515861137133</v>
      </c>
      <c r="AA32" s="124">
        <f>AA4/AA$19*100</f>
        <v>1.1102929581471324</v>
      </c>
      <c r="AB32" s="124">
        <f>AB4/AB$19*100</f>
        <v>1.1426636764373179</v>
      </c>
      <c r="AC32" s="124">
        <f>AC4/AC$19*100</f>
        <v>0.88763147700367395</v>
      </c>
      <c r="AD32" s="124">
        <f>AD4/AD$19*100</f>
        <v>1.0512734135033532</v>
      </c>
      <c r="AE32" s="124">
        <f>AE4/AE$19*100</f>
        <v>1.067482708595247</v>
      </c>
      <c r="AF32" s="124">
        <f>AF4/AF$19*100</f>
        <v>1.1396865779790932</v>
      </c>
    </row>
    <row r="33" spans="1:32" s="34" customFormat="1" ht="18" customHeight="1" x14ac:dyDescent="0.15">
      <c r="A33" s="19" t="s">
        <v>74</v>
      </c>
      <c r="B33" s="99"/>
      <c r="C33" s="99"/>
      <c r="D33" s="101">
        <f>D5/D$19*100</f>
        <v>14.821347527351241</v>
      </c>
      <c r="E33" s="101">
        <f>E5/E$19*100</f>
        <v>16.711539571694171</v>
      </c>
      <c r="F33" s="101">
        <f>F5/F$19*100</f>
        <v>15.659230020625342</v>
      </c>
      <c r="G33" s="101">
        <f>G5/G$19*100</f>
        <v>13.069628713856913</v>
      </c>
      <c r="H33" s="101">
        <f>H5/H$19*100</f>
        <v>14.02617104762095</v>
      </c>
      <c r="I33" s="101">
        <f>I5/I$19*100</f>
        <v>14.208159611192231</v>
      </c>
      <c r="J33" s="101">
        <f>J5/J$19*100</f>
        <v>12.717891406549089</v>
      </c>
      <c r="K33" s="101">
        <f>K5/K$19*100</f>
        <v>17.140623973740883</v>
      </c>
      <c r="L33" s="101">
        <f>L5/L$19*100</f>
        <v>12.528134247897837</v>
      </c>
      <c r="M33" s="101">
        <f>M5/M$19*100</f>
        <v>14.739457649395804</v>
      </c>
      <c r="N33" s="101">
        <f>N5/N$19*100</f>
        <v>13.909469644000414</v>
      </c>
      <c r="O33" s="101">
        <f>O5/O$19*100</f>
        <v>16.754123014618703</v>
      </c>
      <c r="P33" s="101">
        <f>P5/P$19*100</f>
        <v>15.037022242278109</v>
      </c>
      <c r="Q33" s="101">
        <f>Q5/Q$19*100</f>
        <v>14.924915080376699</v>
      </c>
      <c r="R33" s="33">
        <f>R5/R$19*100</f>
        <v>29.241388478897523</v>
      </c>
      <c r="S33" s="33">
        <f>S5/S$19*100</f>
        <v>18.413301739848386</v>
      </c>
      <c r="T33" s="33">
        <f>T5/T$19*100</f>
        <v>25.762616000959383</v>
      </c>
      <c r="U33" s="33">
        <f>U5/U$19*100</f>
        <v>27.974738590374386</v>
      </c>
      <c r="V33" s="33">
        <f>V5/V$19*100</f>
        <v>18.225586948268514</v>
      </c>
      <c r="W33" s="33">
        <f>W5/W$19*100</f>
        <v>18.225586948268514</v>
      </c>
      <c r="X33" s="33">
        <f>X5/X$19*100</f>
        <v>15.5500522898416</v>
      </c>
      <c r="Y33" s="124">
        <f>Y5/Y$19*100</f>
        <v>18.135492668042016</v>
      </c>
      <c r="Z33" s="124">
        <f>Z5/Z$19*100</f>
        <v>13.346769452707722</v>
      </c>
      <c r="AA33" s="124">
        <f>AA5/AA$19*100</f>
        <v>14.940200723792982</v>
      </c>
      <c r="AB33" s="124">
        <f>AB5/AB$19*100</f>
        <v>21.762801528637613</v>
      </c>
      <c r="AC33" s="124">
        <f>AC5/AC$19*100</f>
        <v>32.862298015007831</v>
      </c>
      <c r="AD33" s="124">
        <f>AD5/AD$19*100</f>
        <v>16.646569254764451</v>
      </c>
      <c r="AE33" s="124">
        <f>AE5/AE$19*100</f>
        <v>19.431277144540832</v>
      </c>
      <c r="AF33" s="124">
        <f>AF5/AF$19*100</f>
        <v>14.92444507815112</v>
      </c>
    </row>
    <row r="34" spans="1:32" s="34" customFormat="1" ht="18" customHeight="1" x14ac:dyDescent="0.15">
      <c r="A34" s="19" t="s">
        <v>76</v>
      </c>
      <c r="B34" s="99"/>
      <c r="C34" s="99"/>
      <c r="D34" s="101">
        <f>D6/D$19*100</f>
        <v>8.6323160640200474</v>
      </c>
      <c r="E34" s="101">
        <f>E6/E$19*100</f>
        <v>11.979725525806749</v>
      </c>
      <c r="F34" s="101">
        <f>F6/F$19*100</f>
        <v>14.795211097111396</v>
      </c>
      <c r="G34" s="101">
        <f>G6/G$19*100</f>
        <v>22.491708008116387</v>
      </c>
      <c r="H34" s="101">
        <f>H6/H$19*100</f>
        <v>19.238220812594651</v>
      </c>
      <c r="I34" s="101">
        <f>I6/I$19*100</f>
        <v>17.196032016436771</v>
      </c>
      <c r="J34" s="101">
        <f>J6/J$19*100</f>
        <v>15.258658409676981</v>
      </c>
      <c r="K34" s="101">
        <f>K6/K$19*100</f>
        <v>17.894300984911602</v>
      </c>
      <c r="L34" s="101">
        <f>L6/L$19*100</f>
        <v>17.971463875224394</v>
      </c>
      <c r="M34" s="101">
        <f>M6/M$19*100</f>
        <v>18.794806839349327</v>
      </c>
      <c r="N34" s="101">
        <f>N6/N$19*100</f>
        <v>29.449984880664822</v>
      </c>
      <c r="O34" s="101">
        <f>O6/O$19*100</f>
        <v>18.188623657241649</v>
      </c>
      <c r="P34" s="101">
        <f>P6/P$19*100</f>
        <v>19.015052491925665</v>
      </c>
      <c r="Q34" s="101">
        <f>Q6/Q$19*100</f>
        <v>18.834928107343291</v>
      </c>
      <c r="R34" s="33">
        <f>R6/R$19*100</f>
        <v>17.306852932084379</v>
      </c>
      <c r="S34" s="33">
        <f>S6/S$19*100</f>
        <v>21.985817906111389</v>
      </c>
      <c r="T34" s="33">
        <f>T6/T$19*100</f>
        <v>20.392917402723899</v>
      </c>
      <c r="U34" s="33">
        <f>U6/U$19*100</f>
        <v>19.222855817394731</v>
      </c>
      <c r="V34" s="33">
        <f>V6/V$19*100</f>
        <v>23.752639891081454</v>
      </c>
      <c r="W34" s="33">
        <f>W6/W$19*100</f>
        <v>23.752639891081454</v>
      </c>
      <c r="X34" s="33">
        <f>X6/X$19*100</f>
        <v>23.68931048262532</v>
      </c>
      <c r="Y34" s="124">
        <f>Y6/Y$19*100</f>
        <v>24.524213962423438</v>
      </c>
      <c r="Z34" s="124">
        <f>Z6/Z$19*100</f>
        <v>22.54227257118756</v>
      </c>
      <c r="AA34" s="124">
        <f>AA6/AA$19*100</f>
        <v>24.10565009958448</v>
      </c>
      <c r="AB34" s="124">
        <f>AB6/AB$19*100</f>
        <v>22.928742292296782</v>
      </c>
      <c r="AC34" s="124">
        <f>AC6/AC$19*100</f>
        <v>23.159466460806648</v>
      </c>
      <c r="AD34" s="124">
        <f>AD6/AD$19*100</f>
        <v>24.153509988678081</v>
      </c>
      <c r="AE34" s="124">
        <f>AE6/AE$19*100</f>
        <v>23.869192334761049</v>
      </c>
      <c r="AF34" s="124">
        <f>AF6/AF$19*100</f>
        <v>25.959862846842885</v>
      </c>
    </row>
    <row r="35" spans="1:32" s="34" customFormat="1" ht="18" customHeight="1" x14ac:dyDescent="0.15">
      <c r="A35" s="19" t="s">
        <v>85</v>
      </c>
      <c r="B35" s="99"/>
      <c r="C35" s="99"/>
      <c r="D35" s="101">
        <f>D7/D$19*100</f>
        <v>5.8911675061064033</v>
      </c>
      <c r="E35" s="101">
        <f>E7/E$19*100</f>
        <v>6.9376687745058065</v>
      </c>
      <c r="F35" s="101">
        <f>F7/F$19*100</f>
        <v>6.6568106698205858</v>
      </c>
      <c r="G35" s="101">
        <f>G7/G$19*100</f>
        <v>6.2067163080089172</v>
      </c>
      <c r="H35" s="101">
        <f>H7/H$19*100</f>
        <v>6.306104179351844</v>
      </c>
      <c r="I35" s="101">
        <f>I7/I$19*100</f>
        <v>6.9943466711698914</v>
      </c>
      <c r="J35" s="101">
        <f>J7/J$19*100</f>
        <v>6.1329778196495655</v>
      </c>
      <c r="K35" s="101">
        <f>K7/K$19*100</f>
        <v>5.7995135538185778</v>
      </c>
      <c r="L35" s="101">
        <f>L7/L$19*100</f>
        <v>6.0256497965008622</v>
      </c>
      <c r="M35" s="101">
        <f>M7/M$19*100</f>
        <v>6.5962786560767999</v>
      </c>
      <c r="N35" s="101">
        <f>N7/N$19*100</f>
        <v>6.0517579264957284</v>
      </c>
      <c r="O35" s="101">
        <f>O7/O$19*100</f>
        <v>7.4381740361222999</v>
      </c>
      <c r="P35" s="101">
        <f>P7/P$19*100</f>
        <v>7.3195635262664958</v>
      </c>
      <c r="Q35" s="101">
        <f>Q7/Q$19*100</f>
        <v>7.193666061697777</v>
      </c>
      <c r="R35" s="33">
        <f>R7/R$19*100</f>
        <v>6.3122274168096615</v>
      </c>
      <c r="S35" s="33">
        <f>S7/S$19*100</f>
        <v>7.0774943884924433</v>
      </c>
      <c r="T35" s="33">
        <f>T7/T$19*100</f>
        <v>6.4666057089292091</v>
      </c>
      <c r="U35" s="33">
        <f>U7/U$19*100</f>
        <v>6.4912202761087112</v>
      </c>
      <c r="V35" s="33">
        <f>V7/V$19*100</f>
        <v>8.1007384344462547</v>
      </c>
      <c r="W35" s="33">
        <f>W7/W$19*100</f>
        <v>8.1007384344462547</v>
      </c>
      <c r="X35" s="33">
        <f>X7/X$19*100</f>
        <v>7.153261667436607</v>
      </c>
      <c r="Y35" s="124">
        <f>Y7/Y$19*100</f>
        <v>6.9719581816931431</v>
      </c>
      <c r="Z35" s="124">
        <f>Z7/Z$19*100</f>
        <v>8.2732677600319491</v>
      </c>
      <c r="AA35" s="124">
        <f>AA7/AA$19*100</f>
        <v>8.0359308045781042</v>
      </c>
      <c r="AB35" s="124">
        <f>AB7/AB$19*100</f>
        <v>6.1226115564152188</v>
      </c>
      <c r="AC35" s="124">
        <f>AC7/AC$19*100</f>
        <v>5.6294603586607348</v>
      </c>
      <c r="AD35" s="124">
        <f>AD7/AD$19*100</f>
        <v>6.8311308263314068</v>
      </c>
      <c r="AE35" s="124">
        <f>AE7/AE$19*100</f>
        <v>6.9793757147485023</v>
      </c>
      <c r="AF35" s="124">
        <f>AF7/AF$19*100</f>
        <v>7.3520423333360911</v>
      </c>
    </row>
    <row r="36" spans="1:32" s="34" customFormat="1" ht="18" customHeight="1" x14ac:dyDescent="0.15">
      <c r="A36" s="19" t="s">
        <v>86</v>
      </c>
      <c r="B36" s="99"/>
      <c r="C36" s="99"/>
      <c r="D36" s="101">
        <f>D8/D$19*100</f>
        <v>5.6710442104668905E-2</v>
      </c>
      <c r="E36" s="101">
        <f>E8/E$19*100</f>
        <v>6.7441078397504683E-2</v>
      </c>
      <c r="F36" s="101">
        <f>F8/F$19*100</f>
        <v>7.5920817810601463E-2</v>
      </c>
      <c r="G36" s="101">
        <f>G8/G$19*100</f>
        <v>7.7573814687070142E-2</v>
      </c>
      <c r="H36" s="101">
        <f>H8/H$19*100</f>
        <v>9.067964778630383E-2</v>
      </c>
      <c r="I36" s="101">
        <f>I8/I$19*100</f>
        <v>7.875147198627748E-2</v>
      </c>
      <c r="J36" s="101">
        <f>J8/J$19*100</f>
        <v>4.1465361900519214E-2</v>
      </c>
      <c r="K36" s="101">
        <f>K8/K$19*100</f>
        <v>4.3076626083716818E-2</v>
      </c>
      <c r="L36" s="101">
        <f>L8/L$19*100</f>
        <v>3.8305382856998714E-2</v>
      </c>
      <c r="M36" s="101">
        <f>M8/M$19*100</f>
        <v>4.7697558325504243E-2</v>
      </c>
      <c r="N36" s="101">
        <f>N8/N$19*100</f>
        <v>4.5178724884274338E-2</v>
      </c>
      <c r="O36" s="101">
        <f>O8/O$19*100</f>
        <v>5.2876231763640862E-2</v>
      </c>
      <c r="P36" s="101">
        <f>P8/P$19*100</f>
        <v>4.1999140417592784E-2</v>
      </c>
      <c r="Q36" s="101">
        <f>Q8/Q$19*100</f>
        <v>4.072341066709019E-2</v>
      </c>
      <c r="R36" s="33">
        <f>R8/R$19*100</f>
        <v>6.0975881653694948E-2</v>
      </c>
      <c r="S36" s="33">
        <f>S8/S$19*100</f>
        <v>6.2454174249644327E-2</v>
      </c>
      <c r="T36" s="33">
        <f>T8/T$19*100</f>
        <v>5.7269576717122309E-2</v>
      </c>
      <c r="U36" s="33">
        <f>U8/U$19*100</f>
        <v>5.2328914352304731E-2</v>
      </c>
      <c r="V36" s="33">
        <f>V8/V$19*100</f>
        <v>0.22193096775301294</v>
      </c>
      <c r="W36" s="33">
        <f>W8/W$19*100</f>
        <v>0.22193096775301294</v>
      </c>
      <c r="X36" s="33">
        <f>X8/X$19*100</f>
        <v>0.86301761983442971</v>
      </c>
      <c r="Y36" s="124">
        <f>Y8/Y$19*100</f>
        <v>0.48155599608206917</v>
      </c>
      <c r="Z36" s="124">
        <f>Z8/Z$19*100</f>
        <v>0.44223953881583611</v>
      </c>
      <c r="AA36" s="124">
        <f>AA8/AA$19*100</f>
        <v>0.14904543340340393</v>
      </c>
      <c r="AB36" s="124">
        <f>AB8/AB$19*100</f>
        <v>0.15666986546602277</v>
      </c>
      <c r="AC36" s="124">
        <f>AC8/AC$19*100</f>
        <v>0.13807911532403142</v>
      </c>
      <c r="AD36" s="124">
        <f>AD8/AD$19*100</f>
        <v>0.19660005255535146</v>
      </c>
      <c r="AE36" s="124">
        <f>AE8/AE$19*100</f>
        <v>0.20056121245880754</v>
      </c>
      <c r="AF36" s="124">
        <f>AF8/AF$19*100</f>
        <v>0.23397402051360414</v>
      </c>
    </row>
    <row r="37" spans="1:32" s="34" customFormat="1" ht="18" customHeight="1" x14ac:dyDescent="0.15">
      <c r="A37" s="19" t="s">
        <v>87</v>
      </c>
      <c r="B37" s="99"/>
      <c r="C37" s="99"/>
      <c r="D37" s="101">
        <f>D9/D$19*100</f>
        <v>16.690669266031342</v>
      </c>
      <c r="E37" s="101">
        <f>E9/E$19*100</f>
        <v>17.550922137625616</v>
      </c>
      <c r="F37" s="101">
        <f>F9/F$19*100</f>
        <v>13.254563169066103</v>
      </c>
      <c r="G37" s="101">
        <f>G9/G$19*100</f>
        <v>13.792706418084938</v>
      </c>
      <c r="H37" s="101">
        <f>H9/H$19*100</f>
        <v>13.185609399223953</v>
      </c>
      <c r="I37" s="101">
        <f>I9/I$19*100</f>
        <v>14.428010677129629</v>
      </c>
      <c r="J37" s="101">
        <f>J9/J$19*100</f>
        <v>15.358421116386719</v>
      </c>
      <c r="K37" s="101">
        <f>K9/K$19*100</f>
        <v>8.8709364237567794</v>
      </c>
      <c r="L37" s="101">
        <f>L9/L$19*100</f>
        <v>7.6278257027685745</v>
      </c>
      <c r="M37" s="101">
        <f>M9/M$19*100</f>
        <v>8.4365056288235643</v>
      </c>
      <c r="N37" s="101">
        <f>N9/N$19*100</f>
        <v>5.6274603779793955</v>
      </c>
      <c r="O37" s="101">
        <f>O9/O$19*100</f>
        <v>7.1664728388959844</v>
      </c>
      <c r="P37" s="101">
        <f>P9/P$19*100</f>
        <v>8.8197611555550157</v>
      </c>
      <c r="Q37" s="101">
        <f>Q9/Q$19*100</f>
        <v>8.51824024187896</v>
      </c>
      <c r="R37" s="33">
        <f>R9/R$19*100</f>
        <v>6.1793456230153669</v>
      </c>
      <c r="S37" s="33">
        <f>S9/S$19*100</f>
        <v>5.3528973115976157</v>
      </c>
      <c r="T37" s="33">
        <f>T9/T$19*100</f>
        <v>4.7572577448225726</v>
      </c>
      <c r="U37" s="33">
        <f>U9/U$19*100</f>
        <v>5.71516111752348</v>
      </c>
      <c r="V37" s="33">
        <f>V9/V$19*100</f>
        <v>4.3612083611504548</v>
      </c>
      <c r="W37" s="33">
        <f>W9/W$19*100</f>
        <v>4.3612083611504548</v>
      </c>
      <c r="X37" s="33">
        <f>X9/X$19*100</f>
        <v>4.7370572014023313</v>
      </c>
      <c r="Y37" s="124">
        <f>Y9/Y$19*100</f>
        <v>5.1161018868454429</v>
      </c>
      <c r="Z37" s="124">
        <f>Z9/Z$19*100</f>
        <v>4.4870837827850956</v>
      </c>
      <c r="AA37" s="124">
        <f>AA9/AA$19*100</f>
        <v>4.0347947155073065</v>
      </c>
      <c r="AB37" s="124">
        <f>AB9/AB$19*100</f>
        <v>4.3509080434928533</v>
      </c>
      <c r="AC37" s="124">
        <f>AC9/AC$19*100</f>
        <v>4.1939689914024543</v>
      </c>
      <c r="AD37" s="124">
        <f>AD9/AD$19*100</f>
        <v>7.5813812074353502</v>
      </c>
      <c r="AE37" s="124">
        <f>AE9/AE$19*100</f>
        <v>5.1818783624700071</v>
      </c>
      <c r="AF37" s="124">
        <f>AF9/AF$19*100</f>
        <v>6.0963420147362761</v>
      </c>
    </row>
    <row r="38" spans="1:32" s="34" customFormat="1" ht="18" customHeight="1" x14ac:dyDescent="0.15">
      <c r="A38" s="19" t="s">
        <v>88</v>
      </c>
      <c r="B38" s="99"/>
      <c r="C38" s="99"/>
      <c r="D38" s="101">
        <f>D10/D$19*100</f>
        <v>2.6159703463407711</v>
      </c>
      <c r="E38" s="101">
        <f>E10/E$19*100</f>
        <v>3.1028393976851949</v>
      </c>
      <c r="F38" s="101">
        <f>F10/F$19*100</f>
        <v>4.7631587284207866</v>
      </c>
      <c r="G38" s="101">
        <f>G10/G$19*100</f>
        <v>4.6848832400319651</v>
      </c>
      <c r="H38" s="101">
        <f>H10/H$19*100</f>
        <v>3.9497193469152285</v>
      </c>
      <c r="I38" s="101">
        <f>I10/I$19*100</f>
        <v>3.3035819221449949</v>
      </c>
      <c r="J38" s="101">
        <f>J10/J$19*100</f>
        <v>3.4768750561313921</v>
      </c>
      <c r="K38" s="101">
        <f>K10/K$19*100</f>
        <v>3.5663532203415533</v>
      </c>
      <c r="L38" s="101">
        <f>L10/L$19*100</f>
        <v>5.3632504520398268</v>
      </c>
      <c r="M38" s="101">
        <f>M10/M$19*100</f>
        <v>3.351142794787707</v>
      </c>
      <c r="N38" s="101">
        <f>N10/N$19*100</f>
        <v>3.1548514739459397</v>
      </c>
      <c r="O38" s="101">
        <f>O10/O$19*100</f>
        <v>3.1106222593889643</v>
      </c>
      <c r="P38" s="101">
        <f>P10/P$19*100</f>
        <v>3.0339829044832216</v>
      </c>
      <c r="Q38" s="101">
        <f>Q10/Q$19*100</f>
        <v>3.0143581696365347</v>
      </c>
      <c r="R38" s="33">
        <f>R10/R$19*100</f>
        <v>2.6548878131922979</v>
      </c>
      <c r="S38" s="33">
        <f>S10/S$19*100</f>
        <v>3.366917024633175</v>
      </c>
      <c r="T38" s="33">
        <f>T10/T$19*100</f>
        <v>2.7640130350138175</v>
      </c>
      <c r="U38" s="33">
        <f>U10/U$19*100</f>
        <v>2.9149875136802734</v>
      </c>
      <c r="V38" s="33">
        <f>V10/V$19*100</f>
        <v>2.9329093123136341</v>
      </c>
      <c r="W38" s="33">
        <f>W10/W$19*100</f>
        <v>2.9329093123136341</v>
      </c>
      <c r="X38" s="33">
        <f>X10/X$19*100</f>
        <v>3.0352254981705644</v>
      </c>
      <c r="Y38" s="124">
        <f>Y10/Y$19*100</f>
        <v>3.5046781971421095</v>
      </c>
      <c r="Z38" s="124">
        <f>Z10/Z$19*100</f>
        <v>3.5487521415054548</v>
      </c>
      <c r="AA38" s="124">
        <f>AA10/AA$19*100</f>
        <v>3.409912597999829</v>
      </c>
      <c r="AB38" s="124">
        <f>AB10/AB$19*100</f>
        <v>3.7573686628024663</v>
      </c>
      <c r="AC38" s="124">
        <f>AC10/AC$19*100</f>
        <v>3.8752122814893339</v>
      </c>
      <c r="AD38" s="124">
        <f>AD10/AD$19*100</f>
        <v>5.1312569347717982</v>
      </c>
      <c r="AE38" s="124">
        <f>AE10/AE$19*100</f>
        <v>5.5498559939371601</v>
      </c>
      <c r="AF38" s="124">
        <f>AF10/AF$19*100</f>
        <v>5.9125157122216869</v>
      </c>
    </row>
    <row r="39" spans="1:32" s="34" customFormat="1" ht="18" customHeight="1" x14ac:dyDescent="0.15">
      <c r="A39" s="19" t="s">
        <v>89</v>
      </c>
      <c r="B39" s="99"/>
      <c r="C39" s="99"/>
      <c r="D39" s="101">
        <f>D11/D$19*100</f>
        <v>12.538361488127725</v>
      </c>
      <c r="E39" s="101">
        <f>E11/E$19*100</f>
        <v>11.914884502571649</v>
      </c>
      <c r="F39" s="101">
        <f>F11/F$19*100</f>
        <v>11.514753704752499</v>
      </c>
      <c r="G39" s="101">
        <f>G11/G$19*100</f>
        <v>11.088968232448398</v>
      </c>
      <c r="H39" s="101">
        <f>H11/H$19*100</f>
        <v>11.579786771038247</v>
      </c>
      <c r="I39" s="101">
        <f>I11/I$19*100</f>
        <v>11.346478661407481</v>
      </c>
      <c r="J39" s="101">
        <f>J11/J$19*100</f>
        <v>16.214621858302461</v>
      </c>
      <c r="K39" s="101">
        <f>K11/K$19*100</f>
        <v>12.138386632802401</v>
      </c>
      <c r="L39" s="101">
        <f>L11/L$19*100</f>
        <v>10.268460633837995</v>
      </c>
      <c r="M39" s="101">
        <f>M11/M$19*100</f>
        <v>12.329251528757911</v>
      </c>
      <c r="N39" s="101">
        <f>N11/N$19*100</f>
        <v>11.04921612521917</v>
      </c>
      <c r="O39" s="101">
        <f>O11/O$19*100</f>
        <v>11.576097411679797</v>
      </c>
      <c r="P39" s="101">
        <f>P11/P$19*100</f>
        <v>11.668026194397221</v>
      </c>
      <c r="Q39" s="101">
        <f>Q11/Q$19*100</f>
        <v>11.24805489153772</v>
      </c>
      <c r="R39" s="33">
        <f>R11/R$19*100</f>
        <v>7.3527995033161861</v>
      </c>
      <c r="S39" s="33">
        <f>S11/S$19*100</f>
        <v>7.6035958615365979</v>
      </c>
      <c r="T39" s="33">
        <f>T11/T$19*100</f>
        <v>6.0900926037601604</v>
      </c>
      <c r="U39" s="33">
        <f>U11/U$19*100</f>
        <v>7.2521360876426026</v>
      </c>
      <c r="V39" s="33">
        <f>V11/V$19*100</f>
        <v>9.4408082524743069</v>
      </c>
      <c r="W39" s="33">
        <f>W11/W$19*100</f>
        <v>9.4408082524743069</v>
      </c>
      <c r="X39" s="33">
        <f>X11/X$19*100</f>
        <v>6.2802565461496815</v>
      </c>
      <c r="Y39" s="124">
        <f>Y11/Y$19*100</f>
        <v>7.1933229548092532</v>
      </c>
      <c r="Z39" s="124">
        <f>Z11/Z$19*100</f>
        <v>8.8206463520690956</v>
      </c>
      <c r="AA39" s="124">
        <f>AA11/AA$19*100</f>
        <v>8.5523168575387594</v>
      </c>
      <c r="AB39" s="124">
        <f>AB11/AB$19*100</f>
        <v>8.6169058249514574</v>
      </c>
      <c r="AC39" s="124">
        <f>AC11/AC$19*100</f>
        <v>6.3701089016277201</v>
      </c>
      <c r="AD39" s="124">
        <f>AD11/AD$19*100</f>
        <v>7.6546791733169668</v>
      </c>
      <c r="AE39" s="124">
        <f>AE11/AE$19*100</f>
        <v>8.0079888266379644</v>
      </c>
      <c r="AF39" s="124">
        <f>AF11/AF$19*100</f>
        <v>8.0964354486213388</v>
      </c>
    </row>
    <row r="40" spans="1:32" s="34" customFormat="1" ht="18" customHeight="1" x14ac:dyDescent="0.15">
      <c r="A40" s="19" t="s">
        <v>90</v>
      </c>
      <c r="B40" s="99"/>
      <c r="C40" s="99"/>
      <c r="D40" s="101">
        <f>D12/D$19*100</f>
        <v>4.1736179337500259</v>
      </c>
      <c r="E40" s="101">
        <f>E12/E$19*100</f>
        <v>4.4368738677733353</v>
      </c>
      <c r="F40" s="101">
        <f>F12/F$19*100</f>
        <v>4.4681124228356035</v>
      </c>
      <c r="G40" s="101">
        <f>G12/G$19*100</f>
        <v>4.1810853465760811</v>
      </c>
      <c r="H40" s="101">
        <f>H12/H$19*100</f>
        <v>4.5047761455134134</v>
      </c>
      <c r="I40" s="101">
        <f>I12/I$19*100</f>
        <v>4.9672576160413335</v>
      </c>
      <c r="J40" s="101">
        <f>J12/J$19*100</f>
        <v>4.4344840342991798</v>
      </c>
      <c r="K40" s="101">
        <f>K12/K$19*100</f>
        <v>4.5898841859701154</v>
      </c>
      <c r="L40" s="101">
        <f>L12/L$19*100</f>
        <v>5.0492686146579766</v>
      </c>
      <c r="M40" s="101">
        <f>M12/M$19*100</f>
        <v>4.9208240554092573</v>
      </c>
      <c r="N40" s="101">
        <f>N12/N$19*100</f>
        <v>4.6479007629786251</v>
      </c>
      <c r="O40" s="101">
        <f>O12/O$19*100</f>
        <v>5.1642094782436638</v>
      </c>
      <c r="P40" s="101">
        <f>P12/P$19*100</f>
        <v>5.1830672532235509</v>
      </c>
      <c r="Q40" s="101">
        <f>Q12/Q$19*100</f>
        <v>4.8619906236609349</v>
      </c>
      <c r="R40" s="33">
        <f>R12/R$19*100</f>
        <v>4.5401728915126034</v>
      </c>
      <c r="S40" s="33">
        <f>S12/S$19*100</f>
        <v>5.1852078537373201</v>
      </c>
      <c r="T40" s="33">
        <f>T12/T$19*100</f>
        <v>5.0566058223229708</v>
      </c>
      <c r="U40" s="33">
        <f>U12/U$19*100</f>
        <v>4.3514482507618659</v>
      </c>
      <c r="V40" s="33">
        <f>V12/V$19*100</f>
        <v>4.8291981071676542</v>
      </c>
      <c r="W40" s="33">
        <f>W12/W$19*100</f>
        <v>4.8291981071676542</v>
      </c>
      <c r="X40" s="33">
        <f>X12/X$19*100</f>
        <v>6.7903219863904702</v>
      </c>
      <c r="Y40" s="124">
        <f>Y12/Y$19*100</f>
        <v>5.7544879355358516</v>
      </c>
      <c r="Z40" s="124">
        <f>Z12/Z$19*100</f>
        <v>5.986055953478477</v>
      </c>
      <c r="AA40" s="124">
        <f>AA12/AA$19*100</f>
        <v>7.1519722320749048</v>
      </c>
      <c r="AB40" s="124">
        <f>AB12/AB$19*100</f>
        <v>7.134674862084049</v>
      </c>
      <c r="AC40" s="124">
        <f>AC12/AC$19*100</f>
        <v>4.1501677973584092</v>
      </c>
      <c r="AD40" s="124">
        <f>AD12/AD$19*100</f>
        <v>4.589153698003285</v>
      </c>
      <c r="AE40" s="124">
        <f>AE12/AE$19*100</f>
        <v>5.0437674839353388</v>
      </c>
      <c r="AF40" s="124">
        <f>AF12/AF$19*100</f>
        <v>5.3010225657431471</v>
      </c>
    </row>
    <row r="41" spans="1:32" s="34" customFormat="1" ht="18" customHeight="1" x14ac:dyDescent="0.15">
      <c r="A41" s="19" t="s">
        <v>91</v>
      </c>
      <c r="B41" s="99"/>
      <c r="C41" s="99"/>
      <c r="D41" s="101">
        <f>D13/D$19*100</f>
        <v>20.409040684901644</v>
      </c>
      <c r="E41" s="101">
        <f>E13/E$19*100</f>
        <v>15.551273545962102</v>
      </c>
      <c r="F41" s="101">
        <f>F13/F$19*100</f>
        <v>16.191220418809465</v>
      </c>
      <c r="G41" s="101">
        <f>G13/G$19*100</f>
        <v>12.683476714266481</v>
      </c>
      <c r="H41" s="101">
        <f>H13/H$19*100</f>
        <v>14.373404377769372</v>
      </c>
      <c r="I41" s="101">
        <f>I13/I$19*100</f>
        <v>13.824077149396807</v>
      </c>
      <c r="J41" s="101">
        <f>J13/J$19*100</f>
        <v>12.978083330805562</v>
      </c>
      <c r="K41" s="101">
        <f>K13/K$19*100</f>
        <v>16.538504140592106</v>
      </c>
      <c r="L41" s="101">
        <f>L13/L$19*100</f>
        <v>21.560331407967904</v>
      </c>
      <c r="M41" s="101">
        <f>M13/M$19*100</f>
        <v>17.130308883959451</v>
      </c>
      <c r="N41" s="101">
        <f>N13/N$19*100</f>
        <v>12.945059244288219</v>
      </c>
      <c r="O41" s="101">
        <f>O13/O$19*100</f>
        <v>14.866854710850722</v>
      </c>
      <c r="P41" s="101">
        <f>P13/P$19*100</f>
        <v>14.45889240800205</v>
      </c>
      <c r="Q41" s="101">
        <f>Q13/Q$19*100</f>
        <v>17.302969958339951</v>
      </c>
      <c r="R41" s="33">
        <f>R13/R$19*100</f>
        <v>12.816497750684761</v>
      </c>
      <c r="S41" s="33">
        <f>S13/S$19*100</f>
        <v>15.290443137347969</v>
      </c>
      <c r="T41" s="33">
        <f>T13/T$19*100</f>
        <v>14.353760360495951</v>
      </c>
      <c r="U41" s="33">
        <f>U13/U$19*100</f>
        <v>12.112221385908869</v>
      </c>
      <c r="V41" s="33">
        <f>V13/V$19*100</f>
        <v>13.544297930653082</v>
      </c>
      <c r="W41" s="33">
        <f>W13/W$19*100</f>
        <v>13.544297930653082</v>
      </c>
      <c r="X41" s="33">
        <f>X13/X$19*100</f>
        <v>12.346161585530027</v>
      </c>
      <c r="Y41" s="124">
        <f>Y13/Y$19*100</f>
        <v>12.439046374383713</v>
      </c>
      <c r="Z41" s="124">
        <f>Z13/Z$19*100</f>
        <v>17.058362322194395</v>
      </c>
      <c r="AA41" s="124">
        <f>AA13/AA$19*100</f>
        <v>15.181663822763037</v>
      </c>
      <c r="AB41" s="124">
        <f>AB13/AB$19*100</f>
        <v>11.575772398348201</v>
      </c>
      <c r="AC41" s="124">
        <f>AC13/AC$19*100</f>
        <v>9.1004952108177211</v>
      </c>
      <c r="AD41" s="124">
        <f>AD13/AD$19*100</f>
        <v>14.711017112435066</v>
      </c>
      <c r="AE41" s="124">
        <f>AE13/AE$19*100</f>
        <v>13.720354265364623</v>
      </c>
      <c r="AF41" s="124">
        <f>AF13/AF$19*100</f>
        <v>11.506346447979467</v>
      </c>
    </row>
    <row r="42" spans="1:32" s="34" customFormat="1" ht="18" customHeight="1" x14ac:dyDescent="0.15">
      <c r="A42" s="19" t="s">
        <v>92</v>
      </c>
      <c r="B42" s="99"/>
      <c r="C42" s="99"/>
      <c r="D42" s="101">
        <f>D14/D$19*100</f>
        <v>3.4435905478086406</v>
      </c>
      <c r="E42" s="101">
        <f>E14/E$19*100</f>
        <v>0.30245399391380923</v>
      </c>
      <c r="F42" s="101">
        <f>F14/F$19*100</f>
        <v>1.2332186369489835</v>
      </c>
      <c r="G42" s="101">
        <f>G14/G$19*100</f>
        <v>0.42537080894403756</v>
      </c>
      <c r="H42" s="101">
        <f>H14/H$19*100</f>
        <v>0.72678696138898435</v>
      </c>
      <c r="I42" s="101">
        <f>I14/I$19*100</f>
        <v>0.65579318058208369</v>
      </c>
      <c r="J42" s="101">
        <f>J14/J$19*100</f>
        <v>0.14133710972450464</v>
      </c>
      <c r="K42" s="101">
        <f>K14/K$19*100</f>
        <v>0.81124230264034924</v>
      </c>
      <c r="L42" s="101">
        <f>L14/L$19*100</f>
        <v>0.98988218108881698</v>
      </c>
      <c r="M42" s="101">
        <f>M14/M$19*100</f>
        <v>8.8832252982154122E-2</v>
      </c>
      <c r="N42" s="101">
        <f>N14/N$19*100</f>
        <v>0.9380262634206511</v>
      </c>
      <c r="O42" s="101">
        <f>O14/O$19*100</f>
        <v>0.95878173544139289</v>
      </c>
      <c r="P42" s="101">
        <f>P14/P$19*100</f>
        <v>0.88290359657305673</v>
      </c>
      <c r="Q42" s="101">
        <f>Q14/Q$19*100</f>
        <v>0.46130574638998278</v>
      </c>
      <c r="R42" s="33">
        <f>R14/R$19*100</f>
        <v>0.1522323031762316</v>
      </c>
      <c r="S42" s="33">
        <f>S14/S$19*100</f>
        <v>0.37962145275903808</v>
      </c>
      <c r="T42" s="33">
        <f>T14/T$19*100</f>
        <v>7.3156157298452026E-2</v>
      </c>
      <c r="U42" s="33">
        <f>U14/U$19*100</f>
        <v>7.0345012007883928E-2</v>
      </c>
      <c r="V42" s="33">
        <f>V14/V$19*100</f>
        <v>4.7357842026583465E-3</v>
      </c>
      <c r="W42" s="33">
        <f>W14/W$19*100</f>
        <v>4.7357842026583465E-3</v>
      </c>
      <c r="X42" s="33">
        <f>X14/X$19*100</f>
        <v>4.4940809032963855</v>
      </c>
      <c r="Y42" s="124">
        <f>Y14/Y$19*100</f>
        <v>0.34875393500368279</v>
      </c>
      <c r="Z42" s="124">
        <f>Z14/Z$19*100</f>
        <v>4.1220480816963334E-2</v>
      </c>
      <c r="AA42" s="124">
        <f>AA14/AA$19*100</f>
        <v>1.1506656413006366E-2</v>
      </c>
      <c r="AB42" s="124">
        <f>AB14/AB$19*100</f>
        <v>4.0990434265726967E-2</v>
      </c>
      <c r="AC42" s="124">
        <f>AC14/AC$19*100</f>
        <v>1.377061805088416E-2</v>
      </c>
      <c r="AD42" s="124">
        <f>AD14/AD$19*100</f>
        <v>1.7525845353049838E-2</v>
      </c>
      <c r="AE42" s="124">
        <f>AE14/AE$19*100</f>
        <v>1.953702698245166E-3</v>
      </c>
      <c r="AF42" s="124">
        <f>AF14/AF$19*100</f>
        <v>0.86438509554344689</v>
      </c>
    </row>
    <row r="43" spans="1:32" s="34" customFormat="1" ht="18" customHeight="1" x14ac:dyDescent="0.15">
      <c r="A43" s="19" t="s">
        <v>93</v>
      </c>
      <c r="B43" s="99"/>
      <c r="C43" s="99"/>
      <c r="D43" s="101">
        <f>D15/D$19*100</f>
        <v>8.2763653108920803</v>
      </c>
      <c r="E43" s="101">
        <f>E15/E$19*100</f>
        <v>8.6394564212428406</v>
      </c>
      <c r="F43" s="101">
        <f>F15/F$19*100</f>
        <v>8.6791056016335766</v>
      </c>
      <c r="G43" s="101">
        <f>G15/G$19*100</f>
        <v>8.698253662160349</v>
      </c>
      <c r="H43" s="101">
        <f>H15/H$19*100</f>
        <v>9.4024549187066313</v>
      </c>
      <c r="I43" s="101">
        <f>I15/I$19*100</f>
        <v>10.434421616448999</v>
      </c>
      <c r="J43" s="101">
        <f>J15/J$19*100</f>
        <v>9.9397220720428692</v>
      </c>
      <c r="K43" s="101">
        <f>K15/K$19*100</f>
        <v>10.517305809104354</v>
      </c>
      <c r="L43" s="101">
        <f>L15/L$19*100</f>
        <v>10.807869983752937</v>
      </c>
      <c r="M43" s="101">
        <f>M15/M$19*100</f>
        <v>11.501529814644709</v>
      </c>
      <c r="N43" s="101">
        <f>N15/N$19*100</f>
        <v>10.36309910116648</v>
      </c>
      <c r="O43" s="101">
        <f>O15/O$19*100</f>
        <v>12.56547284761316</v>
      </c>
      <c r="P43" s="101">
        <f>P15/P$19*100</f>
        <v>12.477407962383703</v>
      </c>
      <c r="Q43" s="101">
        <f>Q15/Q$19*100</f>
        <v>11.615436616047466</v>
      </c>
      <c r="R43" s="33">
        <f>R15/R$19*100</f>
        <v>11.548064601665201</v>
      </c>
      <c r="S43" s="33">
        <f>S15/S$19*100</f>
        <v>13.836322598293501</v>
      </c>
      <c r="T43" s="33">
        <f>T15/T$19*100</f>
        <v>13.005703248066952</v>
      </c>
      <c r="U43" s="33">
        <f>U15/U$19*100</f>
        <v>12.74494203664989</v>
      </c>
      <c r="V43" s="33">
        <f>V15/V$19*100</f>
        <v>13.532963470831552</v>
      </c>
      <c r="W43" s="33">
        <f>W15/W$19*100</f>
        <v>13.532963470831552</v>
      </c>
      <c r="X43" s="33">
        <f>X15/X$19*100</f>
        <v>13.749071111350439</v>
      </c>
      <c r="Y43" s="124">
        <f>Y15/Y$19*100</f>
        <v>14.287221393217841</v>
      </c>
      <c r="Z43" s="124">
        <f>Z15/Z$19*100</f>
        <v>14.269378058293739</v>
      </c>
      <c r="AA43" s="124">
        <f>AA15/AA$19*100</f>
        <v>13.316713098197056</v>
      </c>
      <c r="AB43" s="124">
        <f>AB15/AB$19*100</f>
        <v>12.409890854802292</v>
      </c>
      <c r="AC43" s="124">
        <f>AC15/AC$19*100</f>
        <v>9.6193407724505597</v>
      </c>
      <c r="AD43" s="124">
        <f>AD15/AD$19*100</f>
        <v>11.43590249285184</v>
      </c>
      <c r="AE43" s="124">
        <f>AE15/AE$19*100</f>
        <v>10.946312249852223</v>
      </c>
      <c r="AF43" s="124">
        <f>AF15/AF$19*100</f>
        <v>12.612941858331844</v>
      </c>
    </row>
    <row r="44" spans="1:32" s="34" customFormat="1" ht="18" customHeight="1" x14ac:dyDescent="0.15">
      <c r="A44" s="19" t="s">
        <v>72</v>
      </c>
      <c r="B44" s="99"/>
      <c r="C44" s="99"/>
      <c r="D44" s="101">
        <f>D16/D$19*100</f>
        <v>0.44781653717082548</v>
      </c>
      <c r="E44" s="101">
        <f>E16/E$19*100</f>
        <v>0.75761254917196841</v>
      </c>
      <c r="F44" s="101">
        <f>F16/F$19*100</f>
        <v>0.66257865113272629</v>
      </c>
      <c r="G44" s="101">
        <f>G16/G$19*100</f>
        <v>0.6019976626727318</v>
      </c>
      <c r="H44" s="101">
        <f>H16/H$19*100</f>
        <v>0.58125526692838214</v>
      </c>
      <c r="I44" s="101">
        <f>I16/I$19*100</f>
        <v>0.43984505650635253</v>
      </c>
      <c r="J44" s="101">
        <f>J16/J$19*100</f>
        <v>1.4241364290700438</v>
      </c>
      <c r="K44" s="101">
        <f>K16/K$19*100</f>
        <v>0.13771404723243438</v>
      </c>
      <c r="L44" s="101">
        <f>L16/L$19*100</f>
        <v>0</v>
      </c>
      <c r="M44" s="101">
        <f>M16/M$19*100</f>
        <v>0</v>
      </c>
      <c r="N44" s="101">
        <f>N16/N$19*100</f>
        <v>0</v>
      </c>
      <c r="O44" s="101">
        <f>O16/O$19*100</f>
        <v>0</v>
      </c>
      <c r="P44" s="101">
        <f>P16/P$19*100</f>
        <v>0</v>
      </c>
      <c r="Q44" s="101">
        <f>Q16/Q$19*100</f>
        <v>0</v>
      </c>
      <c r="R44" s="33">
        <f>R16/R$19*100</f>
        <v>0</v>
      </c>
      <c r="S44" s="33">
        <f>S16/S$19*100</f>
        <v>0</v>
      </c>
      <c r="T44" s="33">
        <f>T16/T$19*100</f>
        <v>0</v>
      </c>
      <c r="U44" s="33">
        <f>U16/U$19*100</f>
        <v>0</v>
      </c>
      <c r="V44" s="33">
        <f>V16/V$19*100</f>
        <v>0</v>
      </c>
      <c r="W44" s="33">
        <f>W16/W$19*100</f>
        <v>0</v>
      </c>
      <c r="X44" s="33">
        <f>X16/X$19*100</f>
        <v>0</v>
      </c>
      <c r="Y44" s="124">
        <f>Y16/Y$19*100</f>
        <v>0</v>
      </c>
      <c r="Z44" s="124">
        <f>Z16/Z$19*100</f>
        <v>0</v>
      </c>
      <c r="AA44" s="124">
        <f>AA16/AA$19*100</f>
        <v>0</v>
      </c>
      <c r="AB44" s="124">
        <f>AB16/AB$19*100</f>
        <v>0</v>
      </c>
      <c r="AC44" s="124">
        <f>AC16/AC$19*100</f>
        <v>0</v>
      </c>
      <c r="AD44" s="124">
        <f>AD16/AD$19*100</f>
        <v>0</v>
      </c>
      <c r="AE44" s="124">
        <f>AE16/AE$19*100</f>
        <v>0</v>
      </c>
      <c r="AF44" s="124">
        <f>AF16/AF$19*100</f>
        <v>0</v>
      </c>
    </row>
    <row r="45" spans="1:32" s="34" customFormat="1" ht="18" customHeight="1" x14ac:dyDescent="0.15">
      <c r="A45" s="19" t="s">
        <v>95</v>
      </c>
      <c r="B45" s="99"/>
      <c r="C45" s="99"/>
      <c r="D45" s="101">
        <f>D17/D$19*100</f>
        <v>0</v>
      </c>
      <c r="E45" s="101">
        <f>E17/E$19*100</f>
        <v>0</v>
      </c>
      <c r="F45" s="101">
        <f>F17/F$19*100</f>
        <v>0</v>
      </c>
      <c r="G45" s="101">
        <f>G17/G$19*100</f>
        <v>0</v>
      </c>
      <c r="H45" s="101">
        <f>H17/H$19*100</f>
        <v>0</v>
      </c>
      <c r="I45" s="101">
        <f>I17/I$19*100</f>
        <v>0</v>
      </c>
      <c r="J45" s="101">
        <f>J17/J$19*100</f>
        <v>0</v>
      </c>
      <c r="K45" s="101">
        <f>K17/K$19*100</f>
        <v>0</v>
      </c>
      <c r="L45" s="101">
        <f>L17/L$19*100</f>
        <v>0</v>
      </c>
      <c r="M45" s="101">
        <f>M17/M$19*100</f>
        <v>0</v>
      </c>
      <c r="N45" s="101">
        <f>N17/N$19*100</f>
        <v>0</v>
      </c>
      <c r="O45" s="101">
        <f>O17/O$19*100</f>
        <v>0</v>
      </c>
      <c r="P45" s="101">
        <f>P17/P$19*100</f>
        <v>0</v>
      </c>
      <c r="Q45" s="101">
        <f>Q17/Q$19*100</f>
        <v>0</v>
      </c>
      <c r="R45" s="33">
        <f>R17/R$19*100</f>
        <v>0</v>
      </c>
      <c r="S45" s="33">
        <f>S17/S$19*100</f>
        <v>0</v>
      </c>
      <c r="T45" s="33">
        <f>T17/T$19*100</f>
        <v>0</v>
      </c>
      <c r="U45" s="33">
        <f>U17/U$19*100</f>
        <v>0</v>
      </c>
      <c r="V45" s="33">
        <f>V17/V$19*100</f>
        <v>0</v>
      </c>
      <c r="W45" s="33">
        <f>W17/W$19*100</f>
        <v>0</v>
      </c>
      <c r="X45" s="33">
        <f>X17/X$19*100</f>
        <v>0</v>
      </c>
      <c r="Y45" s="124">
        <f>Y17/Y$19*100</f>
        <v>0</v>
      </c>
      <c r="Z45" s="124">
        <f>Z17/Z$19*100</f>
        <v>0</v>
      </c>
      <c r="AA45" s="124">
        <f>AA17/AA$19*100</f>
        <v>0</v>
      </c>
      <c r="AB45" s="124">
        <f>AB17/AB$19*100</f>
        <v>0</v>
      </c>
      <c r="AC45" s="124">
        <f>AC17/AC$19*100</f>
        <v>0</v>
      </c>
      <c r="AD45" s="124">
        <f>AD17/AD$19*100</f>
        <v>0</v>
      </c>
      <c r="AE45" s="124">
        <f>AE17/AE$19*100</f>
        <v>0</v>
      </c>
      <c r="AF45" s="124">
        <f>AF17/AF$19*100</f>
        <v>0</v>
      </c>
    </row>
    <row r="46" spans="1:32" s="34" customFormat="1" ht="18" customHeight="1" x14ac:dyDescent="0.15">
      <c r="A46" s="19" t="s">
        <v>94</v>
      </c>
      <c r="B46" s="99"/>
      <c r="C46" s="99"/>
      <c r="D46" s="101">
        <f>D18/D$19*100</f>
        <v>0</v>
      </c>
      <c r="E46" s="101">
        <f>E18/E$19*100</f>
        <v>0</v>
      </c>
      <c r="F46" s="101">
        <f>F18/F$19*100</f>
        <v>0</v>
      </c>
      <c r="G46" s="101">
        <f>G18/G$19*100</f>
        <v>0</v>
      </c>
      <c r="H46" s="101">
        <f>H18/H$19*100</f>
        <v>0</v>
      </c>
      <c r="I46" s="101">
        <f>I18/I$19*100</f>
        <v>0</v>
      </c>
      <c r="J46" s="101">
        <f>J18/J$19*100</f>
        <v>0</v>
      </c>
      <c r="K46" s="101">
        <f>K18/K$19*100</f>
        <v>0</v>
      </c>
      <c r="L46" s="101">
        <f>L18/L$19*100</f>
        <v>0</v>
      </c>
      <c r="M46" s="101">
        <f>M18/M$19*100</f>
        <v>0</v>
      </c>
      <c r="N46" s="101">
        <f>N18/N$19*100</f>
        <v>0</v>
      </c>
      <c r="O46" s="101">
        <f>O18/O$19*100</f>
        <v>0</v>
      </c>
      <c r="P46" s="101">
        <f>P18/P$19*100</f>
        <v>0</v>
      </c>
      <c r="Q46" s="101">
        <f>Q18/Q$19*100</f>
        <v>0</v>
      </c>
      <c r="R46" s="33">
        <f>R18/R$19*100</f>
        <v>0</v>
      </c>
      <c r="S46" s="33">
        <f>S18/S$19*100</f>
        <v>0</v>
      </c>
      <c r="T46" s="33">
        <f>T18/T$19*100</f>
        <v>0</v>
      </c>
      <c r="U46" s="33">
        <f>U18/U$19*100</f>
        <v>0</v>
      </c>
      <c r="V46" s="33">
        <f>V18/V$19*100</f>
        <v>0</v>
      </c>
      <c r="W46" s="33">
        <f>W18/W$19*100</f>
        <v>0</v>
      </c>
      <c r="X46" s="33">
        <f>X18/X$19*100</f>
        <v>0</v>
      </c>
      <c r="Y46" s="124">
        <f>Y18/Y$19*100</f>
        <v>0</v>
      </c>
      <c r="Z46" s="124">
        <f>Z18/Z$19*100</f>
        <v>0</v>
      </c>
      <c r="AA46" s="124">
        <f>AA18/AA$19*100</f>
        <v>0</v>
      </c>
      <c r="AB46" s="124">
        <f>AB18/AB$19*100</f>
        <v>0</v>
      </c>
      <c r="AC46" s="124">
        <f>AC18/AC$19*100</f>
        <v>0</v>
      </c>
      <c r="AD46" s="124">
        <f>AD18/AD$19*100</f>
        <v>0</v>
      </c>
      <c r="AE46" s="124">
        <f>AE18/AE$19*100</f>
        <v>0</v>
      </c>
      <c r="AF46" s="124">
        <f>AF18/AF$19*100</f>
        <v>0</v>
      </c>
    </row>
    <row r="47" spans="1:32" s="34" customFormat="1" ht="18" customHeight="1" x14ac:dyDescent="0.15">
      <c r="A47" s="19" t="s">
        <v>96</v>
      </c>
      <c r="B47" s="99"/>
      <c r="C47" s="99"/>
      <c r="D47" s="98">
        <f t="shared" ref="D47:Q47" si="6">SUM(D32:D46)</f>
        <v>100</v>
      </c>
      <c r="E47" s="98">
        <f t="shared" si="6"/>
        <v>100</v>
      </c>
      <c r="F47" s="98">
        <f t="shared" si="6"/>
        <v>100</v>
      </c>
      <c r="G47" s="98">
        <f t="shared" si="6"/>
        <v>100</v>
      </c>
      <c r="H47" s="98">
        <f t="shared" si="6"/>
        <v>100.00000000000001</v>
      </c>
      <c r="I47" s="98">
        <f t="shared" si="6"/>
        <v>100</v>
      </c>
      <c r="J47" s="98">
        <f t="shared" si="6"/>
        <v>100</v>
      </c>
      <c r="K47" s="98">
        <f t="shared" si="6"/>
        <v>100.00000000000003</v>
      </c>
      <c r="L47" s="98">
        <f t="shared" si="6"/>
        <v>100.00000000000001</v>
      </c>
      <c r="M47" s="98">
        <f t="shared" si="6"/>
        <v>100</v>
      </c>
      <c r="N47" s="98">
        <f t="shared" si="6"/>
        <v>100.00000000000001</v>
      </c>
      <c r="O47" s="98">
        <f t="shared" si="6"/>
        <v>99.999999999999986</v>
      </c>
      <c r="P47" s="98">
        <f t="shared" si="6"/>
        <v>100</v>
      </c>
      <c r="Q47" s="98">
        <f t="shared" si="6"/>
        <v>100</v>
      </c>
      <c r="R47" s="30">
        <f t="shared" ref="R47:X47" si="7">SUM(R32:R46)</f>
        <v>100</v>
      </c>
      <c r="S47" s="30">
        <f t="shared" si="7"/>
        <v>100</v>
      </c>
      <c r="T47" s="30">
        <f t="shared" si="7"/>
        <v>100</v>
      </c>
      <c r="U47" s="30">
        <f t="shared" si="7"/>
        <v>99.999999999999986</v>
      </c>
      <c r="V47" s="30">
        <f t="shared" si="7"/>
        <v>100</v>
      </c>
      <c r="W47" s="30">
        <f t="shared" si="7"/>
        <v>100</v>
      </c>
      <c r="X47" s="30">
        <f t="shared" si="7"/>
        <v>100</v>
      </c>
      <c r="Y47" s="20">
        <f t="shared" ref="Y47:AB47" si="8">SUM(Y32:Y46)</f>
        <v>100</v>
      </c>
      <c r="Z47" s="20">
        <f t="shared" si="8"/>
        <v>99.999999999999986</v>
      </c>
      <c r="AA47" s="20">
        <f t="shared" si="8"/>
        <v>100</v>
      </c>
      <c r="AB47" s="20">
        <f t="shared" si="8"/>
        <v>100</v>
      </c>
      <c r="AC47" s="20">
        <f t="shared" ref="AC47" si="9">SUM(AC32:AC46)</f>
        <v>100</v>
      </c>
      <c r="AD47" s="20">
        <f t="shared" ref="AD47" si="10">SUM(AD32:AD46)</f>
        <v>100.00000000000001</v>
      </c>
      <c r="AE47" s="20">
        <f t="shared" ref="AE47" si="11">SUM(AE32:AE46)</f>
        <v>100</v>
      </c>
      <c r="AF47" s="20">
        <f t="shared" ref="AF47" si="12">SUM(AF32:AF46)</f>
        <v>100</v>
      </c>
    </row>
    <row r="48" spans="1:32" s="34" customFormat="1" ht="18" customHeight="1" x14ac:dyDescent="0.15">
      <c r="Y48" s="125"/>
      <c r="Z48" s="125"/>
      <c r="AA48" s="125"/>
      <c r="AB48" s="125"/>
      <c r="AC48" s="125"/>
      <c r="AD48" s="125"/>
      <c r="AE48" s="125"/>
      <c r="AF48" s="125"/>
    </row>
    <row r="49" spans="25:32" s="34" customFormat="1" ht="18" customHeight="1" x14ac:dyDescent="0.15">
      <c r="Y49" s="125"/>
      <c r="Z49" s="125"/>
      <c r="AA49" s="125"/>
      <c r="AB49" s="125"/>
      <c r="AC49" s="125"/>
      <c r="AD49" s="125"/>
      <c r="AE49" s="125"/>
      <c r="AF49" s="125"/>
    </row>
    <row r="50" spans="25:32" s="34" customFormat="1" ht="18" customHeight="1" x14ac:dyDescent="0.15">
      <c r="Y50" s="125"/>
      <c r="Z50" s="125"/>
      <c r="AA50" s="125"/>
      <c r="AB50" s="125"/>
      <c r="AC50" s="125"/>
      <c r="AD50" s="125"/>
      <c r="AE50" s="125"/>
      <c r="AF50" s="125"/>
    </row>
    <row r="51" spans="25:32" s="34" customFormat="1" ht="18" customHeight="1" x14ac:dyDescent="0.15">
      <c r="Y51" s="125"/>
      <c r="Z51" s="125"/>
      <c r="AA51" s="125"/>
      <c r="AB51" s="125"/>
      <c r="AC51" s="125"/>
      <c r="AD51" s="125"/>
      <c r="AE51" s="125"/>
      <c r="AF51" s="125"/>
    </row>
    <row r="52" spans="25:32" s="34" customFormat="1" ht="18" customHeight="1" x14ac:dyDescent="0.15">
      <c r="Y52" s="125"/>
      <c r="Z52" s="125"/>
      <c r="AA52" s="125"/>
      <c r="AB52" s="125"/>
      <c r="AC52" s="125"/>
      <c r="AD52" s="125"/>
      <c r="AE52" s="125"/>
      <c r="AF52" s="125"/>
    </row>
    <row r="53" spans="25:32" s="34" customFormat="1" ht="18" customHeight="1" x14ac:dyDescent="0.15">
      <c r="Y53" s="125"/>
      <c r="Z53" s="125"/>
      <c r="AA53" s="125"/>
      <c r="AB53" s="125"/>
      <c r="AC53" s="125"/>
      <c r="AD53" s="125"/>
      <c r="AE53" s="125"/>
      <c r="AF53" s="125"/>
    </row>
    <row r="54" spans="25:32" s="34" customFormat="1" ht="18" customHeight="1" x14ac:dyDescent="0.15">
      <c r="Y54" s="125"/>
      <c r="Z54" s="125"/>
      <c r="AA54" s="125"/>
      <c r="AB54" s="125"/>
      <c r="AC54" s="125"/>
      <c r="AD54" s="125"/>
      <c r="AE54" s="125"/>
      <c r="AF54" s="125"/>
    </row>
    <row r="55" spans="25:32" s="34" customFormat="1" ht="18" customHeight="1" x14ac:dyDescent="0.15">
      <c r="Y55" s="125"/>
      <c r="Z55" s="125"/>
      <c r="AA55" s="125"/>
      <c r="AB55" s="125"/>
      <c r="AC55" s="125"/>
      <c r="AD55" s="125"/>
      <c r="AE55" s="125"/>
      <c r="AF55" s="125"/>
    </row>
    <row r="56" spans="25:32" s="34" customFormat="1" ht="18" customHeight="1" x14ac:dyDescent="0.15">
      <c r="Y56" s="125"/>
      <c r="Z56" s="125"/>
      <c r="AA56" s="125"/>
      <c r="AB56" s="125"/>
      <c r="AC56" s="125"/>
      <c r="AD56" s="125"/>
      <c r="AE56" s="125"/>
      <c r="AF56" s="125"/>
    </row>
    <row r="57" spans="25:32" s="34" customFormat="1" ht="18" customHeight="1" x14ac:dyDescent="0.15">
      <c r="Y57" s="125"/>
      <c r="Z57" s="125"/>
      <c r="AA57" s="125"/>
      <c r="AB57" s="125"/>
      <c r="AC57" s="125"/>
      <c r="AD57" s="125"/>
      <c r="AE57" s="125"/>
      <c r="AF57" s="125"/>
    </row>
    <row r="58" spans="25:32" s="34" customFormat="1" ht="18" customHeight="1" x14ac:dyDescent="0.15">
      <c r="Y58" s="125"/>
      <c r="Z58" s="125"/>
      <c r="AA58" s="125"/>
      <c r="AB58" s="125"/>
      <c r="AC58" s="125"/>
      <c r="AD58" s="125"/>
      <c r="AE58" s="125"/>
      <c r="AF58" s="125"/>
    </row>
    <row r="59" spans="25:32" s="34" customFormat="1" ht="18" customHeight="1" x14ac:dyDescent="0.15">
      <c r="Y59" s="125"/>
      <c r="Z59" s="125"/>
      <c r="AA59" s="125"/>
      <c r="AB59" s="125"/>
      <c r="AC59" s="125"/>
      <c r="AD59" s="125"/>
      <c r="AE59" s="125"/>
      <c r="AF59" s="125"/>
    </row>
    <row r="60" spans="25:32" s="34" customFormat="1" ht="18" customHeight="1" x14ac:dyDescent="0.15">
      <c r="Y60" s="125"/>
      <c r="Z60" s="125"/>
      <c r="AA60" s="125"/>
      <c r="AB60" s="125"/>
      <c r="AC60" s="125"/>
      <c r="AD60" s="125"/>
      <c r="AE60" s="125"/>
      <c r="AF60" s="125"/>
    </row>
    <row r="61" spans="25:32" s="34" customFormat="1" ht="18" customHeight="1" x14ac:dyDescent="0.15">
      <c r="Y61" s="125"/>
      <c r="Z61" s="125"/>
      <c r="AA61" s="125"/>
      <c r="AB61" s="125"/>
      <c r="AC61" s="125"/>
      <c r="AD61" s="125"/>
      <c r="AE61" s="125"/>
      <c r="AF61" s="125"/>
    </row>
    <row r="62" spans="25:32" s="34" customFormat="1" ht="18" customHeight="1" x14ac:dyDescent="0.15">
      <c r="Y62" s="125"/>
      <c r="Z62" s="125"/>
      <c r="AA62" s="125"/>
      <c r="AB62" s="125"/>
      <c r="AC62" s="125"/>
      <c r="AD62" s="125"/>
      <c r="AE62" s="125"/>
      <c r="AF62" s="125"/>
    </row>
    <row r="63" spans="25:32" s="34" customFormat="1" ht="18" customHeight="1" x14ac:dyDescent="0.15">
      <c r="Y63" s="125"/>
      <c r="Z63" s="125"/>
      <c r="AA63" s="125"/>
      <c r="AB63" s="125"/>
      <c r="AC63" s="125"/>
      <c r="AD63" s="125"/>
      <c r="AE63" s="125"/>
      <c r="AF63" s="125"/>
    </row>
    <row r="64" spans="25:32" s="34" customFormat="1" ht="18" customHeight="1" x14ac:dyDescent="0.15">
      <c r="Y64" s="125"/>
      <c r="Z64" s="125"/>
      <c r="AA64" s="125"/>
      <c r="AB64" s="125"/>
      <c r="AC64" s="125"/>
      <c r="AD64" s="125"/>
      <c r="AE64" s="125"/>
      <c r="AF64" s="125"/>
    </row>
    <row r="65" spans="25:32" s="34" customFormat="1" ht="18" customHeight="1" x14ac:dyDescent="0.15">
      <c r="Y65" s="125"/>
      <c r="Z65" s="125"/>
      <c r="AA65" s="125"/>
      <c r="AB65" s="125"/>
      <c r="AC65" s="125"/>
      <c r="AD65" s="125"/>
      <c r="AE65" s="125"/>
      <c r="AF65" s="125"/>
    </row>
    <row r="66" spans="25:32" s="34" customFormat="1" ht="18" customHeight="1" x14ac:dyDescent="0.15">
      <c r="Y66" s="125"/>
      <c r="Z66" s="125"/>
      <c r="AA66" s="125"/>
      <c r="AB66" s="125"/>
      <c r="AC66" s="125"/>
      <c r="AD66" s="125"/>
      <c r="AE66" s="125"/>
      <c r="AF66" s="125"/>
    </row>
    <row r="67" spans="25:32" s="34" customFormat="1" ht="18" customHeight="1" x14ac:dyDescent="0.15">
      <c r="Y67" s="125"/>
      <c r="Z67" s="125"/>
      <c r="AA67" s="125"/>
      <c r="AB67" s="125"/>
      <c r="AC67" s="125"/>
      <c r="AD67" s="125"/>
      <c r="AE67" s="125"/>
      <c r="AF67" s="125"/>
    </row>
    <row r="68" spans="25:32" s="34" customFormat="1" ht="18" customHeight="1" x14ac:dyDescent="0.15">
      <c r="Y68" s="125"/>
      <c r="Z68" s="125"/>
      <c r="AA68" s="125"/>
      <c r="AB68" s="125"/>
      <c r="AC68" s="125"/>
      <c r="AD68" s="125"/>
      <c r="AE68" s="125"/>
      <c r="AF68" s="125"/>
    </row>
    <row r="69" spans="25:32" s="34" customFormat="1" ht="18" customHeight="1" x14ac:dyDescent="0.15">
      <c r="Y69" s="125"/>
      <c r="Z69" s="125"/>
      <c r="AA69" s="125"/>
      <c r="AB69" s="125"/>
      <c r="AC69" s="125"/>
      <c r="AD69" s="125"/>
      <c r="AE69" s="125"/>
      <c r="AF69" s="125"/>
    </row>
    <row r="70" spans="25:32" s="34" customFormat="1" ht="18" customHeight="1" x14ac:dyDescent="0.15">
      <c r="Y70" s="125"/>
      <c r="Z70" s="125"/>
      <c r="AA70" s="125"/>
      <c r="AB70" s="125"/>
      <c r="AC70" s="125"/>
      <c r="AD70" s="125"/>
      <c r="AE70" s="125"/>
      <c r="AF70" s="125"/>
    </row>
    <row r="71" spans="25:32" s="34" customFormat="1" ht="18" customHeight="1" x14ac:dyDescent="0.15">
      <c r="Y71" s="125"/>
      <c r="Z71" s="125"/>
      <c r="AA71" s="125"/>
      <c r="AB71" s="125"/>
      <c r="AC71" s="125"/>
      <c r="AD71" s="125"/>
      <c r="AE71" s="125"/>
      <c r="AF71" s="125"/>
    </row>
    <row r="72" spans="25:32" s="34" customFormat="1" ht="18" customHeight="1" x14ac:dyDescent="0.15">
      <c r="Y72" s="125"/>
      <c r="Z72" s="125"/>
      <c r="AA72" s="125"/>
      <c r="AB72" s="125"/>
      <c r="AC72" s="125"/>
      <c r="AD72" s="125"/>
      <c r="AE72" s="125"/>
      <c r="AF72" s="125"/>
    </row>
    <row r="73" spans="25:32" s="34" customFormat="1" ht="18" customHeight="1" x14ac:dyDescent="0.15">
      <c r="Y73" s="125"/>
      <c r="Z73" s="125"/>
      <c r="AA73" s="125"/>
      <c r="AB73" s="125"/>
      <c r="AC73" s="125"/>
      <c r="AD73" s="125"/>
      <c r="AE73" s="125"/>
      <c r="AF73" s="125"/>
    </row>
    <row r="74" spans="25:32" s="34" customFormat="1" ht="18" customHeight="1" x14ac:dyDescent="0.15">
      <c r="Y74" s="125"/>
      <c r="Z74" s="125"/>
      <c r="AA74" s="125"/>
      <c r="AB74" s="125"/>
      <c r="AC74" s="125"/>
      <c r="AD74" s="125"/>
      <c r="AE74" s="125"/>
      <c r="AF74" s="125"/>
    </row>
    <row r="75" spans="25:32" s="34" customFormat="1" ht="18" customHeight="1" x14ac:dyDescent="0.15">
      <c r="Y75" s="125"/>
      <c r="Z75" s="125"/>
      <c r="AA75" s="125"/>
      <c r="AB75" s="125"/>
      <c r="AC75" s="125"/>
      <c r="AD75" s="125"/>
      <c r="AE75" s="125"/>
      <c r="AF75" s="125"/>
    </row>
    <row r="76" spans="25:32" s="34" customFormat="1" ht="18" customHeight="1" x14ac:dyDescent="0.15">
      <c r="Y76" s="125"/>
      <c r="Z76" s="125"/>
      <c r="AA76" s="125"/>
      <c r="AB76" s="125"/>
      <c r="AC76" s="125"/>
      <c r="AD76" s="125"/>
      <c r="AE76" s="125"/>
      <c r="AF76" s="125"/>
    </row>
    <row r="77" spans="25:32" s="34" customFormat="1" ht="18" customHeight="1" x14ac:dyDescent="0.15">
      <c r="Y77" s="125"/>
      <c r="Z77" s="125"/>
      <c r="AA77" s="125"/>
      <c r="AB77" s="125"/>
      <c r="AC77" s="125"/>
      <c r="AD77" s="125"/>
      <c r="AE77" s="125"/>
      <c r="AF77" s="125"/>
    </row>
    <row r="78" spans="25:32" s="34" customFormat="1" ht="18" customHeight="1" x14ac:dyDescent="0.15">
      <c r="Y78" s="125"/>
      <c r="Z78" s="125"/>
      <c r="AA78" s="125"/>
      <c r="AB78" s="125"/>
      <c r="AC78" s="125"/>
      <c r="AD78" s="125"/>
      <c r="AE78" s="125"/>
      <c r="AF78" s="125"/>
    </row>
    <row r="79" spans="25:32" s="34" customFormat="1" ht="18" customHeight="1" x14ac:dyDescent="0.15">
      <c r="Y79" s="125"/>
      <c r="Z79" s="125"/>
      <c r="AA79" s="125"/>
      <c r="AB79" s="125"/>
      <c r="AC79" s="125"/>
      <c r="AD79" s="125"/>
      <c r="AE79" s="125"/>
      <c r="AF79" s="125"/>
    </row>
    <row r="80" spans="25:32" s="34" customFormat="1" ht="18" customHeight="1" x14ac:dyDescent="0.15">
      <c r="Y80" s="125"/>
      <c r="Z80" s="125"/>
      <c r="AA80" s="125"/>
      <c r="AB80" s="125"/>
      <c r="AC80" s="125"/>
      <c r="AD80" s="125"/>
      <c r="AE80" s="125"/>
      <c r="AF80" s="125"/>
    </row>
    <row r="81" spans="25:32" s="34" customFormat="1" ht="18" customHeight="1" x14ac:dyDescent="0.15">
      <c r="Y81" s="125"/>
      <c r="Z81" s="125"/>
      <c r="AA81" s="125"/>
      <c r="AB81" s="125"/>
      <c r="AC81" s="125"/>
      <c r="AD81" s="125"/>
      <c r="AE81" s="125"/>
      <c r="AF81" s="125"/>
    </row>
    <row r="82" spans="25:32" s="34" customFormat="1" ht="18" customHeight="1" x14ac:dyDescent="0.15">
      <c r="Y82" s="125"/>
      <c r="Z82" s="125"/>
      <c r="AA82" s="125"/>
      <c r="AB82" s="125"/>
      <c r="AC82" s="125"/>
      <c r="AD82" s="125"/>
      <c r="AE82" s="125"/>
      <c r="AF82" s="125"/>
    </row>
    <row r="83" spans="25:32" s="34" customFormat="1" ht="18" customHeight="1" x14ac:dyDescent="0.15">
      <c r="Y83" s="125"/>
      <c r="Z83" s="125"/>
      <c r="AA83" s="125"/>
      <c r="AB83" s="125"/>
      <c r="AC83" s="125"/>
      <c r="AD83" s="125"/>
      <c r="AE83" s="125"/>
      <c r="AF83" s="125"/>
    </row>
    <row r="84" spans="25:32" s="34" customFormat="1" ht="18" customHeight="1" x14ac:dyDescent="0.15">
      <c r="Y84" s="125"/>
      <c r="Z84" s="125"/>
      <c r="AA84" s="125"/>
      <c r="AB84" s="125"/>
      <c r="AC84" s="125"/>
      <c r="AD84" s="125"/>
      <c r="AE84" s="125"/>
      <c r="AF84" s="125"/>
    </row>
    <row r="85" spans="25:32" s="34" customFormat="1" ht="18" customHeight="1" x14ac:dyDescent="0.15">
      <c r="Y85" s="125"/>
      <c r="Z85" s="125"/>
      <c r="AA85" s="125"/>
      <c r="AB85" s="125"/>
      <c r="AC85" s="125"/>
      <c r="AD85" s="125"/>
      <c r="AE85" s="125"/>
      <c r="AF85" s="125"/>
    </row>
    <row r="86" spans="25:32" s="34" customFormat="1" ht="18" customHeight="1" x14ac:dyDescent="0.15">
      <c r="Y86" s="125"/>
      <c r="Z86" s="125"/>
      <c r="AA86" s="125"/>
      <c r="AB86" s="125"/>
      <c r="AC86" s="125"/>
      <c r="AD86" s="125"/>
      <c r="AE86" s="125"/>
      <c r="AF86" s="125"/>
    </row>
    <row r="87" spans="25:32" s="34" customFormat="1" ht="18" customHeight="1" x14ac:dyDescent="0.15">
      <c r="Y87" s="125"/>
      <c r="Z87" s="125"/>
      <c r="AA87" s="125"/>
      <c r="AB87" s="125"/>
      <c r="AC87" s="125"/>
      <c r="AD87" s="125"/>
      <c r="AE87" s="125"/>
      <c r="AF87" s="125"/>
    </row>
    <row r="88" spans="25:32" s="34" customFormat="1" ht="18" customHeight="1" x14ac:dyDescent="0.15">
      <c r="Y88" s="125"/>
      <c r="Z88" s="125"/>
      <c r="AA88" s="125"/>
      <c r="AB88" s="125"/>
      <c r="AC88" s="125"/>
      <c r="AD88" s="125"/>
      <c r="AE88" s="125"/>
      <c r="AF88" s="125"/>
    </row>
    <row r="89" spans="25:32" s="34" customFormat="1" ht="18" customHeight="1" x14ac:dyDescent="0.15">
      <c r="Y89" s="125"/>
      <c r="Z89" s="125"/>
      <c r="AA89" s="125"/>
      <c r="AB89" s="125"/>
      <c r="AC89" s="125"/>
      <c r="AD89" s="125"/>
      <c r="AE89" s="125"/>
      <c r="AF89" s="125"/>
    </row>
    <row r="90" spans="25:32" s="34" customFormat="1" ht="18" customHeight="1" x14ac:dyDescent="0.15">
      <c r="Y90" s="125"/>
      <c r="Z90" s="125"/>
      <c r="AA90" s="125"/>
      <c r="AB90" s="125"/>
      <c r="AC90" s="125"/>
      <c r="AD90" s="125"/>
      <c r="AE90" s="125"/>
      <c r="AF90" s="125"/>
    </row>
    <row r="91" spans="25:32" s="34" customFormat="1" ht="18" customHeight="1" x14ac:dyDescent="0.15">
      <c r="Y91" s="125"/>
      <c r="Z91" s="125"/>
      <c r="AA91" s="125"/>
      <c r="AB91" s="125"/>
      <c r="AC91" s="125"/>
      <c r="AD91" s="125"/>
      <c r="AE91" s="125"/>
      <c r="AF91" s="125"/>
    </row>
    <row r="92" spans="25:32" s="34" customFormat="1" ht="18" customHeight="1" x14ac:dyDescent="0.15">
      <c r="Y92" s="125"/>
      <c r="Z92" s="125"/>
      <c r="AA92" s="125"/>
      <c r="AB92" s="125"/>
      <c r="AC92" s="125"/>
      <c r="AD92" s="125"/>
      <c r="AE92" s="125"/>
      <c r="AF92" s="125"/>
    </row>
    <row r="93" spans="25:32" s="34" customFormat="1" ht="18" customHeight="1" x14ac:dyDescent="0.15">
      <c r="Y93" s="125"/>
      <c r="Z93" s="125"/>
      <c r="AA93" s="125"/>
      <c r="AB93" s="125"/>
      <c r="AC93" s="125"/>
      <c r="AD93" s="125"/>
      <c r="AE93" s="125"/>
      <c r="AF93" s="125"/>
    </row>
    <row r="94" spans="25:32" s="34" customFormat="1" ht="18" customHeight="1" x14ac:dyDescent="0.15">
      <c r="Y94" s="125"/>
      <c r="Z94" s="125"/>
      <c r="AA94" s="125"/>
      <c r="AB94" s="125"/>
      <c r="AC94" s="125"/>
      <c r="AD94" s="125"/>
      <c r="AE94" s="125"/>
      <c r="AF94" s="125"/>
    </row>
    <row r="95" spans="25:32" s="34" customFormat="1" ht="18" customHeight="1" x14ac:dyDescent="0.15">
      <c r="Y95" s="125"/>
      <c r="Z95" s="125"/>
      <c r="AA95" s="125"/>
      <c r="AB95" s="125"/>
      <c r="AC95" s="125"/>
      <c r="AD95" s="125"/>
      <c r="AE95" s="125"/>
      <c r="AF95" s="125"/>
    </row>
    <row r="96" spans="25:32" s="34" customFormat="1" ht="18" customHeight="1" x14ac:dyDescent="0.15">
      <c r="Y96" s="125"/>
      <c r="Z96" s="125"/>
      <c r="AA96" s="125"/>
      <c r="AB96" s="125"/>
      <c r="AC96" s="125"/>
      <c r="AD96" s="125"/>
      <c r="AE96" s="125"/>
      <c r="AF96" s="125"/>
    </row>
    <row r="97" spans="25:32" s="34" customFormat="1" ht="18" customHeight="1" x14ac:dyDescent="0.15">
      <c r="Y97" s="125"/>
      <c r="Z97" s="125"/>
      <c r="AA97" s="125"/>
      <c r="AB97" s="125"/>
      <c r="AC97" s="125"/>
      <c r="AD97" s="125"/>
      <c r="AE97" s="125"/>
      <c r="AF97" s="125"/>
    </row>
    <row r="98" spans="25:32" s="34" customFormat="1" ht="18" customHeight="1" x14ac:dyDescent="0.15">
      <c r="Y98" s="125"/>
      <c r="Z98" s="125"/>
      <c r="AA98" s="125"/>
      <c r="AB98" s="125"/>
      <c r="AC98" s="125"/>
      <c r="AD98" s="125"/>
      <c r="AE98" s="125"/>
      <c r="AF98" s="125"/>
    </row>
    <row r="99" spans="25:32" s="34" customFormat="1" ht="18" customHeight="1" x14ac:dyDescent="0.15">
      <c r="Y99" s="125"/>
      <c r="Z99" s="125"/>
      <c r="AA99" s="125"/>
      <c r="AB99" s="125"/>
      <c r="AC99" s="125"/>
      <c r="AD99" s="125"/>
      <c r="AE99" s="125"/>
      <c r="AF99" s="125"/>
    </row>
    <row r="100" spans="25:32" s="34" customFormat="1" ht="18" customHeight="1" x14ac:dyDescent="0.15">
      <c r="Y100" s="125"/>
      <c r="Z100" s="125"/>
      <c r="AA100" s="125"/>
      <c r="AB100" s="125"/>
      <c r="AC100" s="125"/>
      <c r="AD100" s="125"/>
      <c r="AE100" s="125"/>
      <c r="AF100" s="125"/>
    </row>
    <row r="101" spans="25:32" s="34" customFormat="1" ht="18" customHeight="1" x14ac:dyDescent="0.15">
      <c r="Y101" s="125"/>
      <c r="Z101" s="125"/>
      <c r="AA101" s="125"/>
      <c r="AB101" s="125"/>
      <c r="AC101" s="125"/>
      <c r="AD101" s="125"/>
      <c r="AE101" s="125"/>
      <c r="AF101" s="125"/>
    </row>
    <row r="102" spans="25:32" s="34" customFormat="1" ht="18" customHeight="1" x14ac:dyDescent="0.15">
      <c r="Y102" s="125"/>
      <c r="Z102" s="125"/>
      <c r="AA102" s="125"/>
      <c r="AB102" s="125"/>
      <c r="AC102" s="125"/>
      <c r="AD102" s="125"/>
      <c r="AE102" s="125"/>
      <c r="AF102" s="125"/>
    </row>
    <row r="103" spans="25:32" s="34" customFormat="1" ht="18" customHeight="1" x14ac:dyDescent="0.15">
      <c r="Y103" s="125"/>
      <c r="Z103" s="125"/>
      <c r="AA103" s="125"/>
      <c r="AB103" s="125"/>
      <c r="AC103" s="125"/>
      <c r="AD103" s="125"/>
      <c r="AE103" s="125"/>
      <c r="AF103" s="125"/>
    </row>
    <row r="104" spans="25:32" s="34" customFormat="1" ht="18" customHeight="1" x14ac:dyDescent="0.15">
      <c r="Y104" s="125"/>
      <c r="Z104" s="125"/>
      <c r="AA104" s="125"/>
      <c r="AB104" s="125"/>
      <c r="AC104" s="125"/>
      <c r="AD104" s="125"/>
      <c r="AE104" s="125"/>
      <c r="AF104" s="125"/>
    </row>
    <row r="105" spans="25:32" s="34" customFormat="1" ht="18" customHeight="1" x14ac:dyDescent="0.15">
      <c r="Y105" s="125"/>
      <c r="Z105" s="125"/>
      <c r="AA105" s="125"/>
      <c r="AB105" s="125"/>
      <c r="AC105" s="125"/>
      <c r="AD105" s="125"/>
      <c r="AE105" s="125"/>
      <c r="AF105" s="125"/>
    </row>
    <row r="106" spans="25:32" s="34" customFormat="1" ht="18" customHeight="1" x14ac:dyDescent="0.15">
      <c r="Y106" s="125"/>
      <c r="Z106" s="125"/>
      <c r="AA106" s="125"/>
      <c r="AB106" s="125"/>
      <c r="AC106" s="125"/>
      <c r="AD106" s="125"/>
      <c r="AE106" s="125"/>
      <c r="AF106" s="125"/>
    </row>
    <row r="107" spans="25:32" s="34" customFormat="1" ht="18" customHeight="1" x14ac:dyDescent="0.15">
      <c r="Y107" s="125"/>
      <c r="Z107" s="125"/>
      <c r="AA107" s="125"/>
      <c r="AB107" s="125"/>
      <c r="AC107" s="125"/>
      <c r="AD107" s="125"/>
      <c r="AE107" s="125"/>
      <c r="AF107" s="125"/>
    </row>
    <row r="108" spans="25:32" s="34" customFormat="1" ht="18" customHeight="1" x14ac:dyDescent="0.15">
      <c r="Y108" s="125"/>
      <c r="Z108" s="125"/>
      <c r="AA108" s="125"/>
      <c r="AB108" s="125"/>
      <c r="AC108" s="125"/>
      <c r="AD108" s="125"/>
      <c r="AE108" s="125"/>
      <c r="AF108" s="125"/>
    </row>
    <row r="109" spans="25:32" s="34" customFormat="1" ht="18" customHeight="1" x14ac:dyDescent="0.15">
      <c r="Y109" s="125"/>
      <c r="Z109" s="125"/>
      <c r="AA109" s="125"/>
      <c r="AB109" s="125"/>
      <c r="AC109" s="125"/>
      <c r="AD109" s="125"/>
      <c r="AE109" s="125"/>
      <c r="AF109" s="125"/>
    </row>
    <row r="110" spans="25:32" s="34" customFormat="1" ht="18" customHeight="1" x14ac:dyDescent="0.15">
      <c r="Y110" s="125"/>
      <c r="Z110" s="125"/>
      <c r="AA110" s="125"/>
      <c r="AB110" s="125"/>
      <c r="AC110" s="125"/>
      <c r="AD110" s="125"/>
      <c r="AE110" s="125"/>
      <c r="AF110" s="125"/>
    </row>
    <row r="111" spans="25:32" s="34" customFormat="1" ht="18" customHeight="1" x14ac:dyDescent="0.15">
      <c r="Y111" s="125"/>
      <c r="Z111" s="125"/>
      <c r="AA111" s="125"/>
      <c r="AB111" s="125"/>
      <c r="AC111" s="125"/>
      <c r="AD111" s="125"/>
      <c r="AE111" s="125"/>
      <c r="AF111" s="125"/>
    </row>
    <row r="112" spans="25:32" s="34" customFormat="1" ht="18" customHeight="1" x14ac:dyDescent="0.15">
      <c r="Y112" s="125"/>
      <c r="Z112" s="125"/>
      <c r="AA112" s="125"/>
      <c r="AB112" s="125"/>
      <c r="AC112" s="125"/>
      <c r="AD112" s="125"/>
      <c r="AE112" s="125"/>
      <c r="AF112" s="125"/>
    </row>
    <row r="113" spans="25:32" s="34" customFormat="1" ht="18" customHeight="1" x14ac:dyDescent="0.15">
      <c r="Y113" s="125"/>
      <c r="Z113" s="125"/>
      <c r="AA113" s="125"/>
      <c r="AB113" s="125"/>
      <c r="AC113" s="125"/>
      <c r="AD113" s="125"/>
      <c r="AE113" s="125"/>
      <c r="AF113" s="125"/>
    </row>
    <row r="114" spans="25:32" s="34" customFormat="1" ht="18" customHeight="1" x14ac:dyDescent="0.15">
      <c r="Y114" s="125"/>
      <c r="Z114" s="125"/>
      <c r="AA114" s="125"/>
      <c r="AB114" s="125"/>
      <c r="AC114" s="125"/>
      <c r="AD114" s="125"/>
      <c r="AE114" s="125"/>
      <c r="AF114" s="125"/>
    </row>
    <row r="115" spans="25:32" s="34" customFormat="1" ht="18" customHeight="1" x14ac:dyDescent="0.15">
      <c r="Y115" s="125"/>
      <c r="Z115" s="125"/>
      <c r="AA115" s="125"/>
      <c r="AB115" s="125"/>
      <c r="AC115" s="125"/>
      <c r="AD115" s="125"/>
      <c r="AE115" s="125"/>
      <c r="AF115" s="125"/>
    </row>
    <row r="116" spans="25:32" s="34" customFormat="1" ht="18" customHeight="1" x14ac:dyDescent="0.15">
      <c r="Y116" s="125"/>
      <c r="Z116" s="125"/>
      <c r="AA116" s="125"/>
      <c r="AB116" s="125"/>
      <c r="AC116" s="125"/>
      <c r="AD116" s="125"/>
      <c r="AE116" s="125"/>
      <c r="AF116" s="125"/>
    </row>
    <row r="117" spans="25:32" s="34" customFormat="1" ht="18" customHeight="1" x14ac:dyDescent="0.15">
      <c r="Y117" s="125"/>
      <c r="Z117" s="125"/>
      <c r="AA117" s="125"/>
      <c r="AB117" s="125"/>
      <c r="AC117" s="125"/>
      <c r="AD117" s="125"/>
      <c r="AE117" s="125"/>
      <c r="AF117" s="125"/>
    </row>
    <row r="118" spans="25:32" s="34" customFormat="1" ht="18" customHeight="1" x14ac:dyDescent="0.15">
      <c r="Y118" s="125"/>
      <c r="Z118" s="125"/>
      <c r="AA118" s="125"/>
      <c r="AB118" s="125"/>
      <c r="AC118" s="125"/>
      <c r="AD118" s="125"/>
      <c r="AE118" s="125"/>
      <c r="AF118" s="125"/>
    </row>
    <row r="119" spans="25:32" s="34" customFormat="1" ht="18" customHeight="1" x14ac:dyDescent="0.15">
      <c r="Y119" s="125"/>
      <c r="Z119" s="125"/>
      <c r="AA119" s="125"/>
      <c r="AB119" s="125"/>
      <c r="AC119" s="125"/>
      <c r="AD119" s="125"/>
      <c r="AE119" s="125"/>
      <c r="AF119" s="125"/>
    </row>
    <row r="120" spans="25:32" s="34" customFormat="1" ht="18" customHeight="1" x14ac:dyDescent="0.15">
      <c r="Y120" s="125"/>
      <c r="Z120" s="125"/>
      <c r="AA120" s="125"/>
      <c r="AB120" s="125"/>
      <c r="AC120" s="125"/>
      <c r="AD120" s="125"/>
      <c r="AE120" s="125"/>
      <c r="AF120" s="125"/>
    </row>
    <row r="121" spans="25:32" s="34" customFormat="1" ht="18" customHeight="1" x14ac:dyDescent="0.15">
      <c r="Y121" s="125"/>
      <c r="Z121" s="125"/>
      <c r="AA121" s="125"/>
      <c r="AB121" s="125"/>
      <c r="AC121" s="125"/>
      <c r="AD121" s="125"/>
      <c r="AE121" s="125"/>
      <c r="AF121" s="125"/>
    </row>
    <row r="122" spans="25:32" s="34" customFormat="1" ht="18" customHeight="1" x14ac:dyDescent="0.15">
      <c r="Y122" s="125"/>
      <c r="Z122" s="125"/>
      <c r="AA122" s="125"/>
      <c r="AB122" s="125"/>
      <c r="AC122" s="125"/>
      <c r="AD122" s="125"/>
      <c r="AE122" s="125"/>
      <c r="AF122" s="125"/>
    </row>
    <row r="123" spans="25:32" s="34" customFormat="1" ht="18" customHeight="1" x14ac:dyDescent="0.15">
      <c r="Y123" s="125"/>
      <c r="Z123" s="125"/>
      <c r="AA123" s="125"/>
      <c r="AB123" s="125"/>
      <c r="AC123" s="125"/>
      <c r="AD123" s="125"/>
      <c r="AE123" s="125"/>
      <c r="AF123" s="125"/>
    </row>
    <row r="124" spans="25:32" s="34" customFormat="1" ht="18" customHeight="1" x14ac:dyDescent="0.15">
      <c r="Y124" s="125"/>
      <c r="Z124" s="125"/>
      <c r="AA124" s="125"/>
      <c r="AB124" s="125"/>
      <c r="AC124" s="125"/>
      <c r="AD124" s="125"/>
      <c r="AE124" s="125"/>
      <c r="AF124" s="125"/>
    </row>
    <row r="125" spans="25:32" s="34" customFormat="1" ht="18" customHeight="1" x14ac:dyDescent="0.15">
      <c r="Y125" s="125"/>
      <c r="Z125" s="125"/>
      <c r="AA125" s="125"/>
      <c r="AB125" s="125"/>
      <c r="AC125" s="125"/>
      <c r="AD125" s="125"/>
      <c r="AE125" s="125"/>
      <c r="AF125" s="125"/>
    </row>
    <row r="126" spans="25:32" s="34" customFormat="1" ht="18" customHeight="1" x14ac:dyDescent="0.15">
      <c r="Y126" s="125"/>
      <c r="Z126" s="125"/>
      <c r="AA126" s="125"/>
      <c r="AB126" s="125"/>
      <c r="AC126" s="125"/>
      <c r="AD126" s="125"/>
      <c r="AE126" s="125"/>
      <c r="AF126" s="125"/>
    </row>
    <row r="127" spans="25:32" s="34" customFormat="1" ht="18" customHeight="1" x14ac:dyDescent="0.15">
      <c r="Y127" s="125"/>
      <c r="Z127" s="125"/>
      <c r="AA127" s="125"/>
      <c r="AB127" s="125"/>
      <c r="AC127" s="125"/>
      <c r="AD127" s="125"/>
      <c r="AE127" s="125"/>
      <c r="AF127" s="125"/>
    </row>
    <row r="128" spans="25:32" s="34" customFormat="1" ht="18" customHeight="1" x14ac:dyDescent="0.15">
      <c r="Y128" s="125"/>
      <c r="Z128" s="125"/>
      <c r="AA128" s="125"/>
      <c r="AB128" s="125"/>
      <c r="AC128" s="125"/>
      <c r="AD128" s="125"/>
      <c r="AE128" s="125"/>
      <c r="AF128" s="125"/>
    </row>
    <row r="129" spans="25:32" s="34" customFormat="1" ht="18" customHeight="1" x14ac:dyDescent="0.15">
      <c r="Y129" s="125"/>
      <c r="Z129" s="125"/>
      <c r="AA129" s="125"/>
      <c r="AB129" s="125"/>
      <c r="AC129" s="125"/>
      <c r="AD129" s="125"/>
      <c r="AE129" s="125"/>
      <c r="AF129" s="125"/>
    </row>
    <row r="130" spans="25:32" s="34" customFormat="1" ht="18" customHeight="1" x14ac:dyDescent="0.15">
      <c r="Y130" s="125"/>
      <c r="Z130" s="125"/>
      <c r="AA130" s="125"/>
      <c r="AB130" s="125"/>
      <c r="AC130" s="125"/>
      <c r="AD130" s="125"/>
      <c r="AE130" s="125"/>
      <c r="AF130" s="125"/>
    </row>
    <row r="131" spans="25:32" s="34" customFormat="1" ht="18" customHeight="1" x14ac:dyDescent="0.15">
      <c r="Y131" s="125"/>
      <c r="Z131" s="125"/>
      <c r="AA131" s="125"/>
      <c r="AB131" s="125"/>
      <c r="AC131" s="125"/>
      <c r="AD131" s="125"/>
      <c r="AE131" s="125"/>
      <c r="AF131" s="125"/>
    </row>
    <row r="132" spans="25:32" s="34" customFormat="1" ht="18" customHeight="1" x14ac:dyDescent="0.15">
      <c r="Y132" s="125"/>
      <c r="Z132" s="125"/>
      <c r="AA132" s="125"/>
      <c r="AB132" s="125"/>
      <c r="AC132" s="125"/>
      <c r="AD132" s="125"/>
      <c r="AE132" s="125"/>
      <c r="AF132" s="125"/>
    </row>
    <row r="133" spans="25:32" s="34" customFormat="1" ht="18" customHeight="1" x14ac:dyDescent="0.15">
      <c r="Y133" s="125"/>
      <c r="Z133" s="125"/>
      <c r="AA133" s="125"/>
      <c r="AB133" s="125"/>
      <c r="AC133" s="125"/>
      <c r="AD133" s="125"/>
      <c r="AE133" s="125"/>
      <c r="AF133" s="125"/>
    </row>
    <row r="134" spans="25:32" s="34" customFormat="1" ht="18" customHeight="1" x14ac:dyDescent="0.15">
      <c r="Y134" s="125"/>
      <c r="Z134" s="125"/>
      <c r="AA134" s="125"/>
      <c r="AB134" s="125"/>
      <c r="AC134" s="125"/>
      <c r="AD134" s="125"/>
      <c r="AE134" s="125"/>
      <c r="AF134" s="125"/>
    </row>
    <row r="135" spans="25:32" s="34" customFormat="1" ht="18" customHeight="1" x14ac:dyDescent="0.15">
      <c r="Y135" s="125"/>
      <c r="Z135" s="125"/>
      <c r="AA135" s="125"/>
      <c r="AB135" s="125"/>
      <c r="AC135" s="125"/>
      <c r="AD135" s="125"/>
      <c r="AE135" s="125"/>
      <c r="AF135" s="125"/>
    </row>
    <row r="136" spans="25:32" s="34" customFormat="1" ht="18" customHeight="1" x14ac:dyDescent="0.15">
      <c r="Y136" s="125"/>
      <c r="Z136" s="125"/>
      <c r="AA136" s="125"/>
      <c r="AB136" s="125"/>
      <c r="AC136" s="125"/>
      <c r="AD136" s="125"/>
      <c r="AE136" s="125"/>
      <c r="AF136" s="125"/>
    </row>
    <row r="137" spans="25:32" s="34" customFormat="1" ht="18" customHeight="1" x14ac:dyDescent="0.15">
      <c r="Y137" s="125"/>
      <c r="Z137" s="125"/>
      <c r="AA137" s="125"/>
      <c r="AB137" s="125"/>
      <c r="AC137" s="125"/>
      <c r="AD137" s="125"/>
      <c r="AE137" s="125"/>
      <c r="AF137" s="125"/>
    </row>
    <row r="138" spans="25:32" s="34" customFormat="1" ht="18" customHeight="1" x14ac:dyDescent="0.15">
      <c r="Y138" s="125"/>
      <c r="Z138" s="125"/>
      <c r="AA138" s="125"/>
      <c r="AB138" s="125"/>
      <c r="AC138" s="125"/>
      <c r="AD138" s="125"/>
      <c r="AE138" s="125"/>
      <c r="AF138" s="125"/>
    </row>
    <row r="139" spans="25:32" s="34" customFormat="1" ht="18" customHeight="1" x14ac:dyDescent="0.15">
      <c r="Y139" s="125"/>
      <c r="Z139" s="125"/>
      <c r="AA139" s="125"/>
      <c r="AB139" s="125"/>
      <c r="AC139" s="125"/>
      <c r="AD139" s="125"/>
      <c r="AE139" s="125"/>
      <c r="AF139" s="125"/>
    </row>
    <row r="140" spans="25:32" s="34" customFormat="1" ht="18" customHeight="1" x14ac:dyDescent="0.15">
      <c r="Y140" s="125"/>
      <c r="Z140" s="125"/>
      <c r="AA140" s="125"/>
      <c r="AB140" s="125"/>
      <c r="AC140" s="125"/>
      <c r="AD140" s="125"/>
      <c r="AE140" s="125"/>
      <c r="AF140" s="125"/>
    </row>
    <row r="141" spans="25:32" s="34" customFormat="1" ht="18" customHeight="1" x14ac:dyDescent="0.15">
      <c r="Y141" s="125"/>
      <c r="Z141" s="125"/>
      <c r="AA141" s="125"/>
      <c r="AB141" s="125"/>
      <c r="AC141" s="125"/>
      <c r="AD141" s="125"/>
      <c r="AE141" s="125"/>
      <c r="AF141" s="125"/>
    </row>
    <row r="142" spans="25:32" s="34" customFormat="1" ht="18" customHeight="1" x14ac:dyDescent="0.15">
      <c r="Y142" s="125"/>
      <c r="Z142" s="125"/>
      <c r="AA142" s="125"/>
      <c r="AB142" s="125"/>
      <c r="AC142" s="125"/>
      <c r="AD142" s="125"/>
      <c r="AE142" s="125"/>
      <c r="AF142" s="125"/>
    </row>
    <row r="143" spans="25:32" s="34" customFormat="1" ht="18" customHeight="1" x14ac:dyDescent="0.15">
      <c r="Y143" s="125"/>
      <c r="Z143" s="125"/>
      <c r="AA143" s="125"/>
      <c r="AB143" s="125"/>
      <c r="AC143" s="125"/>
      <c r="AD143" s="125"/>
      <c r="AE143" s="125"/>
      <c r="AF143" s="125"/>
    </row>
    <row r="144" spans="25:32" s="34" customFormat="1" ht="18" customHeight="1" x14ac:dyDescent="0.15">
      <c r="Y144" s="125"/>
      <c r="Z144" s="125"/>
      <c r="AA144" s="125"/>
      <c r="AB144" s="125"/>
      <c r="AC144" s="125"/>
      <c r="AD144" s="125"/>
      <c r="AE144" s="125"/>
      <c r="AF144" s="125"/>
    </row>
    <row r="145" spans="25:32" s="34" customFormat="1" ht="18" customHeight="1" x14ac:dyDescent="0.15">
      <c r="Y145" s="125"/>
      <c r="Z145" s="125"/>
      <c r="AA145" s="125"/>
      <c r="AB145" s="125"/>
      <c r="AC145" s="125"/>
      <c r="AD145" s="125"/>
      <c r="AE145" s="125"/>
      <c r="AF145" s="125"/>
    </row>
    <row r="146" spans="25:32" s="34" customFormat="1" ht="18" customHeight="1" x14ac:dyDescent="0.15">
      <c r="Y146" s="125"/>
      <c r="Z146" s="125"/>
      <c r="AA146" s="125"/>
      <c r="AB146" s="125"/>
      <c r="AC146" s="125"/>
      <c r="AD146" s="125"/>
      <c r="AE146" s="125"/>
      <c r="AF146" s="125"/>
    </row>
    <row r="147" spans="25:32" s="34" customFormat="1" ht="18" customHeight="1" x14ac:dyDescent="0.15">
      <c r="Y147" s="125"/>
      <c r="Z147" s="125"/>
      <c r="AA147" s="125"/>
      <c r="AB147" s="125"/>
      <c r="AC147" s="125"/>
      <c r="AD147" s="125"/>
      <c r="AE147" s="125"/>
      <c r="AF147" s="125"/>
    </row>
    <row r="148" spans="25:32" s="34" customFormat="1" ht="18" customHeight="1" x14ac:dyDescent="0.15">
      <c r="Y148" s="125"/>
      <c r="Z148" s="125"/>
      <c r="AA148" s="125"/>
      <c r="AB148" s="125"/>
      <c r="AC148" s="125"/>
      <c r="AD148" s="125"/>
      <c r="AE148" s="125"/>
      <c r="AF148" s="125"/>
    </row>
    <row r="149" spans="25:32" s="34" customFormat="1" ht="18" customHeight="1" x14ac:dyDescent="0.15">
      <c r="Y149" s="125"/>
      <c r="Z149" s="125"/>
      <c r="AA149" s="125"/>
      <c r="AB149" s="125"/>
      <c r="AC149" s="125"/>
      <c r="AD149" s="125"/>
      <c r="AE149" s="125"/>
      <c r="AF149" s="125"/>
    </row>
    <row r="150" spans="25:32" s="34" customFormat="1" ht="18" customHeight="1" x14ac:dyDescent="0.15">
      <c r="Y150" s="125"/>
      <c r="Z150" s="125"/>
      <c r="AA150" s="125"/>
      <c r="AB150" s="125"/>
      <c r="AC150" s="125"/>
      <c r="AD150" s="125"/>
      <c r="AE150" s="125"/>
      <c r="AF150" s="125"/>
    </row>
    <row r="151" spans="25:32" s="34" customFormat="1" ht="18" customHeight="1" x14ac:dyDescent="0.15">
      <c r="Y151" s="125"/>
      <c r="Z151" s="125"/>
      <c r="AA151" s="125"/>
      <c r="AB151" s="125"/>
      <c r="AC151" s="125"/>
      <c r="AD151" s="125"/>
      <c r="AE151" s="125"/>
      <c r="AF151" s="125"/>
    </row>
    <row r="152" spans="25:32" s="34" customFormat="1" ht="18" customHeight="1" x14ac:dyDescent="0.15">
      <c r="Y152" s="125"/>
      <c r="Z152" s="125"/>
      <c r="AA152" s="125"/>
      <c r="AB152" s="125"/>
      <c r="AC152" s="125"/>
      <c r="AD152" s="125"/>
      <c r="AE152" s="125"/>
      <c r="AF152" s="125"/>
    </row>
    <row r="153" spans="25:32" s="34" customFormat="1" ht="18" customHeight="1" x14ac:dyDescent="0.15">
      <c r="Y153" s="125"/>
      <c r="Z153" s="125"/>
      <c r="AA153" s="125"/>
      <c r="AB153" s="125"/>
      <c r="AC153" s="125"/>
      <c r="AD153" s="125"/>
      <c r="AE153" s="125"/>
      <c r="AF153" s="125"/>
    </row>
    <row r="154" spans="25:32" s="34" customFormat="1" ht="18" customHeight="1" x14ac:dyDescent="0.15">
      <c r="Y154" s="125"/>
      <c r="Z154" s="125"/>
      <c r="AA154" s="125"/>
      <c r="AB154" s="125"/>
      <c r="AC154" s="125"/>
      <c r="AD154" s="125"/>
      <c r="AE154" s="125"/>
      <c r="AF154" s="125"/>
    </row>
    <row r="155" spans="25:32" s="34" customFormat="1" ht="18" customHeight="1" x14ac:dyDescent="0.15">
      <c r="Y155" s="125"/>
      <c r="Z155" s="125"/>
      <c r="AA155" s="125"/>
      <c r="AB155" s="125"/>
      <c r="AC155" s="125"/>
      <c r="AD155" s="125"/>
      <c r="AE155" s="125"/>
      <c r="AF155" s="125"/>
    </row>
    <row r="156" spans="25:32" s="34" customFormat="1" ht="18" customHeight="1" x14ac:dyDescent="0.15">
      <c r="Y156" s="125"/>
      <c r="Z156" s="125"/>
      <c r="AA156" s="125"/>
      <c r="AB156" s="125"/>
      <c r="AC156" s="125"/>
      <c r="AD156" s="125"/>
      <c r="AE156" s="125"/>
      <c r="AF156" s="125"/>
    </row>
    <row r="157" spans="25:32" s="34" customFormat="1" ht="18" customHeight="1" x14ac:dyDescent="0.15">
      <c r="Y157" s="125"/>
      <c r="Z157" s="125"/>
      <c r="AA157" s="125"/>
      <c r="AB157" s="125"/>
      <c r="AC157" s="125"/>
      <c r="AD157" s="125"/>
      <c r="AE157" s="125"/>
      <c r="AF157" s="125"/>
    </row>
    <row r="158" spans="25:32" s="34" customFormat="1" ht="18" customHeight="1" x14ac:dyDescent="0.15">
      <c r="Y158" s="125"/>
      <c r="Z158" s="125"/>
      <c r="AA158" s="125"/>
      <c r="AB158" s="125"/>
      <c r="AC158" s="125"/>
      <c r="AD158" s="125"/>
      <c r="AE158" s="125"/>
      <c r="AF158" s="125"/>
    </row>
    <row r="159" spans="25:32" s="34" customFormat="1" ht="18" customHeight="1" x14ac:dyDescent="0.15">
      <c r="Y159" s="125"/>
      <c r="Z159" s="125"/>
      <c r="AA159" s="125"/>
      <c r="AB159" s="125"/>
      <c r="AC159" s="125"/>
      <c r="AD159" s="125"/>
      <c r="AE159" s="125"/>
      <c r="AF159" s="125"/>
    </row>
    <row r="160" spans="25:32" s="34" customFormat="1" ht="18" customHeight="1" x14ac:dyDescent="0.15">
      <c r="Y160" s="125"/>
      <c r="Z160" s="125"/>
      <c r="AA160" s="125"/>
      <c r="AB160" s="125"/>
      <c r="AC160" s="125"/>
      <c r="AD160" s="125"/>
      <c r="AE160" s="125"/>
      <c r="AF160" s="125"/>
    </row>
    <row r="161" spans="25:32" s="34" customFormat="1" ht="18" customHeight="1" x14ac:dyDescent="0.15">
      <c r="Y161" s="125"/>
      <c r="Z161" s="125"/>
      <c r="AA161" s="125"/>
      <c r="AB161" s="125"/>
      <c r="AC161" s="125"/>
      <c r="AD161" s="125"/>
      <c r="AE161" s="125"/>
      <c r="AF161" s="125"/>
    </row>
    <row r="162" spans="25:32" s="34" customFormat="1" ht="18" customHeight="1" x14ac:dyDescent="0.15">
      <c r="Y162" s="125"/>
      <c r="Z162" s="125"/>
      <c r="AA162" s="125"/>
      <c r="AB162" s="125"/>
      <c r="AC162" s="125"/>
      <c r="AD162" s="125"/>
      <c r="AE162" s="125"/>
      <c r="AF162" s="125"/>
    </row>
    <row r="163" spans="25:32" s="34" customFormat="1" ht="18" customHeight="1" x14ac:dyDescent="0.15">
      <c r="Y163" s="125"/>
      <c r="Z163" s="125"/>
      <c r="AA163" s="125"/>
      <c r="AB163" s="125"/>
      <c r="AC163" s="125"/>
      <c r="AD163" s="125"/>
      <c r="AE163" s="125"/>
      <c r="AF163" s="125"/>
    </row>
    <row r="164" spans="25:32" s="34" customFormat="1" ht="18" customHeight="1" x14ac:dyDescent="0.15">
      <c r="Y164" s="125"/>
      <c r="Z164" s="125"/>
      <c r="AA164" s="125"/>
      <c r="AB164" s="125"/>
      <c r="AC164" s="125"/>
      <c r="AD164" s="125"/>
      <c r="AE164" s="125"/>
      <c r="AF164" s="125"/>
    </row>
    <row r="165" spans="25:32" s="34" customFormat="1" ht="18" customHeight="1" x14ac:dyDescent="0.15">
      <c r="Y165" s="125"/>
      <c r="Z165" s="125"/>
      <c r="AA165" s="125"/>
      <c r="AB165" s="125"/>
      <c r="AC165" s="125"/>
      <c r="AD165" s="125"/>
      <c r="AE165" s="125"/>
      <c r="AF165" s="125"/>
    </row>
    <row r="166" spans="25:32" s="34" customFormat="1" ht="18" customHeight="1" x14ac:dyDescent="0.15">
      <c r="Y166" s="125"/>
      <c r="Z166" s="125"/>
      <c r="AA166" s="125"/>
      <c r="AB166" s="125"/>
      <c r="AC166" s="125"/>
      <c r="AD166" s="125"/>
      <c r="AE166" s="125"/>
      <c r="AF166" s="125"/>
    </row>
    <row r="167" spans="25:32" s="34" customFormat="1" ht="18" customHeight="1" x14ac:dyDescent="0.15">
      <c r="Y167" s="125"/>
      <c r="Z167" s="125"/>
      <c r="AA167" s="125"/>
      <c r="AB167" s="125"/>
      <c r="AC167" s="125"/>
      <c r="AD167" s="125"/>
      <c r="AE167" s="125"/>
      <c r="AF167" s="125"/>
    </row>
    <row r="168" spans="25:32" s="34" customFormat="1" ht="18" customHeight="1" x14ac:dyDescent="0.15">
      <c r="Y168" s="125"/>
      <c r="Z168" s="125"/>
      <c r="AA168" s="125"/>
      <c r="AB168" s="125"/>
      <c r="AC168" s="125"/>
      <c r="AD168" s="125"/>
      <c r="AE168" s="125"/>
      <c r="AF168" s="125"/>
    </row>
    <row r="169" spans="25:32" s="34" customFormat="1" ht="18" customHeight="1" x14ac:dyDescent="0.15">
      <c r="Y169" s="125"/>
      <c r="Z169" s="125"/>
      <c r="AA169" s="125"/>
      <c r="AB169" s="125"/>
      <c r="AC169" s="125"/>
      <c r="AD169" s="125"/>
      <c r="AE169" s="125"/>
      <c r="AF169" s="125"/>
    </row>
    <row r="170" spans="25:32" s="34" customFormat="1" ht="18" customHeight="1" x14ac:dyDescent="0.15">
      <c r="Y170" s="125"/>
      <c r="Z170" s="125"/>
      <c r="AA170" s="125"/>
      <c r="AB170" s="125"/>
      <c r="AC170" s="125"/>
      <c r="AD170" s="125"/>
      <c r="AE170" s="125"/>
      <c r="AF170" s="125"/>
    </row>
    <row r="171" spans="25:32" s="34" customFormat="1" ht="18" customHeight="1" x14ac:dyDescent="0.15">
      <c r="Y171" s="125"/>
      <c r="Z171" s="125"/>
      <c r="AA171" s="125"/>
      <c r="AB171" s="125"/>
      <c r="AC171" s="125"/>
      <c r="AD171" s="125"/>
      <c r="AE171" s="125"/>
      <c r="AF171" s="125"/>
    </row>
    <row r="172" spans="25:32" s="34" customFormat="1" ht="18" customHeight="1" x14ac:dyDescent="0.15">
      <c r="Y172" s="125"/>
      <c r="Z172" s="125"/>
      <c r="AA172" s="125"/>
      <c r="AB172" s="125"/>
      <c r="AC172" s="125"/>
      <c r="AD172" s="125"/>
      <c r="AE172" s="125"/>
      <c r="AF172" s="125"/>
    </row>
    <row r="173" spans="25:32" s="34" customFormat="1" ht="18" customHeight="1" x14ac:dyDescent="0.15">
      <c r="Y173" s="125"/>
      <c r="Z173" s="125"/>
      <c r="AA173" s="125"/>
      <c r="AB173" s="125"/>
      <c r="AC173" s="125"/>
      <c r="AD173" s="125"/>
      <c r="AE173" s="125"/>
      <c r="AF173" s="125"/>
    </row>
    <row r="174" spans="25:32" s="34" customFormat="1" ht="18" customHeight="1" x14ac:dyDescent="0.15">
      <c r="Y174" s="125"/>
      <c r="Z174" s="125"/>
      <c r="AA174" s="125"/>
      <c r="AB174" s="125"/>
      <c r="AC174" s="125"/>
      <c r="AD174" s="125"/>
      <c r="AE174" s="125"/>
      <c r="AF174" s="125"/>
    </row>
    <row r="175" spans="25:32" s="34" customFormat="1" ht="18" customHeight="1" x14ac:dyDescent="0.15">
      <c r="Y175" s="125"/>
      <c r="Z175" s="125"/>
      <c r="AA175" s="125"/>
      <c r="AB175" s="125"/>
      <c r="AC175" s="125"/>
      <c r="AD175" s="125"/>
      <c r="AE175" s="125"/>
      <c r="AF175" s="125"/>
    </row>
    <row r="176" spans="25:32" s="34" customFormat="1" ht="18" customHeight="1" x14ac:dyDescent="0.15">
      <c r="Y176" s="125"/>
      <c r="Z176" s="125"/>
      <c r="AA176" s="125"/>
      <c r="AB176" s="125"/>
      <c r="AC176" s="125"/>
      <c r="AD176" s="125"/>
      <c r="AE176" s="125"/>
      <c r="AF176" s="125"/>
    </row>
    <row r="177" spans="25:32" s="34" customFormat="1" ht="18" customHeight="1" x14ac:dyDescent="0.15">
      <c r="Y177" s="125"/>
      <c r="Z177" s="125"/>
      <c r="AA177" s="125"/>
      <c r="AB177" s="125"/>
      <c r="AC177" s="125"/>
      <c r="AD177" s="125"/>
      <c r="AE177" s="125"/>
      <c r="AF177" s="125"/>
    </row>
    <row r="178" spans="25:32" s="34" customFormat="1" ht="18" customHeight="1" x14ac:dyDescent="0.15">
      <c r="Y178" s="125"/>
      <c r="Z178" s="125"/>
      <c r="AA178" s="125"/>
      <c r="AB178" s="125"/>
      <c r="AC178" s="125"/>
      <c r="AD178" s="125"/>
      <c r="AE178" s="125"/>
      <c r="AF178" s="125"/>
    </row>
    <row r="179" spans="25:32" s="34" customFormat="1" ht="18" customHeight="1" x14ac:dyDescent="0.15">
      <c r="Y179" s="125"/>
      <c r="Z179" s="125"/>
      <c r="AA179" s="125"/>
      <c r="AB179" s="125"/>
      <c r="AC179" s="125"/>
      <c r="AD179" s="125"/>
      <c r="AE179" s="125"/>
      <c r="AF179" s="125"/>
    </row>
    <row r="180" spans="25:32" s="34" customFormat="1" ht="18" customHeight="1" x14ac:dyDescent="0.15">
      <c r="Y180" s="125"/>
      <c r="Z180" s="125"/>
      <c r="AA180" s="125"/>
      <c r="AB180" s="125"/>
      <c r="AC180" s="125"/>
      <c r="AD180" s="125"/>
      <c r="AE180" s="125"/>
      <c r="AF180" s="125"/>
    </row>
    <row r="181" spans="25:32" s="34" customFormat="1" ht="18" customHeight="1" x14ac:dyDescent="0.15">
      <c r="Y181" s="125"/>
      <c r="Z181" s="125"/>
      <c r="AA181" s="125"/>
      <c r="AB181" s="125"/>
      <c r="AC181" s="125"/>
      <c r="AD181" s="125"/>
      <c r="AE181" s="125"/>
      <c r="AF181" s="125"/>
    </row>
    <row r="182" spans="25:32" s="34" customFormat="1" ht="18" customHeight="1" x14ac:dyDescent="0.15">
      <c r="Y182" s="125"/>
      <c r="Z182" s="125"/>
      <c r="AA182" s="125"/>
      <c r="AB182" s="125"/>
      <c r="AC182" s="125"/>
      <c r="AD182" s="125"/>
      <c r="AE182" s="125"/>
      <c r="AF182" s="125"/>
    </row>
    <row r="183" spans="25:32" s="34" customFormat="1" ht="18" customHeight="1" x14ac:dyDescent="0.15">
      <c r="Y183" s="125"/>
      <c r="Z183" s="125"/>
      <c r="AA183" s="125"/>
      <c r="AB183" s="125"/>
      <c r="AC183" s="125"/>
      <c r="AD183" s="125"/>
      <c r="AE183" s="125"/>
      <c r="AF183" s="125"/>
    </row>
    <row r="184" spans="25:32" s="34" customFormat="1" ht="18" customHeight="1" x14ac:dyDescent="0.15">
      <c r="Y184" s="125"/>
      <c r="Z184" s="125"/>
      <c r="AA184" s="125"/>
      <c r="AB184" s="125"/>
      <c r="AC184" s="125"/>
      <c r="AD184" s="125"/>
      <c r="AE184" s="125"/>
      <c r="AF184" s="125"/>
    </row>
    <row r="185" spans="25:32" s="34" customFormat="1" ht="18" customHeight="1" x14ac:dyDescent="0.15">
      <c r="Y185" s="125"/>
      <c r="Z185" s="125"/>
      <c r="AA185" s="125"/>
      <c r="AB185" s="125"/>
      <c r="AC185" s="125"/>
      <c r="AD185" s="125"/>
      <c r="AE185" s="125"/>
      <c r="AF185" s="125"/>
    </row>
    <row r="186" spans="25:32" s="34" customFormat="1" ht="18" customHeight="1" x14ac:dyDescent="0.15">
      <c r="Y186" s="125"/>
      <c r="Z186" s="125"/>
      <c r="AA186" s="125"/>
      <c r="AB186" s="125"/>
      <c r="AC186" s="125"/>
      <c r="AD186" s="125"/>
      <c r="AE186" s="125"/>
      <c r="AF186" s="125"/>
    </row>
    <row r="187" spans="25:32" s="34" customFormat="1" ht="18" customHeight="1" x14ac:dyDescent="0.15">
      <c r="Y187" s="125"/>
      <c r="Z187" s="125"/>
      <c r="AA187" s="125"/>
      <c r="AB187" s="125"/>
      <c r="AC187" s="125"/>
      <c r="AD187" s="125"/>
      <c r="AE187" s="125"/>
      <c r="AF187" s="125"/>
    </row>
    <row r="188" spans="25:32" s="34" customFormat="1" ht="18" customHeight="1" x14ac:dyDescent="0.15">
      <c r="Y188" s="125"/>
      <c r="Z188" s="125"/>
      <c r="AA188" s="125"/>
      <c r="AB188" s="125"/>
      <c r="AC188" s="125"/>
      <c r="AD188" s="125"/>
      <c r="AE188" s="125"/>
      <c r="AF188" s="125"/>
    </row>
    <row r="189" spans="25:32" s="34" customFormat="1" ht="18" customHeight="1" x14ac:dyDescent="0.15">
      <c r="Y189" s="125"/>
      <c r="Z189" s="125"/>
      <c r="AA189" s="125"/>
      <c r="AB189" s="125"/>
      <c r="AC189" s="125"/>
      <c r="AD189" s="125"/>
      <c r="AE189" s="125"/>
      <c r="AF189" s="125"/>
    </row>
    <row r="190" spans="25:32" s="34" customFormat="1" ht="18" customHeight="1" x14ac:dyDescent="0.15">
      <c r="Y190" s="125"/>
      <c r="Z190" s="125"/>
      <c r="AA190" s="125"/>
      <c r="AB190" s="125"/>
      <c r="AC190" s="125"/>
      <c r="AD190" s="125"/>
      <c r="AE190" s="125"/>
      <c r="AF190" s="125"/>
    </row>
    <row r="191" spans="25:32" s="34" customFormat="1" ht="18" customHeight="1" x14ac:dyDescent="0.15">
      <c r="Y191" s="125"/>
      <c r="Z191" s="125"/>
      <c r="AA191" s="125"/>
      <c r="AB191" s="125"/>
      <c r="AC191" s="125"/>
      <c r="AD191" s="125"/>
      <c r="AE191" s="125"/>
      <c r="AF191" s="125"/>
    </row>
    <row r="192" spans="25:32" s="34" customFormat="1" ht="18" customHeight="1" x14ac:dyDescent="0.15">
      <c r="Y192" s="125"/>
      <c r="Z192" s="125"/>
      <c r="AA192" s="125"/>
      <c r="AB192" s="125"/>
      <c r="AC192" s="125"/>
      <c r="AD192" s="125"/>
      <c r="AE192" s="125"/>
      <c r="AF192" s="125"/>
    </row>
    <row r="193" spans="25:32" s="34" customFormat="1" ht="18" customHeight="1" x14ac:dyDescent="0.15">
      <c r="Y193" s="125"/>
      <c r="Z193" s="125"/>
      <c r="AA193" s="125"/>
      <c r="AB193" s="125"/>
      <c r="AC193" s="125"/>
      <c r="AD193" s="125"/>
      <c r="AE193" s="125"/>
      <c r="AF193" s="125"/>
    </row>
    <row r="194" spans="25:32" s="34" customFormat="1" ht="18" customHeight="1" x14ac:dyDescent="0.15">
      <c r="Y194" s="125"/>
      <c r="Z194" s="125"/>
      <c r="AA194" s="125"/>
      <c r="AB194" s="125"/>
      <c r="AC194" s="125"/>
      <c r="AD194" s="125"/>
      <c r="AE194" s="125"/>
      <c r="AF194" s="125"/>
    </row>
    <row r="195" spans="25:32" s="34" customFormat="1" ht="18" customHeight="1" x14ac:dyDescent="0.15">
      <c r="Y195" s="125"/>
      <c r="Z195" s="125"/>
      <c r="AA195" s="125"/>
      <c r="AB195" s="125"/>
      <c r="AC195" s="125"/>
      <c r="AD195" s="125"/>
      <c r="AE195" s="125"/>
      <c r="AF195" s="125"/>
    </row>
    <row r="196" spans="25:32" s="34" customFormat="1" ht="18" customHeight="1" x14ac:dyDescent="0.15">
      <c r="Y196" s="125"/>
      <c r="Z196" s="125"/>
      <c r="AA196" s="125"/>
      <c r="AB196" s="125"/>
      <c r="AC196" s="125"/>
      <c r="AD196" s="125"/>
      <c r="AE196" s="125"/>
      <c r="AF196" s="125"/>
    </row>
    <row r="197" spans="25:32" s="34" customFormat="1" ht="18" customHeight="1" x14ac:dyDescent="0.15">
      <c r="Y197" s="125"/>
      <c r="Z197" s="125"/>
      <c r="AA197" s="125"/>
      <c r="AB197" s="125"/>
      <c r="AC197" s="125"/>
      <c r="AD197" s="125"/>
      <c r="AE197" s="125"/>
      <c r="AF197" s="125"/>
    </row>
    <row r="198" spans="25:32" s="34" customFormat="1" ht="18" customHeight="1" x14ac:dyDescent="0.15">
      <c r="Y198" s="125"/>
      <c r="Z198" s="125"/>
      <c r="AA198" s="125"/>
      <c r="AB198" s="125"/>
      <c r="AC198" s="125"/>
      <c r="AD198" s="125"/>
      <c r="AE198" s="125"/>
      <c r="AF198" s="125"/>
    </row>
    <row r="199" spans="25:32" s="34" customFormat="1" ht="18" customHeight="1" x14ac:dyDescent="0.15">
      <c r="Y199" s="125"/>
      <c r="Z199" s="125"/>
      <c r="AA199" s="125"/>
      <c r="AB199" s="125"/>
      <c r="AC199" s="125"/>
      <c r="AD199" s="125"/>
      <c r="AE199" s="125"/>
      <c r="AF199" s="125"/>
    </row>
    <row r="200" spans="25:32" s="34" customFormat="1" ht="18" customHeight="1" x14ac:dyDescent="0.15">
      <c r="Y200" s="125"/>
      <c r="Z200" s="125"/>
      <c r="AA200" s="125"/>
      <c r="AB200" s="125"/>
      <c r="AC200" s="125"/>
      <c r="AD200" s="125"/>
      <c r="AE200" s="125"/>
      <c r="AF200" s="125"/>
    </row>
    <row r="201" spans="25:32" s="34" customFormat="1" ht="18" customHeight="1" x14ac:dyDescent="0.15">
      <c r="Y201" s="125"/>
      <c r="Z201" s="125"/>
      <c r="AA201" s="125"/>
      <c r="AB201" s="125"/>
      <c r="AC201" s="125"/>
      <c r="AD201" s="125"/>
      <c r="AE201" s="125"/>
      <c r="AF201" s="125"/>
    </row>
    <row r="202" spans="25:32" s="34" customFormat="1" ht="18" customHeight="1" x14ac:dyDescent="0.15">
      <c r="Y202" s="125"/>
      <c r="Z202" s="125"/>
      <c r="AA202" s="125"/>
      <c r="AB202" s="125"/>
      <c r="AC202" s="125"/>
      <c r="AD202" s="125"/>
      <c r="AE202" s="125"/>
      <c r="AF202" s="125"/>
    </row>
    <row r="203" spans="25:32" s="34" customFormat="1" ht="18" customHeight="1" x14ac:dyDescent="0.15">
      <c r="Y203" s="125"/>
      <c r="Z203" s="125"/>
      <c r="AA203" s="125"/>
      <c r="AB203" s="125"/>
      <c r="AC203" s="125"/>
      <c r="AD203" s="125"/>
      <c r="AE203" s="125"/>
      <c r="AF203" s="125"/>
    </row>
    <row r="204" spans="25:32" s="34" customFormat="1" ht="18" customHeight="1" x14ac:dyDescent="0.15">
      <c r="Y204" s="125"/>
      <c r="Z204" s="125"/>
      <c r="AA204" s="125"/>
      <c r="AB204" s="125"/>
      <c r="AC204" s="125"/>
      <c r="AD204" s="125"/>
      <c r="AE204" s="125"/>
      <c r="AF204" s="125"/>
    </row>
    <row r="205" spans="25:32" s="34" customFormat="1" ht="18" customHeight="1" x14ac:dyDescent="0.15">
      <c r="Y205" s="125"/>
      <c r="Z205" s="125"/>
      <c r="AA205" s="125"/>
      <c r="AB205" s="125"/>
      <c r="AC205" s="125"/>
      <c r="AD205" s="125"/>
      <c r="AE205" s="125"/>
      <c r="AF205" s="125"/>
    </row>
    <row r="206" spans="25:32" s="34" customFormat="1" ht="18" customHeight="1" x14ac:dyDescent="0.15">
      <c r="Y206" s="125"/>
      <c r="Z206" s="125"/>
      <c r="AA206" s="125"/>
      <c r="AB206" s="125"/>
      <c r="AC206" s="125"/>
      <c r="AD206" s="125"/>
      <c r="AE206" s="125"/>
      <c r="AF206" s="125"/>
    </row>
    <row r="207" spans="25:32" s="34" customFormat="1" ht="18" customHeight="1" x14ac:dyDescent="0.15">
      <c r="Y207" s="125"/>
      <c r="Z207" s="125"/>
      <c r="AA207" s="125"/>
      <c r="AB207" s="125"/>
      <c r="AC207" s="125"/>
      <c r="AD207" s="125"/>
      <c r="AE207" s="125"/>
      <c r="AF207" s="125"/>
    </row>
    <row r="208" spans="25:32" s="34" customFormat="1" ht="18" customHeight="1" x14ac:dyDescent="0.15">
      <c r="Y208" s="125"/>
      <c r="Z208" s="125"/>
      <c r="AA208" s="125"/>
      <c r="AB208" s="125"/>
      <c r="AC208" s="125"/>
      <c r="AD208" s="125"/>
      <c r="AE208" s="125"/>
      <c r="AF208" s="125"/>
    </row>
    <row r="209" spans="25:32" s="34" customFormat="1" ht="18" customHeight="1" x14ac:dyDescent="0.15">
      <c r="Y209" s="125"/>
      <c r="Z209" s="125"/>
      <c r="AA209" s="125"/>
      <c r="AB209" s="125"/>
      <c r="AC209" s="125"/>
      <c r="AD209" s="125"/>
      <c r="AE209" s="125"/>
      <c r="AF209" s="125"/>
    </row>
    <row r="210" spans="25:32" s="34" customFormat="1" ht="18" customHeight="1" x14ac:dyDescent="0.15">
      <c r="Y210" s="125"/>
      <c r="Z210" s="125"/>
      <c r="AA210" s="125"/>
      <c r="AB210" s="125"/>
      <c r="AC210" s="125"/>
      <c r="AD210" s="125"/>
      <c r="AE210" s="125"/>
      <c r="AF210" s="125"/>
    </row>
    <row r="211" spans="25:32" s="34" customFormat="1" ht="18" customHeight="1" x14ac:dyDescent="0.15">
      <c r="Y211" s="125"/>
      <c r="Z211" s="125"/>
      <c r="AA211" s="125"/>
      <c r="AB211" s="125"/>
      <c r="AC211" s="125"/>
      <c r="AD211" s="125"/>
      <c r="AE211" s="125"/>
      <c r="AF211" s="125"/>
    </row>
    <row r="212" spans="25:32" s="34" customFormat="1" ht="18" customHeight="1" x14ac:dyDescent="0.15">
      <c r="Y212" s="125"/>
      <c r="Z212" s="125"/>
      <c r="AA212" s="125"/>
      <c r="AB212" s="125"/>
      <c r="AC212" s="125"/>
      <c r="AD212" s="125"/>
      <c r="AE212" s="125"/>
      <c r="AF212" s="125"/>
    </row>
    <row r="213" spans="25:32" s="34" customFormat="1" ht="18" customHeight="1" x14ac:dyDescent="0.15">
      <c r="Y213" s="125"/>
      <c r="Z213" s="125"/>
      <c r="AA213" s="125"/>
      <c r="AB213" s="125"/>
      <c r="AC213" s="125"/>
      <c r="AD213" s="125"/>
      <c r="AE213" s="125"/>
      <c r="AF213" s="125"/>
    </row>
    <row r="214" spans="25:32" s="34" customFormat="1" ht="18" customHeight="1" x14ac:dyDescent="0.15">
      <c r="Y214" s="125"/>
      <c r="Z214" s="125"/>
      <c r="AA214" s="125"/>
      <c r="AB214" s="125"/>
      <c r="AC214" s="125"/>
      <c r="AD214" s="125"/>
      <c r="AE214" s="125"/>
      <c r="AF214" s="125"/>
    </row>
    <row r="215" spans="25:32" s="34" customFormat="1" ht="18" customHeight="1" x14ac:dyDescent="0.15">
      <c r="Y215" s="125"/>
      <c r="Z215" s="125"/>
      <c r="AA215" s="125"/>
      <c r="AB215" s="125"/>
      <c r="AC215" s="125"/>
      <c r="AD215" s="125"/>
      <c r="AE215" s="125"/>
      <c r="AF215" s="125"/>
    </row>
    <row r="216" spans="25:32" s="34" customFormat="1" ht="18" customHeight="1" x14ac:dyDescent="0.15">
      <c r="Y216" s="125"/>
      <c r="Z216" s="125"/>
      <c r="AA216" s="125"/>
      <c r="AB216" s="125"/>
      <c r="AC216" s="125"/>
      <c r="AD216" s="125"/>
      <c r="AE216" s="125"/>
      <c r="AF216" s="125"/>
    </row>
    <row r="217" spans="25:32" s="34" customFormat="1" ht="18" customHeight="1" x14ac:dyDescent="0.15">
      <c r="Y217" s="125"/>
      <c r="Z217" s="125"/>
      <c r="AA217" s="125"/>
      <c r="AB217" s="125"/>
      <c r="AC217" s="125"/>
      <c r="AD217" s="125"/>
      <c r="AE217" s="125"/>
      <c r="AF217" s="125"/>
    </row>
    <row r="218" spans="25:32" s="34" customFormat="1" ht="18" customHeight="1" x14ac:dyDescent="0.15">
      <c r="Y218" s="125"/>
      <c r="Z218" s="125"/>
      <c r="AA218" s="125"/>
      <c r="AB218" s="125"/>
      <c r="AC218" s="125"/>
      <c r="AD218" s="125"/>
      <c r="AE218" s="125"/>
      <c r="AF218" s="125"/>
    </row>
    <row r="219" spans="25:32" s="34" customFormat="1" ht="18" customHeight="1" x14ac:dyDescent="0.15">
      <c r="Y219" s="125"/>
      <c r="Z219" s="125"/>
      <c r="AA219" s="125"/>
      <c r="AB219" s="125"/>
      <c r="AC219" s="125"/>
      <c r="AD219" s="125"/>
      <c r="AE219" s="125"/>
      <c r="AF219" s="125"/>
    </row>
    <row r="220" spans="25:32" s="34" customFormat="1" ht="18" customHeight="1" x14ac:dyDescent="0.15">
      <c r="Y220" s="125"/>
      <c r="Z220" s="125"/>
      <c r="AA220" s="125"/>
      <c r="AB220" s="125"/>
      <c r="AC220" s="125"/>
      <c r="AD220" s="125"/>
      <c r="AE220" s="125"/>
      <c r="AF220" s="125"/>
    </row>
    <row r="221" spans="25:32" s="34" customFormat="1" ht="18" customHeight="1" x14ac:dyDescent="0.15">
      <c r="Y221" s="125"/>
      <c r="Z221" s="125"/>
      <c r="AA221" s="125"/>
      <c r="AB221" s="125"/>
      <c r="AC221" s="125"/>
      <c r="AD221" s="125"/>
      <c r="AE221" s="125"/>
      <c r="AF221" s="125"/>
    </row>
    <row r="222" spans="25:32" s="34" customFormat="1" ht="18" customHeight="1" x14ac:dyDescent="0.15">
      <c r="Y222" s="125"/>
      <c r="Z222" s="125"/>
      <c r="AA222" s="125"/>
      <c r="AB222" s="125"/>
      <c r="AC222" s="125"/>
      <c r="AD222" s="125"/>
      <c r="AE222" s="125"/>
      <c r="AF222" s="125"/>
    </row>
    <row r="223" spans="25:32" s="34" customFormat="1" ht="18" customHeight="1" x14ac:dyDescent="0.15">
      <c r="Y223" s="125"/>
      <c r="Z223" s="125"/>
      <c r="AA223" s="125"/>
      <c r="AB223" s="125"/>
      <c r="AC223" s="125"/>
      <c r="AD223" s="125"/>
      <c r="AE223" s="125"/>
      <c r="AF223" s="125"/>
    </row>
    <row r="224" spans="25:32" s="34" customFormat="1" ht="18" customHeight="1" x14ac:dyDescent="0.15">
      <c r="Y224" s="125"/>
      <c r="Z224" s="125"/>
      <c r="AA224" s="125"/>
      <c r="AB224" s="125"/>
      <c r="AC224" s="125"/>
      <c r="AD224" s="125"/>
      <c r="AE224" s="125"/>
      <c r="AF224" s="125"/>
    </row>
    <row r="225" spans="25:32" s="34" customFormat="1" ht="18" customHeight="1" x14ac:dyDescent="0.15">
      <c r="Y225" s="125"/>
      <c r="Z225" s="125"/>
      <c r="AA225" s="125"/>
      <c r="AB225" s="125"/>
      <c r="AC225" s="125"/>
      <c r="AD225" s="125"/>
      <c r="AE225" s="125"/>
      <c r="AF225" s="125"/>
    </row>
    <row r="226" spans="25:32" s="34" customFormat="1" ht="18" customHeight="1" x14ac:dyDescent="0.15">
      <c r="Y226" s="125"/>
      <c r="Z226" s="125"/>
      <c r="AA226" s="125"/>
      <c r="AB226" s="125"/>
      <c r="AC226" s="125"/>
      <c r="AD226" s="125"/>
      <c r="AE226" s="125"/>
      <c r="AF226" s="125"/>
    </row>
    <row r="227" spans="25:32" s="34" customFormat="1" ht="18" customHeight="1" x14ac:dyDescent="0.15">
      <c r="Y227" s="125"/>
      <c r="Z227" s="125"/>
      <c r="AA227" s="125"/>
      <c r="AB227" s="125"/>
      <c r="AC227" s="125"/>
      <c r="AD227" s="125"/>
      <c r="AE227" s="125"/>
      <c r="AF227" s="125"/>
    </row>
    <row r="228" spans="25:32" s="34" customFormat="1" ht="18" customHeight="1" x14ac:dyDescent="0.15">
      <c r="Y228" s="125"/>
      <c r="Z228" s="125"/>
      <c r="AA228" s="125"/>
      <c r="AB228" s="125"/>
      <c r="AC228" s="125"/>
      <c r="AD228" s="125"/>
      <c r="AE228" s="125"/>
      <c r="AF228" s="125"/>
    </row>
    <row r="229" spans="25:32" s="34" customFormat="1" x14ac:dyDescent="0.15">
      <c r="Y229" s="125"/>
      <c r="Z229" s="125"/>
      <c r="AA229" s="125"/>
      <c r="AB229" s="125"/>
      <c r="AC229" s="125"/>
      <c r="AD229" s="125"/>
      <c r="AE229" s="125"/>
      <c r="AF229" s="125"/>
    </row>
    <row r="230" spans="25:32" s="34" customFormat="1" x14ac:dyDescent="0.15">
      <c r="Y230" s="125"/>
      <c r="Z230" s="125"/>
      <c r="AA230" s="125"/>
      <c r="AB230" s="125"/>
      <c r="AC230" s="125"/>
      <c r="AD230" s="125"/>
      <c r="AE230" s="125"/>
      <c r="AF230" s="125"/>
    </row>
    <row r="231" spans="25:32" s="34" customFormat="1" x14ac:dyDescent="0.15">
      <c r="Y231" s="125"/>
      <c r="Z231" s="125"/>
      <c r="AA231" s="125"/>
      <c r="AB231" s="125"/>
      <c r="AC231" s="125"/>
      <c r="AD231" s="125"/>
      <c r="AE231" s="125"/>
      <c r="AF231" s="125"/>
    </row>
    <row r="232" spans="25:32" s="34" customFormat="1" x14ac:dyDescent="0.15">
      <c r="Y232" s="125"/>
      <c r="Z232" s="125"/>
      <c r="AA232" s="125"/>
      <c r="AB232" s="125"/>
      <c r="AC232" s="125"/>
      <c r="AD232" s="125"/>
      <c r="AE232" s="125"/>
      <c r="AF232" s="125"/>
    </row>
    <row r="233" spans="25:32" s="34" customFormat="1" x14ac:dyDescent="0.15">
      <c r="Y233" s="125"/>
      <c r="Z233" s="125"/>
      <c r="AA233" s="125"/>
      <c r="AB233" s="125"/>
      <c r="AC233" s="125"/>
      <c r="AD233" s="125"/>
      <c r="AE233" s="125"/>
      <c r="AF233" s="125"/>
    </row>
    <row r="234" spans="25:32" s="34" customFormat="1" x14ac:dyDescent="0.15">
      <c r="Y234" s="125"/>
      <c r="Z234" s="125"/>
      <c r="AA234" s="125"/>
      <c r="AB234" s="125"/>
      <c r="AC234" s="125"/>
      <c r="AD234" s="125"/>
      <c r="AE234" s="125"/>
      <c r="AF234" s="125"/>
    </row>
    <row r="235" spans="25:32" s="34" customFormat="1" x14ac:dyDescent="0.15">
      <c r="Y235" s="125"/>
      <c r="Z235" s="125"/>
      <c r="AA235" s="125"/>
      <c r="AB235" s="125"/>
      <c r="AC235" s="125"/>
      <c r="AD235" s="125"/>
      <c r="AE235" s="125"/>
      <c r="AF235" s="125"/>
    </row>
    <row r="236" spans="25:32" s="34" customFormat="1" x14ac:dyDescent="0.15">
      <c r="Y236" s="125"/>
      <c r="Z236" s="125"/>
      <c r="AA236" s="125"/>
      <c r="AB236" s="125"/>
      <c r="AC236" s="125"/>
      <c r="AD236" s="125"/>
      <c r="AE236" s="125"/>
      <c r="AF236" s="125"/>
    </row>
    <row r="237" spans="25:32" s="34" customFormat="1" x14ac:dyDescent="0.15">
      <c r="Y237" s="125"/>
      <c r="Z237" s="125"/>
      <c r="AA237" s="125"/>
      <c r="AB237" s="125"/>
      <c r="AC237" s="125"/>
      <c r="AD237" s="125"/>
      <c r="AE237" s="125"/>
      <c r="AF237" s="125"/>
    </row>
    <row r="238" spans="25:32" s="34" customFormat="1" x14ac:dyDescent="0.15">
      <c r="Y238" s="125"/>
      <c r="Z238" s="125"/>
      <c r="AA238" s="125"/>
      <c r="AB238" s="125"/>
      <c r="AC238" s="125"/>
      <c r="AD238" s="125"/>
      <c r="AE238" s="125"/>
      <c r="AF238" s="125"/>
    </row>
    <row r="239" spans="25:32" s="34" customFormat="1" x14ac:dyDescent="0.15">
      <c r="Y239" s="125"/>
      <c r="Z239" s="125"/>
      <c r="AA239" s="125"/>
      <c r="AB239" s="125"/>
      <c r="AC239" s="125"/>
      <c r="AD239" s="125"/>
      <c r="AE239" s="125"/>
      <c r="AF239" s="125"/>
    </row>
    <row r="240" spans="25:32" s="34" customFormat="1" x14ac:dyDescent="0.15">
      <c r="Y240" s="125"/>
      <c r="Z240" s="125"/>
      <c r="AA240" s="125"/>
      <c r="AB240" s="125"/>
      <c r="AC240" s="125"/>
      <c r="AD240" s="125"/>
      <c r="AE240" s="125"/>
      <c r="AF240" s="125"/>
    </row>
    <row r="241" spans="25:32" s="34" customFormat="1" x14ac:dyDescent="0.15">
      <c r="Y241" s="125"/>
      <c r="Z241" s="125"/>
      <c r="AA241" s="125"/>
      <c r="AB241" s="125"/>
      <c r="AC241" s="125"/>
      <c r="AD241" s="125"/>
      <c r="AE241" s="125"/>
      <c r="AF241" s="125"/>
    </row>
    <row r="242" spans="25:32" s="34" customFormat="1" x14ac:dyDescent="0.15">
      <c r="Y242" s="125"/>
      <c r="Z242" s="125"/>
      <c r="AA242" s="125"/>
      <c r="AB242" s="125"/>
      <c r="AC242" s="125"/>
      <c r="AD242" s="125"/>
      <c r="AE242" s="125"/>
      <c r="AF242" s="125"/>
    </row>
    <row r="243" spans="25:32" s="34" customFormat="1" x14ac:dyDescent="0.15">
      <c r="Y243" s="125"/>
      <c r="Z243" s="125"/>
      <c r="AA243" s="125"/>
      <c r="AB243" s="125"/>
      <c r="AC243" s="125"/>
      <c r="AD243" s="125"/>
      <c r="AE243" s="125"/>
      <c r="AF243" s="125"/>
    </row>
    <row r="244" spans="25:32" s="34" customFormat="1" x14ac:dyDescent="0.15">
      <c r="Y244" s="125"/>
      <c r="Z244" s="125"/>
      <c r="AA244" s="125"/>
      <c r="AB244" s="125"/>
      <c r="AC244" s="125"/>
      <c r="AD244" s="125"/>
      <c r="AE244" s="125"/>
      <c r="AF244" s="125"/>
    </row>
    <row r="245" spans="25:32" s="34" customFormat="1" x14ac:dyDescent="0.15">
      <c r="Y245" s="125"/>
      <c r="Z245" s="125"/>
      <c r="AA245" s="125"/>
      <c r="AB245" s="125"/>
      <c r="AC245" s="125"/>
      <c r="AD245" s="125"/>
      <c r="AE245" s="125"/>
      <c r="AF245" s="125"/>
    </row>
    <row r="246" spans="25:32" s="34" customFormat="1" x14ac:dyDescent="0.15">
      <c r="Y246" s="125"/>
      <c r="Z246" s="125"/>
      <c r="AA246" s="125"/>
      <c r="AB246" s="125"/>
      <c r="AC246" s="125"/>
      <c r="AD246" s="125"/>
      <c r="AE246" s="125"/>
      <c r="AF246" s="125"/>
    </row>
    <row r="247" spans="25:32" s="34" customFormat="1" x14ac:dyDescent="0.15">
      <c r="Y247" s="125"/>
      <c r="Z247" s="125"/>
      <c r="AA247" s="125"/>
      <c r="AB247" s="125"/>
      <c r="AC247" s="125"/>
      <c r="AD247" s="125"/>
      <c r="AE247" s="125"/>
      <c r="AF247" s="125"/>
    </row>
    <row r="248" spans="25:32" s="34" customFormat="1" x14ac:dyDescent="0.15">
      <c r="Y248" s="125"/>
      <c r="Z248" s="125"/>
      <c r="AA248" s="125"/>
      <c r="AB248" s="125"/>
      <c r="AC248" s="125"/>
      <c r="AD248" s="125"/>
      <c r="AE248" s="125"/>
      <c r="AF248" s="125"/>
    </row>
    <row r="249" spans="25:32" s="34" customFormat="1" x14ac:dyDescent="0.15">
      <c r="Y249" s="125"/>
      <c r="Z249" s="125"/>
      <c r="AA249" s="125"/>
      <c r="AB249" s="125"/>
      <c r="AC249" s="125"/>
      <c r="AD249" s="125"/>
      <c r="AE249" s="125"/>
      <c r="AF249" s="125"/>
    </row>
    <row r="250" spans="25:32" s="34" customFormat="1" x14ac:dyDescent="0.15">
      <c r="Y250" s="125"/>
      <c r="Z250" s="125"/>
      <c r="AA250" s="125"/>
      <c r="AB250" s="125"/>
      <c r="AC250" s="125"/>
      <c r="AD250" s="125"/>
      <c r="AE250" s="125"/>
      <c r="AF250" s="125"/>
    </row>
    <row r="251" spans="25:32" s="34" customFormat="1" x14ac:dyDescent="0.15">
      <c r="Y251" s="125"/>
      <c r="Z251" s="125"/>
      <c r="AA251" s="125"/>
      <c r="AB251" s="125"/>
      <c r="AC251" s="125"/>
      <c r="AD251" s="125"/>
      <c r="AE251" s="125"/>
      <c r="AF251" s="125"/>
    </row>
    <row r="252" spans="25:32" s="34" customFormat="1" x14ac:dyDescent="0.15">
      <c r="Y252" s="125"/>
      <c r="Z252" s="125"/>
      <c r="AA252" s="125"/>
      <c r="AB252" s="125"/>
      <c r="AC252" s="125"/>
      <c r="AD252" s="125"/>
      <c r="AE252" s="125"/>
      <c r="AF252" s="125"/>
    </row>
    <row r="253" spans="25:32" s="34" customFormat="1" x14ac:dyDescent="0.15">
      <c r="Y253" s="125"/>
      <c r="Z253" s="125"/>
      <c r="AA253" s="125"/>
      <c r="AB253" s="125"/>
      <c r="AC253" s="125"/>
      <c r="AD253" s="125"/>
      <c r="AE253" s="125"/>
      <c r="AF253" s="125"/>
    </row>
    <row r="254" spans="25:32" s="34" customFormat="1" x14ac:dyDescent="0.15">
      <c r="Y254" s="125"/>
      <c r="Z254" s="125"/>
      <c r="AA254" s="125"/>
      <c r="AB254" s="125"/>
      <c r="AC254" s="125"/>
      <c r="AD254" s="125"/>
      <c r="AE254" s="125"/>
      <c r="AF254" s="125"/>
    </row>
    <row r="255" spans="25:32" s="34" customFormat="1" x14ac:dyDescent="0.15">
      <c r="Y255" s="125"/>
      <c r="Z255" s="125"/>
      <c r="AA255" s="125"/>
      <c r="AB255" s="125"/>
      <c r="AC255" s="125"/>
      <c r="AD255" s="125"/>
      <c r="AE255" s="125"/>
      <c r="AF255" s="125"/>
    </row>
    <row r="256" spans="25:32" s="34" customFormat="1" x14ac:dyDescent="0.15">
      <c r="Y256" s="125"/>
      <c r="Z256" s="125"/>
      <c r="AA256" s="125"/>
      <c r="AB256" s="125"/>
      <c r="AC256" s="125"/>
      <c r="AD256" s="125"/>
      <c r="AE256" s="125"/>
      <c r="AF256" s="125"/>
    </row>
    <row r="257" spans="25:32" s="34" customFormat="1" x14ac:dyDescent="0.15">
      <c r="Y257" s="125"/>
      <c r="Z257" s="125"/>
      <c r="AA257" s="125"/>
      <c r="AB257" s="125"/>
      <c r="AC257" s="125"/>
      <c r="AD257" s="125"/>
      <c r="AE257" s="125"/>
      <c r="AF257" s="125"/>
    </row>
    <row r="258" spans="25:32" s="34" customFormat="1" x14ac:dyDescent="0.15">
      <c r="Y258" s="125"/>
      <c r="Z258" s="125"/>
      <c r="AA258" s="125"/>
      <c r="AB258" s="125"/>
      <c r="AC258" s="125"/>
      <c r="AD258" s="125"/>
      <c r="AE258" s="125"/>
      <c r="AF258" s="125"/>
    </row>
    <row r="259" spans="25:32" s="34" customFormat="1" x14ac:dyDescent="0.15">
      <c r="Y259" s="125"/>
      <c r="Z259" s="125"/>
      <c r="AA259" s="125"/>
      <c r="AB259" s="125"/>
      <c r="AC259" s="125"/>
      <c r="AD259" s="125"/>
      <c r="AE259" s="125"/>
      <c r="AF259" s="125"/>
    </row>
    <row r="260" spans="25:32" s="34" customFormat="1" x14ac:dyDescent="0.15">
      <c r="Y260" s="125"/>
      <c r="Z260" s="125"/>
      <c r="AA260" s="125"/>
      <c r="AB260" s="125"/>
      <c r="AC260" s="125"/>
      <c r="AD260" s="125"/>
      <c r="AE260" s="125"/>
      <c r="AF260" s="125"/>
    </row>
    <row r="261" spans="25:32" s="34" customFormat="1" x14ac:dyDescent="0.15">
      <c r="Y261" s="125"/>
      <c r="Z261" s="125"/>
      <c r="AA261" s="125"/>
      <c r="AB261" s="125"/>
      <c r="AC261" s="125"/>
      <c r="AD261" s="125"/>
      <c r="AE261" s="125"/>
      <c r="AF261" s="125"/>
    </row>
    <row r="262" spans="25:32" s="34" customFormat="1" x14ac:dyDescent="0.15">
      <c r="Y262" s="125"/>
      <c r="Z262" s="125"/>
      <c r="AA262" s="125"/>
      <c r="AB262" s="125"/>
      <c r="AC262" s="125"/>
      <c r="AD262" s="125"/>
      <c r="AE262" s="125"/>
      <c r="AF262" s="125"/>
    </row>
    <row r="263" spans="25:32" s="34" customFormat="1" x14ac:dyDescent="0.15">
      <c r="Y263" s="125"/>
      <c r="Z263" s="125"/>
      <c r="AA263" s="125"/>
      <c r="AB263" s="125"/>
      <c r="AC263" s="125"/>
      <c r="AD263" s="125"/>
      <c r="AE263" s="125"/>
      <c r="AF263" s="125"/>
    </row>
    <row r="264" spans="25:32" s="34" customFormat="1" x14ac:dyDescent="0.15">
      <c r="Y264" s="125"/>
      <c r="Z264" s="125"/>
      <c r="AA264" s="125"/>
      <c r="AB264" s="125"/>
      <c r="AC264" s="125"/>
      <c r="AD264" s="125"/>
      <c r="AE264" s="125"/>
      <c r="AF264" s="125"/>
    </row>
    <row r="265" spans="25:32" s="34" customFormat="1" x14ac:dyDescent="0.15">
      <c r="Y265" s="125"/>
      <c r="Z265" s="125"/>
      <c r="AA265" s="125"/>
      <c r="AB265" s="125"/>
      <c r="AC265" s="125"/>
      <c r="AD265" s="125"/>
      <c r="AE265" s="125"/>
      <c r="AF265" s="125"/>
    </row>
    <row r="266" spans="25:32" s="34" customFormat="1" x14ac:dyDescent="0.15">
      <c r="Y266" s="125"/>
      <c r="Z266" s="125"/>
      <c r="AA266" s="125"/>
      <c r="AB266" s="125"/>
      <c r="AC266" s="125"/>
      <c r="AD266" s="125"/>
      <c r="AE266" s="125"/>
      <c r="AF266" s="125"/>
    </row>
    <row r="267" spans="25:32" s="34" customFormat="1" x14ac:dyDescent="0.15">
      <c r="Y267" s="125"/>
      <c r="Z267" s="125"/>
      <c r="AA267" s="125"/>
      <c r="AB267" s="125"/>
      <c r="AC267" s="125"/>
      <c r="AD267" s="125"/>
      <c r="AE267" s="125"/>
      <c r="AF267" s="125"/>
    </row>
    <row r="268" spans="25:32" s="34" customFormat="1" x14ac:dyDescent="0.15">
      <c r="Y268" s="125"/>
      <c r="Z268" s="125"/>
      <c r="AA268" s="125"/>
      <c r="AB268" s="125"/>
      <c r="AC268" s="125"/>
      <c r="AD268" s="125"/>
      <c r="AE268" s="125"/>
      <c r="AF268" s="125"/>
    </row>
    <row r="269" spans="25:32" s="34" customFormat="1" x14ac:dyDescent="0.15">
      <c r="Y269" s="125"/>
      <c r="Z269" s="125"/>
      <c r="AA269" s="125"/>
      <c r="AB269" s="125"/>
      <c r="AC269" s="125"/>
      <c r="AD269" s="125"/>
      <c r="AE269" s="125"/>
      <c r="AF269" s="125"/>
    </row>
    <row r="270" spans="25:32" s="34" customFormat="1" x14ac:dyDescent="0.15">
      <c r="Y270" s="125"/>
      <c r="Z270" s="125"/>
      <c r="AA270" s="125"/>
      <c r="AB270" s="125"/>
      <c r="AC270" s="125"/>
      <c r="AD270" s="125"/>
      <c r="AE270" s="125"/>
      <c r="AF270" s="125"/>
    </row>
    <row r="271" spans="25:32" s="34" customFormat="1" x14ac:dyDescent="0.15">
      <c r="Y271" s="125"/>
      <c r="Z271" s="125"/>
      <c r="AA271" s="125"/>
      <c r="AB271" s="125"/>
      <c r="AC271" s="125"/>
      <c r="AD271" s="125"/>
      <c r="AE271" s="125"/>
      <c r="AF271" s="125"/>
    </row>
    <row r="272" spans="25:32" s="34" customFormat="1" x14ac:dyDescent="0.15">
      <c r="Y272" s="125"/>
      <c r="Z272" s="125"/>
      <c r="AA272" s="125"/>
      <c r="AB272" s="125"/>
      <c r="AC272" s="125"/>
      <c r="AD272" s="125"/>
      <c r="AE272" s="125"/>
      <c r="AF272" s="125"/>
    </row>
    <row r="273" spans="25:32" s="34" customFormat="1" x14ac:dyDescent="0.15">
      <c r="Y273" s="125"/>
      <c r="Z273" s="125"/>
      <c r="AA273" s="125"/>
      <c r="AB273" s="125"/>
      <c r="AC273" s="125"/>
      <c r="AD273" s="125"/>
      <c r="AE273" s="125"/>
      <c r="AF273" s="125"/>
    </row>
    <row r="274" spans="25:32" s="34" customFormat="1" x14ac:dyDescent="0.15">
      <c r="Y274" s="125"/>
      <c r="Z274" s="125"/>
      <c r="AA274" s="125"/>
      <c r="AB274" s="125"/>
      <c r="AC274" s="125"/>
      <c r="AD274" s="125"/>
      <c r="AE274" s="125"/>
      <c r="AF274" s="125"/>
    </row>
    <row r="275" spans="25:32" s="34" customFormat="1" x14ac:dyDescent="0.15">
      <c r="Y275" s="125"/>
      <c r="Z275" s="125"/>
      <c r="AA275" s="125"/>
      <c r="AB275" s="125"/>
      <c r="AC275" s="125"/>
      <c r="AD275" s="125"/>
      <c r="AE275" s="125"/>
      <c r="AF275" s="125"/>
    </row>
    <row r="276" spans="25:32" s="34" customFormat="1" x14ac:dyDescent="0.15">
      <c r="Y276" s="125"/>
      <c r="Z276" s="125"/>
      <c r="AA276" s="125"/>
      <c r="AB276" s="125"/>
      <c r="AC276" s="125"/>
      <c r="AD276" s="125"/>
      <c r="AE276" s="125"/>
      <c r="AF276" s="125"/>
    </row>
    <row r="277" spans="25:32" s="34" customFormat="1" x14ac:dyDescent="0.15">
      <c r="Y277" s="125"/>
      <c r="Z277" s="125"/>
      <c r="AA277" s="125"/>
      <c r="AB277" s="125"/>
      <c r="AC277" s="125"/>
      <c r="AD277" s="125"/>
      <c r="AE277" s="125"/>
      <c r="AF277" s="125"/>
    </row>
    <row r="278" spans="25:32" s="34" customFormat="1" x14ac:dyDescent="0.15">
      <c r="Y278" s="125"/>
      <c r="Z278" s="125"/>
      <c r="AA278" s="125"/>
      <c r="AB278" s="125"/>
      <c r="AC278" s="125"/>
      <c r="AD278" s="125"/>
      <c r="AE278" s="125"/>
      <c r="AF278" s="125"/>
    </row>
    <row r="279" spans="25:32" s="34" customFormat="1" x14ac:dyDescent="0.15">
      <c r="Y279" s="125"/>
      <c r="Z279" s="125"/>
      <c r="AA279" s="125"/>
      <c r="AB279" s="125"/>
      <c r="AC279" s="125"/>
      <c r="AD279" s="125"/>
      <c r="AE279" s="125"/>
      <c r="AF279" s="125"/>
    </row>
    <row r="280" spans="25:32" s="34" customFormat="1" x14ac:dyDescent="0.15">
      <c r="Y280" s="125"/>
      <c r="Z280" s="125"/>
      <c r="AA280" s="125"/>
      <c r="AB280" s="125"/>
      <c r="AC280" s="125"/>
      <c r="AD280" s="125"/>
      <c r="AE280" s="125"/>
      <c r="AF280" s="125"/>
    </row>
    <row r="281" spans="25:32" s="34" customFormat="1" x14ac:dyDescent="0.15">
      <c r="Y281" s="125"/>
      <c r="Z281" s="125"/>
      <c r="AA281" s="125"/>
      <c r="AB281" s="125"/>
      <c r="AC281" s="125"/>
      <c r="AD281" s="125"/>
      <c r="AE281" s="125"/>
      <c r="AF281" s="125"/>
    </row>
    <row r="282" spans="25:32" s="34" customFormat="1" x14ac:dyDescent="0.15">
      <c r="Y282" s="125"/>
      <c r="Z282" s="125"/>
      <c r="AA282" s="125"/>
      <c r="AB282" s="125"/>
      <c r="AC282" s="125"/>
      <c r="AD282" s="125"/>
      <c r="AE282" s="125"/>
      <c r="AF282" s="125"/>
    </row>
    <row r="283" spans="25:32" s="34" customFormat="1" x14ac:dyDescent="0.15">
      <c r="Y283" s="125"/>
      <c r="Z283" s="125"/>
      <c r="AA283" s="125"/>
      <c r="AB283" s="125"/>
      <c r="AC283" s="125"/>
      <c r="AD283" s="125"/>
      <c r="AE283" s="125"/>
      <c r="AF283" s="125"/>
    </row>
    <row r="284" spans="25:32" s="34" customFormat="1" x14ac:dyDescent="0.15">
      <c r="Y284" s="125"/>
      <c r="Z284" s="125"/>
      <c r="AA284" s="125"/>
      <c r="AB284" s="125"/>
      <c r="AC284" s="125"/>
      <c r="AD284" s="125"/>
      <c r="AE284" s="125"/>
      <c r="AF284" s="125"/>
    </row>
    <row r="285" spans="25:32" s="34" customFormat="1" x14ac:dyDescent="0.15">
      <c r="Y285" s="125"/>
      <c r="Z285" s="125"/>
      <c r="AA285" s="125"/>
      <c r="AB285" s="125"/>
      <c r="AC285" s="125"/>
      <c r="AD285" s="125"/>
      <c r="AE285" s="125"/>
      <c r="AF285" s="125"/>
    </row>
    <row r="286" spans="25:32" s="34" customFormat="1" x14ac:dyDescent="0.15">
      <c r="Y286" s="125"/>
      <c r="Z286" s="125"/>
      <c r="AA286" s="125"/>
      <c r="AB286" s="125"/>
      <c r="AC286" s="125"/>
      <c r="AD286" s="125"/>
      <c r="AE286" s="125"/>
      <c r="AF286" s="125"/>
    </row>
    <row r="287" spans="25:32" s="34" customFormat="1" x14ac:dyDescent="0.15">
      <c r="Y287" s="125"/>
      <c r="Z287" s="125"/>
      <c r="AA287" s="125"/>
      <c r="AB287" s="125"/>
      <c r="AC287" s="125"/>
      <c r="AD287" s="125"/>
      <c r="AE287" s="125"/>
      <c r="AF287" s="125"/>
    </row>
    <row r="288" spans="25:32" s="34" customFormat="1" x14ac:dyDescent="0.15">
      <c r="Y288" s="125"/>
      <c r="Z288" s="125"/>
      <c r="AA288" s="125"/>
      <c r="AB288" s="125"/>
      <c r="AC288" s="125"/>
      <c r="AD288" s="125"/>
      <c r="AE288" s="125"/>
      <c r="AF288" s="125"/>
    </row>
    <row r="289" spans="25:32" s="34" customFormat="1" x14ac:dyDescent="0.15">
      <c r="Y289" s="125"/>
      <c r="Z289" s="125"/>
      <c r="AA289" s="125"/>
      <c r="AB289" s="125"/>
      <c r="AC289" s="125"/>
      <c r="AD289" s="125"/>
      <c r="AE289" s="125"/>
      <c r="AF289" s="125"/>
    </row>
    <row r="290" spans="25:32" s="34" customFormat="1" x14ac:dyDescent="0.15">
      <c r="Y290" s="125"/>
      <c r="Z290" s="125"/>
      <c r="AA290" s="125"/>
      <c r="AB290" s="125"/>
      <c r="AC290" s="125"/>
      <c r="AD290" s="125"/>
      <c r="AE290" s="125"/>
      <c r="AF290" s="125"/>
    </row>
    <row r="291" spans="25:32" s="34" customFormat="1" x14ac:dyDescent="0.15">
      <c r="Y291" s="125"/>
      <c r="Z291" s="125"/>
      <c r="AA291" s="125"/>
      <c r="AB291" s="125"/>
      <c r="AC291" s="125"/>
      <c r="AD291" s="125"/>
      <c r="AE291" s="125"/>
      <c r="AF291" s="125"/>
    </row>
    <row r="292" spans="25:32" s="34" customFormat="1" x14ac:dyDescent="0.15">
      <c r="Y292" s="125"/>
      <c r="Z292" s="125"/>
      <c r="AA292" s="125"/>
      <c r="AB292" s="125"/>
      <c r="AC292" s="125"/>
      <c r="AD292" s="125"/>
      <c r="AE292" s="125"/>
      <c r="AF292" s="125"/>
    </row>
    <row r="293" spans="25:32" s="34" customFormat="1" x14ac:dyDescent="0.15">
      <c r="Y293" s="125"/>
      <c r="Z293" s="125"/>
      <c r="AA293" s="125"/>
      <c r="AB293" s="125"/>
      <c r="AC293" s="125"/>
      <c r="AD293" s="125"/>
      <c r="AE293" s="125"/>
      <c r="AF293" s="125"/>
    </row>
    <row r="294" spans="25:32" s="34" customFormat="1" x14ac:dyDescent="0.15">
      <c r="Y294" s="125"/>
      <c r="Z294" s="125"/>
      <c r="AA294" s="125"/>
      <c r="AB294" s="125"/>
      <c r="AC294" s="125"/>
      <c r="AD294" s="125"/>
      <c r="AE294" s="125"/>
      <c r="AF294" s="125"/>
    </row>
    <row r="295" spans="25:32" s="34" customFormat="1" x14ac:dyDescent="0.15">
      <c r="Y295" s="125"/>
      <c r="Z295" s="125"/>
      <c r="AA295" s="125"/>
      <c r="AB295" s="125"/>
      <c r="AC295" s="125"/>
      <c r="AD295" s="125"/>
      <c r="AE295" s="125"/>
      <c r="AF295" s="125"/>
    </row>
    <row r="296" spans="25:32" s="34" customFormat="1" x14ac:dyDescent="0.15">
      <c r="Y296" s="125"/>
      <c r="Z296" s="125"/>
      <c r="AA296" s="125"/>
      <c r="AB296" s="125"/>
      <c r="AC296" s="125"/>
      <c r="AD296" s="125"/>
      <c r="AE296" s="125"/>
      <c r="AF296" s="125"/>
    </row>
    <row r="297" spans="25:32" s="34" customFormat="1" x14ac:dyDescent="0.15">
      <c r="Y297" s="125"/>
      <c r="Z297" s="125"/>
      <c r="AA297" s="125"/>
      <c r="AB297" s="125"/>
      <c r="AC297" s="125"/>
      <c r="AD297" s="125"/>
      <c r="AE297" s="125"/>
      <c r="AF297" s="125"/>
    </row>
    <row r="298" spans="25:32" s="34" customFormat="1" x14ac:dyDescent="0.15">
      <c r="Y298" s="125"/>
      <c r="Z298" s="125"/>
      <c r="AA298" s="125"/>
      <c r="AB298" s="125"/>
      <c r="AC298" s="125"/>
      <c r="AD298" s="125"/>
      <c r="AE298" s="125"/>
      <c r="AF298" s="125"/>
    </row>
    <row r="299" spans="25:32" s="34" customFormat="1" x14ac:dyDescent="0.15">
      <c r="Y299" s="125"/>
      <c r="Z299" s="125"/>
      <c r="AA299" s="125"/>
      <c r="AB299" s="125"/>
      <c r="AC299" s="125"/>
      <c r="AD299" s="125"/>
      <c r="AE299" s="125"/>
      <c r="AF299" s="125"/>
    </row>
    <row r="300" spans="25:32" s="34" customFormat="1" x14ac:dyDescent="0.15">
      <c r="Y300" s="125"/>
      <c r="Z300" s="125"/>
      <c r="AA300" s="125"/>
      <c r="AB300" s="125"/>
      <c r="AC300" s="125"/>
      <c r="AD300" s="125"/>
      <c r="AE300" s="125"/>
      <c r="AF300" s="125"/>
    </row>
    <row r="301" spans="25:32" s="34" customFormat="1" x14ac:dyDescent="0.15">
      <c r="Y301" s="125"/>
      <c r="Z301" s="125"/>
      <c r="AA301" s="125"/>
      <c r="AB301" s="125"/>
      <c r="AC301" s="125"/>
      <c r="AD301" s="125"/>
      <c r="AE301" s="125"/>
      <c r="AF301" s="125"/>
    </row>
    <row r="302" spans="25:32" s="34" customFormat="1" x14ac:dyDescent="0.15">
      <c r="Y302" s="125"/>
      <c r="Z302" s="125"/>
      <c r="AA302" s="125"/>
      <c r="AB302" s="125"/>
      <c r="AC302" s="125"/>
      <c r="AD302" s="125"/>
      <c r="AE302" s="125"/>
      <c r="AF302" s="125"/>
    </row>
    <row r="303" spans="25:32" s="34" customFormat="1" x14ac:dyDescent="0.15">
      <c r="Y303" s="125"/>
      <c r="Z303" s="125"/>
      <c r="AA303" s="125"/>
      <c r="AB303" s="125"/>
      <c r="AC303" s="125"/>
      <c r="AD303" s="125"/>
      <c r="AE303" s="125"/>
      <c r="AF303" s="125"/>
    </row>
    <row r="304" spans="25:32" s="34" customFormat="1" x14ac:dyDescent="0.15">
      <c r="Y304" s="125"/>
      <c r="Z304" s="125"/>
      <c r="AA304" s="125"/>
      <c r="AB304" s="125"/>
      <c r="AC304" s="125"/>
      <c r="AD304" s="125"/>
      <c r="AE304" s="125"/>
      <c r="AF304" s="125"/>
    </row>
    <row r="305" spans="25:32" s="34" customFormat="1" x14ac:dyDescent="0.15">
      <c r="Y305" s="125"/>
      <c r="Z305" s="125"/>
      <c r="AA305" s="125"/>
      <c r="AB305" s="125"/>
      <c r="AC305" s="125"/>
      <c r="AD305" s="125"/>
      <c r="AE305" s="125"/>
      <c r="AF305" s="125"/>
    </row>
    <row r="306" spans="25:32" s="34" customFormat="1" x14ac:dyDescent="0.15">
      <c r="Y306" s="125"/>
      <c r="Z306" s="125"/>
      <c r="AA306" s="125"/>
      <c r="AB306" s="125"/>
      <c r="AC306" s="125"/>
      <c r="AD306" s="125"/>
      <c r="AE306" s="125"/>
      <c r="AF306" s="125"/>
    </row>
    <row r="307" spans="25:32" s="34" customFormat="1" x14ac:dyDescent="0.15">
      <c r="Y307" s="125"/>
      <c r="Z307" s="125"/>
      <c r="AA307" s="125"/>
      <c r="AB307" s="125"/>
      <c r="AC307" s="125"/>
      <c r="AD307" s="125"/>
      <c r="AE307" s="125"/>
      <c r="AF307" s="125"/>
    </row>
    <row r="308" spans="25:32" s="34" customFormat="1" x14ac:dyDescent="0.15">
      <c r="Y308" s="125"/>
      <c r="Z308" s="125"/>
      <c r="AA308" s="125"/>
      <c r="AB308" s="125"/>
      <c r="AC308" s="125"/>
      <c r="AD308" s="125"/>
      <c r="AE308" s="125"/>
      <c r="AF308" s="125"/>
    </row>
    <row r="309" spans="25:32" s="34" customFormat="1" x14ac:dyDescent="0.15">
      <c r="Y309" s="125"/>
      <c r="Z309" s="125"/>
      <c r="AA309" s="125"/>
      <c r="AB309" s="125"/>
      <c r="AC309" s="125"/>
      <c r="AD309" s="125"/>
      <c r="AE309" s="125"/>
      <c r="AF309" s="125"/>
    </row>
    <row r="310" spans="25:32" s="34" customFormat="1" x14ac:dyDescent="0.15">
      <c r="Y310" s="125"/>
      <c r="Z310" s="125"/>
      <c r="AA310" s="125"/>
      <c r="AB310" s="125"/>
      <c r="AC310" s="125"/>
      <c r="AD310" s="125"/>
      <c r="AE310" s="125"/>
      <c r="AF310" s="125"/>
    </row>
    <row r="311" spans="25:32" s="34" customFormat="1" x14ac:dyDescent="0.15">
      <c r="Y311" s="125"/>
      <c r="Z311" s="125"/>
      <c r="AA311" s="125"/>
      <c r="AB311" s="125"/>
      <c r="AC311" s="125"/>
      <c r="AD311" s="125"/>
      <c r="AE311" s="125"/>
      <c r="AF311" s="125"/>
    </row>
    <row r="312" spans="25:32" s="34" customFormat="1" x14ac:dyDescent="0.15">
      <c r="Y312" s="125"/>
      <c r="Z312" s="125"/>
      <c r="AA312" s="125"/>
      <c r="AB312" s="125"/>
      <c r="AC312" s="125"/>
      <c r="AD312" s="125"/>
      <c r="AE312" s="125"/>
      <c r="AF312" s="125"/>
    </row>
    <row r="313" spans="25:32" s="34" customFormat="1" x14ac:dyDescent="0.15">
      <c r="Y313" s="125"/>
      <c r="Z313" s="125"/>
      <c r="AA313" s="125"/>
      <c r="AB313" s="125"/>
      <c r="AC313" s="125"/>
      <c r="AD313" s="125"/>
      <c r="AE313" s="125"/>
      <c r="AF313" s="125"/>
    </row>
    <row r="314" spans="25:32" s="34" customFormat="1" x14ac:dyDescent="0.15">
      <c r="Y314" s="125"/>
      <c r="Z314" s="125"/>
      <c r="AA314" s="125"/>
      <c r="AB314" s="125"/>
      <c r="AC314" s="125"/>
      <c r="AD314" s="125"/>
      <c r="AE314" s="125"/>
      <c r="AF314" s="125"/>
    </row>
    <row r="315" spans="25:32" s="34" customFormat="1" x14ac:dyDescent="0.15">
      <c r="Y315" s="125"/>
      <c r="Z315" s="125"/>
      <c r="AA315" s="125"/>
      <c r="AB315" s="125"/>
      <c r="AC315" s="125"/>
      <c r="AD315" s="125"/>
      <c r="AE315" s="125"/>
      <c r="AF315" s="125"/>
    </row>
    <row r="316" spans="25:32" s="34" customFormat="1" x14ac:dyDescent="0.15">
      <c r="Y316" s="125"/>
      <c r="Z316" s="125"/>
      <c r="AA316" s="125"/>
      <c r="AB316" s="125"/>
      <c r="AC316" s="125"/>
      <c r="AD316" s="125"/>
      <c r="AE316" s="125"/>
      <c r="AF316" s="125"/>
    </row>
    <row r="317" spans="25:32" s="34" customFormat="1" x14ac:dyDescent="0.15">
      <c r="Y317" s="125"/>
      <c r="Z317" s="125"/>
      <c r="AA317" s="125"/>
      <c r="AB317" s="125"/>
      <c r="AC317" s="125"/>
      <c r="AD317" s="125"/>
      <c r="AE317" s="125"/>
      <c r="AF317" s="125"/>
    </row>
    <row r="318" spans="25:32" s="34" customFormat="1" x14ac:dyDescent="0.15">
      <c r="Y318" s="125"/>
      <c r="Z318" s="125"/>
      <c r="AA318" s="125"/>
      <c r="AB318" s="125"/>
      <c r="AC318" s="125"/>
      <c r="AD318" s="125"/>
      <c r="AE318" s="125"/>
      <c r="AF318" s="125"/>
    </row>
    <row r="319" spans="25:32" s="34" customFormat="1" x14ac:dyDescent="0.15">
      <c r="Y319" s="125"/>
      <c r="Z319" s="125"/>
      <c r="AA319" s="125"/>
      <c r="AB319" s="125"/>
      <c r="AC319" s="125"/>
      <c r="AD319" s="125"/>
      <c r="AE319" s="125"/>
      <c r="AF319" s="125"/>
    </row>
    <row r="320" spans="25:32" s="34" customFormat="1" x14ac:dyDescent="0.15">
      <c r="Y320" s="125"/>
      <c r="Z320" s="125"/>
      <c r="AA320" s="125"/>
      <c r="AB320" s="125"/>
      <c r="AC320" s="125"/>
      <c r="AD320" s="125"/>
      <c r="AE320" s="125"/>
      <c r="AF320" s="125"/>
    </row>
    <row r="321" spans="25:32" s="34" customFormat="1" x14ac:dyDescent="0.15">
      <c r="Y321" s="125"/>
      <c r="Z321" s="125"/>
      <c r="AA321" s="125"/>
      <c r="AB321" s="125"/>
      <c r="AC321" s="125"/>
      <c r="AD321" s="125"/>
      <c r="AE321" s="125"/>
      <c r="AF321" s="125"/>
    </row>
    <row r="322" spans="25:32" s="34" customFormat="1" x14ac:dyDescent="0.15">
      <c r="Y322" s="125"/>
      <c r="Z322" s="125"/>
      <c r="AA322" s="125"/>
      <c r="AB322" s="125"/>
      <c r="AC322" s="125"/>
      <c r="AD322" s="125"/>
      <c r="AE322" s="125"/>
      <c r="AF322" s="125"/>
    </row>
    <row r="323" spans="25:32" s="34" customFormat="1" x14ac:dyDescent="0.15">
      <c r="Y323" s="125"/>
      <c r="Z323" s="125"/>
      <c r="AA323" s="125"/>
      <c r="AB323" s="125"/>
      <c r="AC323" s="125"/>
      <c r="AD323" s="125"/>
      <c r="AE323" s="125"/>
      <c r="AF323" s="125"/>
    </row>
    <row r="324" spans="25:32" s="34" customFormat="1" x14ac:dyDescent="0.15">
      <c r="Y324" s="125"/>
      <c r="Z324" s="125"/>
      <c r="AA324" s="125"/>
      <c r="AB324" s="125"/>
      <c r="AC324" s="125"/>
      <c r="AD324" s="125"/>
      <c r="AE324" s="125"/>
      <c r="AF324" s="125"/>
    </row>
    <row r="325" spans="25:32" s="34" customFormat="1" x14ac:dyDescent="0.15">
      <c r="Y325" s="125"/>
      <c r="Z325" s="125"/>
      <c r="AA325" s="125"/>
      <c r="AB325" s="125"/>
      <c r="AC325" s="125"/>
      <c r="AD325" s="125"/>
      <c r="AE325" s="125"/>
      <c r="AF325" s="125"/>
    </row>
    <row r="326" spans="25:32" s="34" customFormat="1" x14ac:dyDescent="0.15">
      <c r="Y326" s="125"/>
      <c r="Z326" s="125"/>
      <c r="AA326" s="125"/>
      <c r="AB326" s="125"/>
      <c r="AC326" s="125"/>
      <c r="AD326" s="125"/>
      <c r="AE326" s="125"/>
      <c r="AF326" s="125"/>
    </row>
    <row r="327" spans="25:32" s="34" customFormat="1" x14ac:dyDescent="0.15">
      <c r="Y327" s="125"/>
      <c r="Z327" s="125"/>
      <c r="AA327" s="125"/>
      <c r="AB327" s="125"/>
      <c r="AC327" s="125"/>
      <c r="AD327" s="125"/>
      <c r="AE327" s="125"/>
      <c r="AF327" s="125"/>
    </row>
    <row r="328" spans="25:32" s="34" customFormat="1" x14ac:dyDescent="0.15">
      <c r="Y328" s="125"/>
      <c r="Z328" s="125"/>
      <c r="AA328" s="125"/>
      <c r="AB328" s="125"/>
      <c r="AC328" s="125"/>
      <c r="AD328" s="125"/>
      <c r="AE328" s="125"/>
      <c r="AF328" s="125"/>
    </row>
    <row r="329" spans="25:32" s="34" customFormat="1" x14ac:dyDescent="0.15">
      <c r="Y329" s="125"/>
      <c r="Z329" s="125"/>
      <c r="AA329" s="125"/>
      <c r="AB329" s="125"/>
      <c r="AC329" s="125"/>
      <c r="AD329" s="125"/>
      <c r="AE329" s="125"/>
      <c r="AF329" s="125"/>
    </row>
    <row r="330" spans="25:32" s="34" customFormat="1" x14ac:dyDescent="0.15">
      <c r="Y330" s="125"/>
      <c r="Z330" s="125"/>
      <c r="AA330" s="125"/>
      <c r="AB330" s="125"/>
      <c r="AC330" s="125"/>
      <c r="AD330" s="125"/>
      <c r="AE330" s="125"/>
      <c r="AF330" s="125"/>
    </row>
    <row r="331" spans="25:32" s="34" customFormat="1" x14ac:dyDescent="0.15">
      <c r="Y331" s="125"/>
      <c r="Z331" s="125"/>
      <c r="AA331" s="125"/>
      <c r="AB331" s="125"/>
      <c r="AC331" s="125"/>
      <c r="AD331" s="125"/>
      <c r="AE331" s="125"/>
      <c r="AF331" s="125"/>
    </row>
    <row r="332" spans="25:32" s="34" customFormat="1" x14ac:dyDescent="0.15">
      <c r="Y332" s="125"/>
      <c r="Z332" s="125"/>
      <c r="AA332" s="125"/>
      <c r="AB332" s="125"/>
      <c r="AC332" s="125"/>
      <c r="AD332" s="125"/>
      <c r="AE332" s="125"/>
      <c r="AF332" s="125"/>
    </row>
    <row r="333" spans="25:32" s="34" customFormat="1" x14ac:dyDescent="0.15">
      <c r="Y333" s="125"/>
      <c r="Z333" s="125"/>
      <c r="AA333" s="125"/>
      <c r="AB333" s="125"/>
      <c r="AC333" s="125"/>
      <c r="AD333" s="125"/>
      <c r="AE333" s="125"/>
      <c r="AF333" s="125"/>
    </row>
    <row r="334" spans="25:32" s="34" customFormat="1" x14ac:dyDescent="0.15">
      <c r="Y334" s="125"/>
      <c r="Z334" s="125"/>
      <c r="AA334" s="125"/>
      <c r="AB334" s="125"/>
      <c r="AC334" s="125"/>
      <c r="AD334" s="125"/>
      <c r="AE334" s="125"/>
      <c r="AF334" s="125"/>
    </row>
    <row r="335" spans="25:32" s="34" customFormat="1" x14ac:dyDescent="0.15">
      <c r="Y335" s="125"/>
      <c r="Z335" s="125"/>
      <c r="AA335" s="125"/>
      <c r="AB335" s="125"/>
      <c r="AC335" s="125"/>
      <c r="AD335" s="125"/>
      <c r="AE335" s="125"/>
      <c r="AF335" s="125"/>
    </row>
    <row r="336" spans="25:32" s="34" customFormat="1" x14ac:dyDescent="0.15">
      <c r="Y336" s="125"/>
      <c r="Z336" s="125"/>
      <c r="AA336" s="125"/>
      <c r="AB336" s="125"/>
      <c r="AC336" s="125"/>
      <c r="AD336" s="125"/>
      <c r="AE336" s="125"/>
      <c r="AF336" s="125"/>
    </row>
    <row r="337" spans="25:32" s="34" customFormat="1" x14ac:dyDescent="0.15">
      <c r="Y337" s="125"/>
      <c r="Z337" s="125"/>
      <c r="AA337" s="125"/>
      <c r="AB337" s="125"/>
      <c r="AC337" s="125"/>
      <c r="AD337" s="125"/>
      <c r="AE337" s="125"/>
      <c r="AF337" s="125"/>
    </row>
    <row r="338" spans="25:32" s="34" customFormat="1" x14ac:dyDescent="0.15">
      <c r="Y338" s="125"/>
      <c r="Z338" s="125"/>
      <c r="AA338" s="125"/>
      <c r="AB338" s="125"/>
      <c r="AC338" s="125"/>
      <c r="AD338" s="125"/>
      <c r="AE338" s="125"/>
      <c r="AF338" s="125"/>
    </row>
    <row r="339" spans="25:32" s="34" customFormat="1" x14ac:dyDescent="0.15">
      <c r="Y339" s="125"/>
      <c r="Z339" s="125"/>
      <c r="AA339" s="125"/>
      <c r="AB339" s="125"/>
      <c r="AC339" s="125"/>
      <c r="AD339" s="125"/>
      <c r="AE339" s="125"/>
      <c r="AF339" s="125"/>
    </row>
    <row r="340" spans="25:32" s="34" customFormat="1" x14ac:dyDescent="0.15">
      <c r="Y340" s="125"/>
      <c r="Z340" s="125"/>
      <c r="AA340" s="125"/>
      <c r="AB340" s="125"/>
      <c r="AC340" s="125"/>
      <c r="AD340" s="125"/>
      <c r="AE340" s="125"/>
      <c r="AF340" s="125"/>
    </row>
    <row r="341" spans="25:32" s="34" customFormat="1" x14ac:dyDescent="0.15">
      <c r="Y341" s="125"/>
      <c r="Z341" s="125"/>
      <c r="AA341" s="125"/>
      <c r="AB341" s="125"/>
      <c r="AC341" s="125"/>
      <c r="AD341" s="125"/>
      <c r="AE341" s="125"/>
      <c r="AF341" s="125"/>
    </row>
    <row r="342" spans="25:32" s="34" customFormat="1" x14ac:dyDescent="0.15">
      <c r="Y342" s="125"/>
      <c r="Z342" s="125"/>
      <c r="AA342" s="125"/>
      <c r="AB342" s="125"/>
      <c r="AC342" s="125"/>
      <c r="AD342" s="125"/>
      <c r="AE342" s="125"/>
      <c r="AF342" s="125"/>
    </row>
    <row r="343" spans="25:32" s="34" customFormat="1" x14ac:dyDescent="0.15">
      <c r="Y343" s="125"/>
      <c r="Z343" s="125"/>
      <c r="AA343" s="125"/>
      <c r="AB343" s="125"/>
      <c r="AC343" s="125"/>
      <c r="AD343" s="125"/>
      <c r="AE343" s="125"/>
      <c r="AF343" s="125"/>
    </row>
    <row r="344" spans="25:32" s="34" customFormat="1" x14ac:dyDescent="0.15">
      <c r="Y344" s="125"/>
      <c r="Z344" s="125"/>
      <c r="AA344" s="125"/>
      <c r="AB344" s="125"/>
      <c r="AC344" s="125"/>
      <c r="AD344" s="125"/>
      <c r="AE344" s="125"/>
      <c r="AF344" s="125"/>
    </row>
    <row r="345" spans="25:32" s="34" customFormat="1" x14ac:dyDescent="0.15">
      <c r="Y345" s="125"/>
      <c r="Z345" s="125"/>
      <c r="AA345" s="125"/>
      <c r="AB345" s="125"/>
      <c r="AC345" s="125"/>
      <c r="AD345" s="125"/>
      <c r="AE345" s="125"/>
      <c r="AF345" s="125"/>
    </row>
    <row r="346" spans="25:32" s="34" customFormat="1" x14ac:dyDescent="0.15">
      <c r="Y346" s="125"/>
      <c r="Z346" s="125"/>
      <c r="AA346" s="125"/>
      <c r="AB346" s="125"/>
      <c r="AC346" s="125"/>
      <c r="AD346" s="125"/>
      <c r="AE346" s="125"/>
      <c r="AF346" s="125"/>
    </row>
    <row r="347" spans="25:32" s="34" customFormat="1" x14ac:dyDescent="0.15">
      <c r="Y347" s="125"/>
      <c r="Z347" s="125"/>
      <c r="AA347" s="125"/>
      <c r="AB347" s="125"/>
      <c r="AC347" s="125"/>
      <c r="AD347" s="125"/>
      <c r="AE347" s="125"/>
      <c r="AF347" s="125"/>
    </row>
    <row r="348" spans="25:32" s="34" customFormat="1" x14ac:dyDescent="0.15">
      <c r="Y348" s="125"/>
      <c r="Z348" s="125"/>
      <c r="AA348" s="125"/>
      <c r="AB348" s="125"/>
      <c r="AC348" s="125"/>
      <c r="AD348" s="125"/>
      <c r="AE348" s="125"/>
      <c r="AF348" s="125"/>
    </row>
    <row r="349" spans="25:32" s="34" customFormat="1" x14ac:dyDescent="0.15">
      <c r="Y349" s="125"/>
      <c r="Z349" s="125"/>
      <c r="AA349" s="125"/>
      <c r="AB349" s="125"/>
      <c r="AC349" s="125"/>
      <c r="AD349" s="125"/>
      <c r="AE349" s="125"/>
      <c r="AF349" s="125"/>
    </row>
    <row r="350" spans="25:32" s="34" customFormat="1" x14ac:dyDescent="0.15">
      <c r="Y350" s="125"/>
      <c r="Z350" s="125"/>
      <c r="AA350" s="125"/>
      <c r="AB350" s="125"/>
      <c r="AC350" s="125"/>
      <c r="AD350" s="125"/>
      <c r="AE350" s="125"/>
      <c r="AF350" s="125"/>
    </row>
    <row r="351" spans="25:32" s="34" customFormat="1" x14ac:dyDescent="0.15">
      <c r="Y351" s="125"/>
      <c r="Z351" s="125"/>
      <c r="AA351" s="125"/>
      <c r="AB351" s="125"/>
      <c r="AC351" s="125"/>
      <c r="AD351" s="125"/>
      <c r="AE351" s="125"/>
      <c r="AF351" s="125"/>
    </row>
    <row r="352" spans="25:32" s="34" customFormat="1" x14ac:dyDescent="0.15">
      <c r="Y352" s="125"/>
      <c r="Z352" s="125"/>
      <c r="AA352" s="125"/>
      <c r="AB352" s="125"/>
      <c r="AC352" s="125"/>
      <c r="AD352" s="125"/>
      <c r="AE352" s="125"/>
      <c r="AF352" s="125"/>
    </row>
    <row r="353" spans="25:32" s="34" customFormat="1" x14ac:dyDescent="0.15">
      <c r="Y353" s="125"/>
      <c r="Z353" s="125"/>
      <c r="AA353" s="125"/>
      <c r="AB353" s="125"/>
      <c r="AC353" s="125"/>
      <c r="AD353" s="125"/>
      <c r="AE353" s="125"/>
      <c r="AF353" s="125"/>
    </row>
    <row r="354" spans="25:32" s="34" customFormat="1" x14ac:dyDescent="0.15">
      <c r="Y354" s="125"/>
      <c r="Z354" s="125"/>
      <c r="AA354" s="125"/>
      <c r="AB354" s="125"/>
      <c r="AC354" s="125"/>
      <c r="AD354" s="125"/>
      <c r="AE354" s="125"/>
      <c r="AF354" s="125"/>
    </row>
    <row r="355" spans="25:32" s="34" customFormat="1" x14ac:dyDescent="0.15">
      <c r="Y355" s="125"/>
      <c r="Z355" s="125"/>
      <c r="AA355" s="125"/>
      <c r="AB355" s="125"/>
      <c r="AC355" s="125"/>
      <c r="AD355" s="125"/>
      <c r="AE355" s="125"/>
      <c r="AF355" s="125"/>
    </row>
    <row r="356" spans="25:32" s="34" customFormat="1" x14ac:dyDescent="0.15">
      <c r="Y356" s="125"/>
      <c r="Z356" s="125"/>
      <c r="AA356" s="125"/>
      <c r="AB356" s="125"/>
      <c r="AC356" s="125"/>
      <c r="AD356" s="125"/>
      <c r="AE356" s="125"/>
      <c r="AF356" s="125"/>
    </row>
    <row r="357" spans="25:32" s="34" customFormat="1" x14ac:dyDescent="0.15">
      <c r="Y357" s="125"/>
      <c r="Z357" s="125"/>
      <c r="AA357" s="125"/>
      <c r="AB357" s="125"/>
      <c r="AC357" s="125"/>
      <c r="AD357" s="125"/>
      <c r="AE357" s="125"/>
      <c r="AF357" s="125"/>
    </row>
    <row r="358" spans="25:32" s="34" customFormat="1" x14ac:dyDescent="0.15">
      <c r="Y358" s="125"/>
      <c r="Z358" s="125"/>
      <c r="AA358" s="125"/>
      <c r="AB358" s="125"/>
      <c r="AC358" s="125"/>
      <c r="AD358" s="125"/>
      <c r="AE358" s="125"/>
      <c r="AF358" s="125"/>
    </row>
    <row r="359" spans="25:32" s="34" customFormat="1" x14ac:dyDescent="0.15">
      <c r="Y359" s="125"/>
      <c r="Z359" s="125"/>
      <c r="AA359" s="125"/>
      <c r="AB359" s="125"/>
      <c r="AC359" s="125"/>
      <c r="AD359" s="125"/>
      <c r="AE359" s="125"/>
      <c r="AF359" s="125"/>
    </row>
    <row r="360" spans="25:32" s="34" customFormat="1" x14ac:dyDescent="0.15">
      <c r="Y360" s="125"/>
      <c r="Z360" s="125"/>
      <c r="AA360" s="125"/>
      <c r="AB360" s="125"/>
      <c r="AC360" s="125"/>
      <c r="AD360" s="125"/>
      <c r="AE360" s="125"/>
      <c r="AF360" s="125"/>
    </row>
    <row r="361" spans="25:32" s="34" customFormat="1" x14ac:dyDescent="0.15">
      <c r="Y361" s="125"/>
      <c r="Z361" s="125"/>
      <c r="AA361" s="125"/>
      <c r="AB361" s="125"/>
      <c r="AC361" s="125"/>
      <c r="AD361" s="125"/>
      <c r="AE361" s="125"/>
      <c r="AF361" s="125"/>
    </row>
    <row r="362" spans="25:32" s="34" customFormat="1" x14ac:dyDescent="0.15">
      <c r="Y362" s="125"/>
      <c r="Z362" s="125"/>
      <c r="AA362" s="125"/>
      <c r="AB362" s="125"/>
      <c r="AC362" s="125"/>
      <c r="AD362" s="125"/>
      <c r="AE362" s="125"/>
      <c r="AF362" s="125"/>
    </row>
    <row r="363" spans="25:32" s="34" customFormat="1" x14ac:dyDescent="0.15">
      <c r="Y363" s="125"/>
      <c r="Z363" s="125"/>
      <c r="AA363" s="125"/>
      <c r="AB363" s="125"/>
      <c r="AC363" s="125"/>
      <c r="AD363" s="125"/>
      <c r="AE363" s="125"/>
      <c r="AF363" s="125"/>
    </row>
    <row r="364" spans="25:32" s="34" customFormat="1" x14ac:dyDescent="0.15">
      <c r="Y364" s="125"/>
      <c r="Z364" s="125"/>
      <c r="AA364" s="125"/>
      <c r="AB364" s="125"/>
      <c r="AC364" s="125"/>
      <c r="AD364" s="125"/>
      <c r="AE364" s="125"/>
      <c r="AF364" s="125"/>
    </row>
    <row r="365" spans="25:32" s="34" customFormat="1" x14ac:dyDescent="0.15">
      <c r="Y365" s="125"/>
      <c r="Z365" s="125"/>
      <c r="AA365" s="125"/>
      <c r="AB365" s="125"/>
      <c r="AC365" s="125"/>
      <c r="AD365" s="125"/>
      <c r="AE365" s="125"/>
      <c r="AF365" s="125"/>
    </row>
    <row r="366" spans="25:32" s="34" customFormat="1" x14ac:dyDescent="0.15">
      <c r="Y366" s="125"/>
      <c r="Z366" s="125"/>
      <c r="AA366" s="125"/>
      <c r="AB366" s="125"/>
      <c r="AC366" s="125"/>
      <c r="AD366" s="125"/>
      <c r="AE366" s="125"/>
      <c r="AF366" s="125"/>
    </row>
    <row r="367" spans="25:32" s="34" customFormat="1" x14ac:dyDescent="0.15">
      <c r="Y367" s="125"/>
      <c r="Z367" s="125"/>
      <c r="AA367" s="125"/>
      <c r="AB367" s="125"/>
      <c r="AC367" s="125"/>
      <c r="AD367" s="125"/>
      <c r="AE367" s="125"/>
      <c r="AF367" s="125"/>
    </row>
    <row r="368" spans="25:32" s="34" customFormat="1" x14ac:dyDescent="0.15">
      <c r="Y368" s="125"/>
      <c r="Z368" s="125"/>
      <c r="AA368" s="125"/>
      <c r="AB368" s="125"/>
      <c r="AC368" s="125"/>
      <c r="AD368" s="125"/>
      <c r="AE368" s="125"/>
      <c r="AF368" s="125"/>
    </row>
    <row r="369" spans="25:32" s="34" customFormat="1" x14ac:dyDescent="0.15">
      <c r="Y369" s="125"/>
      <c r="Z369" s="125"/>
      <c r="AA369" s="125"/>
      <c r="AB369" s="125"/>
      <c r="AC369" s="125"/>
      <c r="AD369" s="125"/>
      <c r="AE369" s="125"/>
      <c r="AF369" s="125"/>
    </row>
    <row r="370" spans="25:32" s="34" customFormat="1" x14ac:dyDescent="0.15">
      <c r="Y370" s="125"/>
      <c r="Z370" s="125"/>
      <c r="AA370" s="125"/>
      <c r="AB370" s="125"/>
      <c r="AC370" s="125"/>
      <c r="AD370" s="125"/>
      <c r="AE370" s="125"/>
      <c r="AF370" s="125"/>
    </row>
    <row r="371" spans="25:32" s="34" customFormat="1" x14ac:dyDescent="0.15">
      <c r="Y371" s="125"/>
      <c r="Z371" s="125"/>
      <c r="AA371" s="125"/>
      <c r="AB371" s="125"/>
      <c r="AC371" s="125"/>
      <c r="AD371" s="125"/>
      <c r="AE371" s="125"/>
      <c r="AF371" s="125"/>
    </row>
    <row r="372" spans="25:32" s="34" customFormat="1" x14ac:dyDescent="0.15">
      <c r="Y372" s="125"/>
      <c r="Z372" s="125"/>
      <c r="AA372" s="125"/>
      <c r="AB372" s="125"/>
      <c r="AC372" s="125"/>
      <c r="AD372" s="125"/>
      <c r="AE372" s="125"/>
      <c r="AF372" s="125"/>
    </row>
    <row r="373" spans="25:32" s="34" customFormat="1" x14ac:dyDescent="0.15">
      <c r="Y373" s="125"/>
      <c r="Z373" s="125"/>
      <c r="AA373" s="125"/>
      <c r="AB373" s="125"/>
      <c r="AC373" s="125"/>
      <c r="AD373" s="125"/>
      <c r="AE373" s="125"/>
      <c r="AF373" s="125"/>
    </row>
    <row r="374" spans="25:32" s="34" customFormat="1" x14ac:dyDescent="0.15">
      <c r="Y374" s="125"/>
      <c r="Z374" s="125"/>
      <c r="AA374" s="125"/>
      <c r="AB374" s="125"/>
      <c r="AC374" s="125"/>
      <c r="AD374" s="125"/>
      <c r="AE374" s="125"/>
      <c r="AF374" s="125"/>
    </row>
    <row r="375" spans="25:32" s="34" customFormat="1" x14ac:dyDescent="0.15">
      <c r="Y375" s="125"/>
      <c r="Z375" s="125"/>
      <c r="AA375" s="125"/>
      <c r="AB375" s="125"/>
      <c r="AC375" s="125"/>
      <c r="AD375" s="125"/>
      <c r="AE375" s="125"/>
      <c r="AF375" s="125"/>
    </row>
    <row r="376" spans="25:32" s="34" customFormat="1" x14ac:dyDescent="0.15">
      <c r="Y376" s="125"/>
      <c r="Z376" s="125"/>
      <c r="AA376" s="125"/>
      <c r="AB376" s="125"/>
      <c r="AC376" s="125"/>
      <c r="AD376" s="125"/>
      <c r="AE376" s="125"/>
      <c r="AF376" s="125"/>
    </row>
    <row r="377" spans="25:32" s="34" customFormat="1" x14ac:dyDescent="0.15">
      <c r="Y377" s="125"/>
      <c r="Z377" s="125"/>
      <c r="AA377" s="125"/>
      <c r="AB377" s="125"/>
      <c r="AC377" s="125"/>
      <c r="AD377" s="125"/>
      <c r="AE377" s="125"/>
      <c r="AF377" s="125"/>
    </row>
    <row r="378" spans="25:32" s="34" customFormat="1" x14ac:dyDescent="0.15">
      <c r="Y378" s="125"/>
      <c r="Z378" s="125"/>
      <c r="AA378" s="125"/>
      <c r="AB378" s="125"/>
      <c r="AC378" s="125"/>
      <c r="AD378" s="125"/>
      <c r="AE378" s="125"/>
      <c r="AF378" s="125"/>
    </row>
    <row r="379" spans="25:32" s="34" customFormat="1" x14ac:dyDescent="0.15">
      <c r="Y379" s="125"/>
      <c r="Z379" s="125"/>
      <c r="AA379" s="125"/>
      <c r="AB379" s="125"/>
      <c r="AC379" s="125"/>
      <c r="AD379" s="125"/>
      <c r="AE379" s="125"/>
      <c r="AF379" s="125"/>
    </row>
    <row r="380" spans="25:32" s="34" customFormat="1" x14ac:dyDescent="0.15">
      <c r="Y380" s="125"/>
      <c r="Z380" s="125"/>
      <c r="AA380" s="125"/>
      <c r="AB380" s="125"/>
      <c r="AC380" s="125"/>
      <c r="AD380" s="125"/>
      <c r="AE380" s="125"/>
      <c r="AF380" s="125"/>
    </row>
  </sheetData>
  <phoneticPr fontId="2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  <colBreaks count="1" manualBreakCount="1">
    <brk id="12" max="4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73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[1]財政指標!$M$1</f>
        <v>馬頭町</v>
      </c>
      <c r="P1" s="32" t="str">
        <f>[1]財政指標!$M$1</f>
        <v>馬頭町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170</v>
      </c>
      <c r="D3" s="17" t="s">
        <v>172</v>
      </c>
      <c r="E3" s="17" t="s">
        <v>174</v>
      </c>
      <c r="F3" s="17" t="s">
        <v>176</v>
      </c>
      <c r="G3" s="17" t="s">
        <v>178</v>
      </c>
      <c r="H3" s="17" t="s">
        <v>180</v>
      </c>
      <c r="I3" s="17" t="s">
        <v>182</v>
      </c>
      <c r="J3" s="14" t="s">
        <v>238</v>
      </c>
      <c r="K3" s="14" t="s">
        <v>239</v>
      </c>
      <c r="L3" s="74" t="s">
        <v>188</v>
      </c>
      <c r="M3" s="74" t="s">
        <v>190</v>
      </c>
      <c r="N3" s="74" t="s">
        <v>192</v>
      </c>
      <c r="O3" s="2" t="s">
        <v>194</v>
      </c>
      <c r="P3" s="2" t="s">
        <v>196</v>
      </c>
      <c r="Q3" s="2" t="s">
        <v>197</v>
      </c>
    </row>
    <row r="4" spans="1:17" ht="18" customHeight="1" x14ac:dyDescent="0.15">
      <c r="A4" s="19" t="s">
        <v>259</v>
      </c>
      <c r="B4" s="16"/>
      <c r="C4" s="17"/>
      <c r="D4" s="17">
        <v>100240</v>
      </c>
      <c r="E4" s="17">
        <v>107957</v>
      </c>
      <c r="F4" s="17">
        <v>107735</v>
      </c>
      <c r="G4" s="17">
        <v>108771</v>
      </c>
      <c r="H4" s="17">
        <v>112066</v>
      </c>
      <c r="I4" s="17">
        <v>114398</v>
      </c>
      <c r="J4" s="75">
        <v>111298</v>
      </c>
      <c r="K4" s="13">
        <v>113164</v>
      </c>
      <c r="L4" s="52">
        <v>107496</v>
      </c>
      <c r="M4" s="52">
        <v>106262</v>
      </c>
      <c r="N4" s="52">
        <v>106493</v>
      </c>
      <c r="O4" s="52">
        <v>105283</v>
      </c>
      <c r="P4" s="52">
        <v>105708</v>
      </c>
      <c r="Q4" s="52">
        <v>104220</v>
      </c>
    </row>
    <row r="5" spans="1:17" ht="18" customHeight="1" x14ac:dyDescent="0.15">
      <c r="A5" s="19" t="s">
        <v>260</v>
      </c>
      <c r="B5" s="16"/>
      <c r="C5" s="17"/>
      <c r="D5" s="17">
        <v>749349</v>
      </c>
      <c r="E5" s="17">
        <v>799306</v>
      </c>
      <c r="F5" s="17">
        <v>760380</v>
      </c>
      <c r="G5" s="17">
        <v>679084</v>
      </c>
      <c r="H5" s="17">
        <v>795495</v>
      </c>
      <c r="I5" s="17">
        <v>753976</v>
      </c>
      <c r="J5" s="75">
        <v>763499</v>
      </c>
      <c r="K5" s="13">
        <v>1151359</v>
      </c>
      <c r="L5" s="52">
        <v>761086</v>
      </c>
      <c r="M5" s="52">
        <v>842578</v>
      </c>
      <c r="N5" s="52">
        <v>751485</v>
      </c>
      <c r="O5" s="52">
        <v>863157</v>
      </c>
      <c r="P5" s="52">
        <v>831845</v>
      </c>
      <c r="Q5" s="52">
        <v>840065</v>
      </c>
    </row>
    <row r="6" spans="1:17" ht="18" customHeight="1" x14ac:dyDescent="0.15">
      <c r="A6" s="19" t="s">
        <v>261</v>
      </c>
      <c r="B6" s="16"/>
      <c r="C6" s="17"/>
      <c r="D6" s="17">
        <v>487737</v>
      </c>
      <c r="E6" s="17">
        <v>773632</v>
      </c>
      <c r="F6" s="17">
        <v>955778</v>
      </c>
      <c r="G6" s="17">
        <v>1731533</v>
      </c>
      <c r="H6" s="17">
        <v>1386325</v>
      </c>
      <c r="I6" s="17">
        <v>1104624</v>
      </c>
      <c r="J6" s="75">
        <v>1026511</v>
      </c>
      <c r="K6" s="73">
        <v>1078089</v>
      </c>
      <c r="L6" s="52">
        <v>1174526</v>
      </c>
      <c r="M6" s="52">
        <v>938956</v>
      </c>
      <c r="N6" s="52">
        <v>981358</v>
      </c>
      <c r="O6" s="52">
        <v>970230</v>
      </c>
      <c r="P6" s="52">
        <v>1101019</v>
      </c>
      <c r="Q6" s="52">
        <v>1122249</v>
      </c>
    </row>
    <row r="7" spans="1:17" ht="18" customHeight="1" x14ac:dyDescent="0.15">
      <c r="A7" s="19" t="s">
        <v>262</v>
      </c>
      <c r="B7" s="16"/>
      <c r="C7" s="17"/>
      <c r="D7" s="17">
        <v>305913</v>
      </c>
      <c r="E7" s="17">
        <v>307130</v>
      </c>
      <c r="F7" s="17">
        <v>308159</v>
      </c>
      <c r="G7" s="17">
        <v>336139</v>
      </c>
      <c r="H7" s="17">
        <v>347448</v>
      </c>
      <c r="I7" s="17">
        <v>407820</v>
      </c>
      <c r="J7" s="75">
        <v>368118</v>
      </c>
      <c r="K7" s="13">
        <v>332876</v>
      </c>
      <c r="L7" s="52">
        <v>367039</v>
      </c>
      <c r="M7" s="52">
        <v>330238</v>
      </c>
      <c r="N7" s="52">
        <v>348313</v>
      </c>
      <c r="O7" s="52">
        <v>369959</v>
      </c>
      <c r="P7" s="52">
        <v>379301</v>
      </c>
      <c r="Q7" s="52">
        <v>389482</v>
      </c>
    </row>
    <row r="8" spans="1:17" ht="18" customHeight="1" x14ac:dyDescent="0.15">
      <c r="A8" s="19" t="s">
        <v>263</v>
      </c>
      <c r="B8" s="16"/>
      <c r="C8" s="17"/>
      <c r="D8" s="17">
        <v>4862</v>
      </c>
      <c r="E8" s="17">
        <v>5888</v>
      </c>
      <c r="F8" s="17">
        <v>6830</v>
      </c>
      <c r="G8" s="17">
        <v>7364</v>
      </c>
      <c r="H8" s="17">
        <v>8532</v>
      </c>
      <c r="I8" s="17">
        <v>7163</v>
      </c>
      <c r="J8" s="75">
        <v>4183</v>
      </c>
      <c r="K8" s="13">
        <v>4204</v>
      </c>
      <c r="L8" s="52">
        <v>4009</v>
      </c>
      <c r="M8" s="52">
        <v>4288</v>
      </c>
      <c r="N8" s="52">
        <v>4536</v>
      </c>
      <c r="O8" s="52">
        <v>4428</v>
      </c>
      <c r="P8" s="52">
        <v>3600</v>
      </c>
      <c r="Q8" s="52">
        <v>3600</v>
      </c>
    </row>
    <row r="9" spans="1:17" ht="18" customHeight="1" x14ac:dyDescent="0.15">
      <c r="A9" s="19" t="s">
        <v>264</v>
      </c>
      <c r="B9" s="16"/>
      <c r="C9" s="17"/>
      <c r="D9" s="17">
        <v>1010553</v>
      </c>
      <c r="E9" s="17">
        <v>1236616</v>
      </c>
      <c r="F9" s="17">
        <v>881118</v>
      </c>
      <c r="G9" s="17">
        <v>944526</v>
      </c>
      <c r="H9" s="17">
        <v>890190</v>
      </c>
      <c r="I9" s="17">
        <v>823272</v>
      </c>
      <c r="J9" s="75">
        <v>1154234</v>
      </c>
      <c r="K9" s="13">
        <v>600734</v>
      </c>
      <c r="L9" s="52">
        <v>528257</v>
      </c>
      <c r="M9" s="52">
        <v>397381</v>
      </c>
      <c r="N9" s="52">
        <v>325357</v>
      </c>
      <c r="O9" s="52">
        <v>354527</v>
      </c>
      <c r="P9" s="52">
        <v>535452</v>
      </c>
      <c r="Q9" s="52">
        <v>578014</v>
      </c>
    </row>
    <row r="10" spans="1:17" ht="18" customHeight="1" x14ac:dyDescent="0.15">
      <c r="A10" s="19" t="s">
        <v>265</v>
      </c>
      <c r="B10" s="16"/>
      <c r="C10" s="17"/>
      <c r="D10" s="17">
        <v>202024</v>
      </c>
      <c r="E10" s="17">
        <v>224461</v>
      </c>
      <c r="F10" s="17">
        <v>387513</v>
      </c>
      <c r="G10" s="17">
        <v>406586</v>
      </c>
      <c r="H10" s="17">
        <v>334306</v>
      </c>
      <c r="I10" s="17">
        <v>262413</v>
      </c>
      <c r="J10" s="75">
        <v>310565</v>
      </c>
      <c r="K10" s="13">
        <v>292864</v>
      </c>
      <c r="L10" s="52">
        <v>510813</v>
      </c>
      <c r="M10" s="52">
        <v>254672</v>
      </c>
      <c r="N10" s="52">
        <v>267684</v>
      </c>
      <c r="O10" s="52">
        <v>221463</v>
      </c>
      <c r="P10" s="52">
        <v>219877</v>
      </c>
      <c r="Q10" s="52">
        <v>210265</v>
      </c>
    </row>
    <row r="11" spans="1:17" ht="18" customHeight="1" x14ac:dyDescent="0.15">
      <c r="A11" s="19" t="s">
        <v>266</v>
      </c>
      <c r="B11" s="16"/>
      <c r="C11" s="17"/>
      <c r="D11" s="17">
        <v>617971</v>
      </c>
      <c r="E11" s="17">
        <v>610752</v>
      </c>
      <c r="F11" s="17">
        <v>621047</v>
      </c>
      <c r="G11" s="17">
        <v>665768</v>
      </c>
      <c r="H11" s="17">
        <v>679960</v>
      </c>
      <c r="I11" s="17">
        <v>628046</v>
      </c>
      <c r="J11" s="75">
        <v>1202134</v>
      </c>
      <c r="K11" s="75">
        <v>614973</v>
      </c>
      <c r="L11" s="52">
        <v>602258</v>
      </c>
      <c r="M11" s="52">
        <v>499528</v>
      </c>
      <c r="N11" s="52">
        <v>660524</v>
      </c>
      <c r="O11" s="52">
        <v>642447</v>
      </c>
      <c r="P11" s="52">
        <v>612894</v>
      </c>
      <c r="Q11" s="52">
        <v>597375</v>
      </c>
    </row>
    <row r="12" spans="1:17" ht="18" customHeight="1" x14ac:dyDescent="0.15">
      <c r="A12" s="19" t="s">
        <v>267</v>
      </c>
      <c r="B12" s="16"/>
      <c r="C12" s="17"/>
      <c r="D12" s="17">
        <v>228323</v>
      </c>
      <c r="E12" s="17">
        <v>235655</v>
      </c>
      <c r="F12" s="17">
        <v>246563</v>
      </c>
      <c r="G12" s="17">
        <v>252918</v>
      </c>
      <c r="H12" s="17">
        <v>269455</v>
      </c>
      <c r="I12" s="17">
        <v>293726</v>
      </c>
      <c r="J12" s="75">
        <v>292259</v>
      </c>
      <c r="K12" s="75">
        <v>274721</v>
      </c>
      <c r="L12" s="52">
        <v>318447</v>
      </c>
      <c r="M12" s="52">
        <v>276059</v>
      </c>
      <c r="N12" s="52">
        <v>297906</v>
      </c>
      <c r="O12" s="52">
        <v>264436</v>
      </c>
      <c r="P12" s="52">
        <v>278237</v>
      </c>
      <c r="Q12" s="52">
        <v>265050</v>
      </c>
    </row>
    <row r="13" spans="1:17" ht="18" customHeight="1" x14ac:dyDescent="0.15">
      <c r="A13" s="19" t="s">
        <v>268</v>
      </c>
      <c r="B13" s="16"/>
      <c r="C13" s="17"/>
      <c r="D13" s="17">
        <v>1216910</v>
      </c>
      <c r="E13" s="17">
        <v>734223</v>
      </c>
      <c r="F13" s="17">
        <v>746105</v>
      </c>
      <c r="G13" s="17">
        <v>705278</v>
      </c>
      <c r="H13" s="17">
        <v>767158</v>
      </c>
      <c r="I13" s="17">
        <v>777356</v>
      </c>
      <c r="J13" s="75">
        <v>810622</v>
      </c>
      <c r="K13" s="75">
        <v>1143670</v>
      </c>
      <c r="L13" s="52">
        <v>1754250</v>
      </c>
      <c r="M13" s="52">
        <v>934127</v>
      </c>
      <c r="N13" s="52">
        <v>861267</v>
      </c>
      <c r="O13" s="52">
        <v>804701</v>
      </c>
      <c r="P13" s="52">
        <v>843571</v>
      </c>
      <c r="Q13" s="52">
        <v>1108900</v>
      </c>
    </row>
    <row r="14" spans="1:17" ht="18" customHeight="1" x14ac:dyDescent="0.15">
      <c r="A14" s="19" t="s">
        <v>269</v>
      </c>
      <c r="B14" s="16"/>
      <c r="C14" s="17"/>
      <c r="D14" s="17">
        <v>253772</v>
      </c>
      <c r="E14" s="17">
        <v>13765</v>
      </c>
      <c r="F14" s="17">
        <v>76080</v>
      </c>
      <c r="G14" s="17">
        <v>36779</v>
      </c>
      <c r="H14" s="17">
        <v>27620</v>
      </c>
      <c r="I14" s="17">
        <v>16378</v>
      </c>
      <c r="J14" s="75">
        <v>10968</v>
      </c>
      <c r="K14" s="75">
        <v>59584</v>
      </c>
      <c r="L14" s="52">
        <v>91657</v>
      </c>
      <c r="M14" s="52">
        <v>7976</v>
      </c>
      <c r="N14" s="52">
        <v>36561</v>
      </c>
      <c r="O14" s="52">
        <v>64343</v>
      </c>
      <c r="P14" s="52">
        <v>75665</v>
      </c>
      <c r="Q14" s="52">
        <v>38454</v>
      </c>
    </row>
    <row r="15" spans="1:17" ht="18" customHeight="1" x14ac:dyDescent="0.15">
      <c r="A15" s="19" t="s">
        <v>270</v>
      </c>
      <c r="B15" s="16"/>
      <c r="C15" s="17"/>
      <c r="D15" s="17">
        <v>558455</v>
      </c>
      <c r="E15" s="17">
        <v>575949</v>
      </c>
      <c r="F15" s="17">
        <v>599536</v>
      </c>
      <c r="G15" s="17">
        <v>630509</v>
      </c>
      <c r="H15" s="17">
        <v>677322</v>
      </c>
      <c r="I15" s="17">
        <v>748367</v>
      </c>
      <c r="J15" s="75">
        <v>786168</v>
      </c>
      <c r="K15" s="13">
        <v>830623</v>
      </c>
      <c r="L15" s="52">
        <v>915712</v>
      </c>
      <c r="M15" s="52">
        <v>859090</v>
      </c>
      <c r="N15" s="52">
        <v>887632</v>
      </c>
      <c r="O15" s="52">
        <v>850417</v>
      </c>
      <c r="P15" s="52">
        <v>847716</v>
      </c>
      <c r="Q15" s="52">
        <v>807054</v>
      </c>
    </row>
    <row r="16" spans="1:17" ht="18" customHeight="1" x14ac:dyDescent="0.15">
      <c r="A16" s="19" t="s">
        <v>72</v>
      </c>
      <c r="B16" s="16"/>
      <c r="C16" s="17"/>
      <c r="D16" s="17">
        <v>38393</v>
      </c>
      <c r="E16" s="17">
        <v>66144</v>
      </c>
      <c r="F16" s="17">
        <v>59607</v>
      </c>
      <c r="G16" s="17">
        <v>57147</v>
      </c>
      <c r="H16" s="17">
        <v>54690</v>
      </c>
      <c r="I16" s="17">
        <v>40007</v>
      </c>
      <c r="J16" s="75">
        <v>143666</v>
      </c>
      <c r="K16" s="13">
        <v>13440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</row>
    <row r="17" spans="1:17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75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</row>
    <row r="18" spans="1:17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75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18" customHeight="1" x14ac:dyDescent="0.15">
      <c r="A19" s="19" t="s">
        <v>96</v>
      </c>
      <c r="B19" s="16">
        <f t="shared" ref="B19:N19" si="0">SUM(B4:B18)</f>
        <v>0</v>
      </c>
      <c r="C19" s="17">
        <f t="shared" si="0"/>
        <v>0</v>
      </c>
      <c r="D19" s="17">
        <f t="shared" si="0"/>
        <v>5774502</v>
      </c>
      <c r="E19" s="17">
        <f t="shared" si="0"/>
        <v>5691478</v>
      </c>
      <c r="F19" s="17">
        <f t="shared" si="0"/>
        <v>5756451</v>
      </c>
      <c r="G19" s="17">
        <f t="shared" si="0"/>
        <v>6562402</v>
      </c>
      <c r="H19" s="17">
        <f t="shared" si="0"/>
        <v>6350567</v>
      </c>
      <c r="I19" s="17">
        <f t="shared" si="0"/>
        <v>5977546</v>
      </c>
      <c r="J19" s="17">
        <f t="shared" si="0"/>
        <v>6984225</v>
      </c>
      <c r="K19" s="17">
        <f t="shared" si="0"/>
        <v>6510301</v>
      </c>
      <c r="L19" s="53">
        <f t="shared" si="0"/>
        <v>7135550</v>
      </c>
      <c r="M19" s="53">
        <f t="shared" si="0"/>
        <v>5451155</v>
      </c>
      <c r="N19" s="53">
        <f t="shared" si="0"/>
        <v>5529116</v>
      </c>
      <c r="O19" s="53">
        <f>SUM(O4:O18)</f>
        <v>5515391</v>
      </c>
      <c r="P19" s="53">
        <f>SUM(P4:P18)</f>
        <v>5834885</v>
      </c>
      <c r="Q19" s="53">
        <f>SUM(Q4:Q18)</f>
        <v>6064728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[1]財政指標!$M$1</f>
        <v>馬頭町</v>
      </c>
      <c r="P30" s="32"/>
      <c r="Q30" s="32" t="str">
        <f>[1]財政指標!$M$1</f>
        <v>馬頭町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170</v>
      </c>
      <c r="D32" s="17" t="s">
        <v>172</v>
      </c>
      <c r="E32" s="17" t="s">
        <v>174</v>
      </c>
      <c r="F32" s="17" t="s">
        <v>176</v>
      </c>
      <c r="G32" s="17" t="s">
        <v>178</v>
      </c>
      <c r="H32" s="17" t="s">
        <v>180</v>
      </c>
      <c r="I32" s="17" t="s">
        <v>182</v>
      </c>
      <c r="J32" s="14" t="s">
        <v>238</v>
      </c>
      <c r="K32" s="14" t="s">
        <v>239</v>
      </c>
      <c r="L32" s="12" t="s">
        <v>188</v>
      </c>
      <c r="M32" s="74" t="s">
        <v>190</v>
      </c>
      <c r="N32" s="74" t="s">
        <v>192</v>
      </c>
      <c r="O32" s="2" t="s">
        <v>194</v>
      </c>
      <c r="P32" s="2" t="s">
        <v>196</v>
      </c>
      <c r="Q32" s="2" t="s">
        <v>197</v>
      </c>
    </row>
    <row r="33" spans="1:17" s="34" customFormat="1" ht="18" customHeight="1" x14ac:dyDescent="0.15">
      <c r="A33" s="19" t="s">
        <v>259</v>
      </c>
      <c r="B33" s="33" t="e">
        <f t="shared" ref="B33:Q33" si="1">B4/B$19*100</f>
        <v>#DIV/0!</v>
      </c>
      <c r="C33" s="33" t="e">
        <f t="shared" si="1"/>
        <v>#DIV/0!</v>
      </c>
      <c r="D33" s="33">
        <f t="shared" si="1"/>
        <v>1.7359072695792641</v>
      </c>
      <c r="E33" s="33">
        <f t="shared" si="1"/>
        <v>1.8968183659850746</v>
      </c>
      <c r="F33" s="33">
        <f t="shared" si="1"/>
        <v>1.8715524548024467</v>
      </c>
      <c r="G33" s="33">
        <f t="shared" si="1"/>
        <v>1.6574876089578177</v>
      </c>
      <c r="H33" s="33">
        <f t="shared" si="1"/>
        <v>1.7646613286656134</v>
      </c>
      <c r="I33" s="33">
        <f t="shared" si="1"/>
        <v>1.9137953936280876</v>
      </c>
      <c r="J33" s="33">
        <f t="shared" si="1"/>
        <v>1.5935626357970998</v>
      </c>
      <c r="K33" s="33">
        <f t="shared" si="1"/>
        <v>1.7382299220880877</v>
      </c>
      <c r="L33" s="33">
        <f t="shared" si="1"/>
        <v>1.5064851342923811</v>
      </c>
      <c r="M33" s="33">
        <f t="shared" si="1"/>
        <v>1.949348349111335</v>
      </c>
      <c r="N33" s="33">
        <f t="shared" si="1"/>
        <v>1.9260402567064971</v>
      </c>
      <c r="O33" s="33">
        <f t="shared" si="1"/>
        <v>1.9088945824511805</v>
      </c>
      <c r="P33" s="33">
        <f t="shared" si="1"/>
        <v>1.8116552425626213</v>
      </c>
      <c r="Q33" s="33">
        <f t="shared" si="1"/>
        <v>1.718461240141355</v>
      </c>
    </row>
    <row r="34" spans="1:17" s="34" customFormat="1" ht="18" customHeight="1" x14ac:dyDescent="0.15">
      <c r="A34" s="19" t="s">
        <v>260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12.97685930319186</v>
      </c>
      <c r="E34" s="33">
        <f t="shared" si="2"/>
        <v>14.043909156813045</v>
      </c>
      <c r="F34" s="33">
        <f t="shared" si="2"/>
        <v>13.20918044816155</v>
      </c>
      <c r="G34" s="33">
        <f t="shared" si="2"/>
        <v>10.348101198311229</v>
      </c>
      <c r="H34" s="33">
        <f t="shared" si="2"/>
        <v>12.52636181934621</v>
      </c>
      <c r="I34" s="33">
        <f t="shared" si="2"/>
        <v>12.613470477684322</v>
      </c>
      <c r="J34" s="33">
        <f t="shared" si="2"/>
        <v>10.931764082629067</v>
      </c>
      <c r="K34" s="33">
        <f t="shared" si="2"/>
        <v>17.685188442131938</v>
      </c>
      <c r="L34" s="33">
        <f t="shared" si="2"/>
        <v>10.666115436091122</v>
      </c>
      <c r="M34" s="33">
        <f t="shared" ref="M34:Q47" si="3">M5/M$19*100</f>
        <v>15.456871066773923</v>
      </c>
      <c r="N34" s="33">
        <f t="shared" si="3"/>
        <v>13.591413166227657</v>
      </c>
      <c r="O34" s="33">
        <f t="shared" si="3"/>
        <v>15.649969331276786</v>
      </c>
      <c r="P34" s="33">
        <f t="shared" si="3"/>
        <v>14.256407795526391</v>
      </c>
      <c r="Q34" s="33">
        <f t="shared" si="3"/>
        <v>13.851651714635842</v>
      </c>
    </row>
    <row r="35" spans="1:17" s="34" customFormat="1" ht="18" customHeight="1" x14ac:dyDescent="0.15">
      <c r="A35" s="19" t="s">
        <v>261</v>
      </c>
      <c r="B35" s="33" t="e">
        <f t="shared" si="2"/>
        <v>#DIV/0!</v>
      </c>
      <c r="C35" s="33" t="e">
        <f t="shared" si="2"/>
        <v>#DIV/0!</v>
      </c>
      <c r="D35" s="33">
        <f t="shared" si="2"/>
        <v>8.4463907017436313</v>
      </c>
      <c r="E35" s="33">
        <f t="shared" si="2"/>
        <v>13.592813676869172</v>
      </c>
      <c r="F35" s="33">
        <f t="shared" si="2"/>
        <v>16.603598293462412</v>
      </c>
      <c r="G35" s="33">
        <f t="shared" si="2"/>
        <v>26.38565878774266</v>
      </c>
      <c r="H35" s="33">
        <f t="shared" si="2"/>
        <v>21.829940539167605</v>
      </c>
      <c r="I35" s="33">
        <f t="shared" si="2"/>
        <v>18.479556660877222</v>
      </c>
      <c r="J35" s="33">
        <f t="shared" si="2"/>
        <v>14.697564869402116</v>
      </c>
      <c r="K35" s="33">
        <f t="shared" si="2"/>
        <v>16.559741246986889</v>
      </c>
      <c r="L35" s="33">
        <f t="shared" si="2"/>
        <v>16.460202787451564</v>
      </c>
      <c r="M35" s="33">
        <f t="shared" si="3"/>
        <v>17.224900044119089</v>
      </c>
      <c r="N35" s="33">
        <f t="shared" si="3"/>
        <v>17.748913207825627</v>
      </c>
      <c r="O35" s="33">
        <f t="shared" si="3"/>
        <v>17.591318548403912</v>
      </c>
      <c r="P35" s="33">
        <f t="shared" si="3"/>
        <v>18.869592117068287</v>
      </c>
      <c r="Q35" s="33">
        <f t="shared" si="3"/>
        <v>18.504523203678712</v>
      </c>
    </row>
    <row r="36" spans="1:17" s="34" customFormat="1" ht="18" customHeight="1" x14ac:dyDescent="0.15">
      <c r="A36" s="19" t="s">
        <v>262</v>
      </c>
      <c r="B36" s="33" t="e">
        <f t="shared" si="2"/>
        <v>#DIV/0!</v>
      </c>
      <c r="C36" s="33" t="e">
        <f t="shared" si="2"/>
        <v>#DIV/0!</v>
      </c>
      <c r="D36" s="33">
        <f t="shared" si="2"/>
        <v>5.2976516416480584</v>
      </c>
      <c r="E36" s="33">
        <f t="shared" si="2"/>
        <v>5.3963135761923358</v>
      </c>
      <c r="F36" s="33">
        <f t="shared" si="2"/>
        <v>5.3532810406967766</v>
      </c>
      <c r="G36" s="33">
        <f t="shared" si="2"/>
        <v>5.1221945866772565</v>
      </c>
      <c r="H36" s="33">
        <f t="shared" si="2"/>
        <v>5.471133522408314</v>
      </c>
      <c r="I36" s="33">
        <f t="shared" si="2"/>
        <v>6.8225321896309961</v>
      </c>
      <c r="J36" s="33">
        <f t="shared" si="2"/>
        <v>5.2707064849714893</v>
      </c>
      <c r="K36" s="33">
        <f t="shared" si="2"/>
        <v>5.1130662007793495</v>
      </c>
      <c r="L36" s="33">
        <f t="shared" si="2"/>
        <v>5.1438081157023632</v>
      </c>
      <c r="M36" s="33">
        <f t="shared" si="3"/>
        <v>6.0581289653293657</v>
      </c>
      <c r="N36" s="33">
        <f t="shared" si="3"/>
        <v>6.2996146219395648</v>
      </c>
      <c r="O36" s="33">
        <f t="shared" si="3"/>
        <v>6.707756530769986</v>
      </c>
      <c r="P36" s="33">
        <f t="shared" si="3"/>
        <v>6.5005737045374508</v>
      </c>
      <c r="Q36" s="33">
        <f t="shared" si="3"/>
        <v>6.422085211406019</v>
      </c>
    </row>
    <row r="37" spans="1:17" s="34" customFormat="1" ht="18" customHeight="1" x14ac:dyDescent="0.15">
      <c r="A37" s="19" t="s">
        <v>263</v>
      </c>
      <c r="B37" s="33" t="e">
        <f t="shared" si="2"/>
        <v>#DIV/0!</v>
      </c>
      <c r="C37" s="33" t="e">
        <f t="shared" si="2"/>
        <v>#DIV/0!</v>
      </c>
      <c r="D37" s="33">
        <f t="shared" si="2"/>
        <v>8.419773687843557E-2</v>
      </c>
      <c r="E37" s="33">
        <f t="shared" si="2"/>
        <v>0.10345291679946757</v>
      </c>
      <c r="F37" s="33">
        <f t="shared" si="2"/>
        <v>0.11864949428041686</v>
      </c>
      <c r="G37" s="33">
        <f t="shared" si="2"/>
        <v>0.1122150090774689</v>
      </c>
      <c r="H37" s="33">
        <f t="shared" si="2"/>
        <v>0.13435020841446127</v>
      </c>
      <c r="I37" s="33">
        <f t="shared" si="2"/>
        <v>0.11983178381228683</v>
      </c>
      <c r="J37" s="33">
        <f t="shared" si="2"/>
        <v>5.9892114014081732E-2</v>
      </c>
      <c r="K37" s="33">
        <f t="shared" si="2"/>
        <v>6.4574587257947055E-2</v>
      </c>
      <c r="L37" s="33">
        <f t="shared" si="2"/>
        <v>5.6183475695636642E-2</v>
      </c>
      <c r="M37" s="33">
        <f t="shared" si="3"/>
        <v>7.8662228463509107E-2</v>
      </c>
      <c r="N37" s="33">
        <f t="shared" si="3"/>
        <v>8.2038430736486631E-2</v>
      </c>
      <c r="O37" s="33">
        <f t="shared" si="3"/>
        <v>8.02844258911109E-2</v>
      </c>
      <c r="P37" s="33">
        <f t="shared" si="3"/>
        <v>6.1697874079780494E-2</v>
      </c>
      <c r="Q37" s="33">
        <f t="shared" si="3"/>
        <v>5.9359628329580486E-2</v>
      </c>
    </row>
    <row r="38" spans="1:17" s="34" customFormat="1" ht="18" customHeight="1" x14ac:dyDescent="0.15">
      <c r="A38" s="19" t="s">
        <v>264</v>
      </c>
      <c r="B38" s="33" t="e">
        <f t="shared" si="2"/>
        <v>#DIV/0!</v>
      </c>
      <c r="C38" s="33" t="e">
        <f t="shared" si="2"/>
        <v>#DIV/0!</v>
      </c>
      <c r="D38" s="33">
        <f t="shared" si="2"/>
        <v>17.500262360286651</v>
      </c>
      <c r="E38" s="33">
        <f t="shared" si="2"/>
        <v>21.727502065368608</v>
      </c>
      <c r="F38" s="33">
        <f t="shared" si="2"/>
        <v>15.30661860927853</v>
      </c>
      <c r="G38" s="33">
        <f t="shared" si="2"/>
        <v>14.392992078205511</v>
      </c>
      <c r="H38" s="33">
        <f t="shared" si="2"/>
        <v>14.017488517167051</v>
      </c>
      <c r="I38" s="33">
        <f t="shared" si="2"/>
        <v>13.772742192197265</v>
      </c>
      <c r="J38" s="33">
        <f t="shared" si="2"/>
        <v>16.526300341125893</v>
      </c>
      <c r="K38" s="33">
        <f t="shared" si="2"/>
        <v>9.2274381783576533</v>
      </c>
      <c r="L38" s="33">
        <f t="shared" si="2"/>
        <v>7.4031714443876089</v>
      </c>
      <c r="M38" s="33">
        <f t="shared" si="3"/>
        <v>7.2898495823362204</v>
      </c>
      <c r="N38" s="33">
        <f t="shared" si="3"/>
        <v>5.8844307118895678</v>
      </c>
      <c r="O38" s="33">
        <f t="shared" si="3"/>
        <v>6.427957691485517</v>
      </c>
      <c r="P38" s="33">
        <f t="shared" si="3"/>
        <v>9.1767361310462849</v>
      </c>
      <c r="Q38" s="33">
        <f t="shared" si="3"/>
        <v>9.5307489470261491</v>
      </c>
    </row>
    <row r="39" spans="1:17" s="34" customFormat="1" ht="18" customHeight="1" x14ac:dyDescent="0.15">
      <c r="A39" s="19" t="s">
        <v>265</v>
      </c>
      <c r="B39" s="33" t="e">
        <f t="shared" si="2"/>
        <v>#DIV/0!</v>
      </c>
      <c r="C39" s="33" t="e">
        <f t="shared" si="2"/>
        <v>#DIV/0!</v>
      </c>
      <c r="D39" s="33">
        <f t="shared" si="2"/>
        <v>3.4985527756332928</v>
      </c>
      <c r="E39" s="33">
        <f t="shared" si="2"/>
        <v>3.9438086205375824</v>
      </c>
      <c r="F39" s="33">
        <f t="shared" si="2"/>
        <v>6.7318040229995884</v>
      </c>
      <c r="G39" s="33">
        <f t="shared" si="2"/>
        <v>6.1956887127609672</v>
      </c>
      <c r="H39" s="33">
        <f t="shared" si="2"/>
        <v>5.2641913706287955</v>
      </c>
      <c r="I39" s="33">
        <f t="shared" si="2"/>
        <v>4.3899787638606211</v>
      </c>
      <c r="J39" s="33">
        <f t="shared" si="2"/>
        <v>4.4466637314805864</v>
      </c>
      <c r="K39" s="33">
        <f t="shared" si="2"/>
        <v>4.4984709616344931</v>
      </c>
      <c r="L39" s="33">
        <f t="shared" si="2"/>
        <v>7.158705355578757</v>
      </c>
      <c r="M39" s="33">
        <f t="shared" si="3"/>
        <v>4.6718906360211729</v>
      </c>
      <c r="N39" s="33">
        <f t="shared" si="3"/>
        <v>4.8413525778804427</v>
      </c>
      <c r="O39" s="33">
        <f t="shared" si="3"/>
        <v>4.0153635526474911</v>
      </c>
      <c r="P39" s="33">
        <f t="shared" si="3"/>
        <v>3.7683176275110823</v>
      </c>
      <c r="Q39" s="33">
        <f t="shared" si="3"/>
        <v>3.4670145140886781</v>
      </c>
    </row>
    <row r="40" spans="1:17" s="34" customFormat="1" ht="18" customHeight="1" x14ac:dyDescent="0.15">
      <c r="A40" s="19" t="s">
        <v>266</v>
      </c>
      <c r="B40" s="33" t="e">
        <f t="shared" si="2"/>
        <v>#DIV/0!</v>
      </c>
      <c r="C40" s="33" t="e">
        <f t="shared" si="2"/>
        <v>#DIV/0!</v>
      </c>
      <c r="D40" s="33">
        <f t="shared" si="2"/>
        <v>10.701719386364401</v>
      </c>
      <c r="E40" s="33">
        <f t="shared" si="2"/>
        <v>10.730991141492597</v>
      </c>
      <c r="F40" s="33">
        <f t="shared" si="2"/>
        <v>10.788713393026363</v>
      </c>
      <c r="G40" s="33">
        <f t="shared" si="2"/>
        <v>10.145187691945722</v>
      </c>
      <c r="H40" s="33">
        <f t="shared" si="2"/>
        <v>10.707075446964028</v>
      </c>
      <c r="I40" s="33">
        <f t="shared" si="2"/>
        <v>10.50675310570592</v>
      </c>
      <c r="J40" s="33">
        <f t="shared" si="2"/>
        <v>17.212131625198214</v>
      </c>
      <c r="K40" s="33">
        <f t="shared" si="2"/>
        <v>9.4461531041345097</v>
      </c>
      <c r="L40" s="33">
        <f t="shared" si="2"/>
        <v>8.4402463720385956</v>
      </c>
      <c r="M40" s="33">
        <f t="shared" si="3"/>
        <v>9.1637093423320373</v>
      </c>
      <c r="N40" s="33">
        <f t="shared" si="3"/>
        <v>11.946285807713204</v>
      </c>
      <c r="O40" s="33">
        <f t="shared" si="3"/>
        <v>11.64825848249018</v>
      </c>
      <c r="P40" s="33">
        <f t="shared" si="3"/>
        <v>10.503960232292496</v>
      </c>
      <c r="Q40" s="33">
        <f t="shared" si="3"/>
        <v>9.849988325939762</v>
      </c>
    </row>
    <row r="41" spans="1:17" s="34" customFormat="1" ht="18" customHeight="1" x14ac:dyDescent="0.15">
      <c r="A41" s="19" t="s">
        <v>267</v>
      </c>
      <c r="B41" s="33" t="e">
        <f t="shared" si="2"/>
        <v>#DIV/0!</v>
      </c>
      <c r="C41" s="33" t="e">
        <f t="shared" si="2"/>
        <v>#DIV/0!</v>
      </c>
      <c r="D41" s="33">
        <f t="shared" si="2"/>
        <v>3.9539859887484674</v>
      </c>
      <c r="E41" s="33">
        <f t="shared" si="2"/>
        <v>4.1404886393305924</v>
      </c>
      <c r="F41" s="33">
        <f t="shared" si="2"/>
        <v>4.2832467435230486</v>
      </c>
      <c r="G41" s="33">
        <f t="shared" si="2"/>
        <v>3.8540461251840408</v>
      </c>
      <c r="H41" s="33">
        <f t="shared" si="2"/>
        <v>4.2430069630003109</v>
      </c>
      <c r="I41" s="33">
        <f t="shared" si="2"/>
        <v>4.9138224950506446</v>
      </c>
      <c r="J41" s="33">
        <f t="shared" si="2"/>
        <v>4.1845587735217578</v>
      </c>
      <c r="K41" s="33">
        <f t="shared" si="2"/>
        <v>4.2197895304687139</v>
      </c>
      <c r="L41" s="33">
        <f t="shared" si="2"/>
        <v>4.4628234684081818</v>
      </c>
      <c r="M41" s="33">
        <f t="shared" si="3"/>
        <v>5.0642295073245949</v>
      </c>
      <c r="N41" s="33">
        <f t="shared" si="3"/>
        <v>5.3879499001287003</v>
      </c>
      <c r="O41" s="33">
        <f t="shared" si="3"/>
        <v>4.7945104889209125</v>
      </c>
      <c r="P41" s="33">
        <f t="shared" si="3"/>
        <v>4.7685087195377456</v>
      </c>
      <c r="Q41" s="33">
        <f t="shared" si="3"/>
        <v>4.3703526357653635</v>
      </c>
    </row>
    <row r="42" spans="1:17" s="34" customFormat="1" ht="18" customHeight="1" x14ac:dyDescent="0.15">
      <c r="A42" s="19" t="s">
        <v>268</v>
      </c>
      <c r="B42" s="33" t="e">
        <f t="shared" si="2"/>
        <v>#DIV/0!</v>
      </c>
      <c r="C42" s="33" t="e">
        <f t="shared" si="2"/>
        <v>#DIV/0!</v>
      </c>
      <c r="D42" s="33">
        <f t="shared" si="2"/>
        <v>21.073851909653854</v>
      </c>
      <c r="E42" s="33">
        <f t="shared" si="2"/>
        <v>12.900392481531158</v>
      </c>
      <c r="F42" s="33">
        <f t="shared" si="2"/>
        <v>12.961197793571074</v>
      </c>
      <c r="G42" s="33">
        <f t="shared" si="2"/>
        <v>10.747253825657129</v>
      </c>
      <c r="H42" s="33">
        <f t="shared" si="2"/>
        <v>12.080149693720262</v>
      </c>
      <c r="I42" s="33">
        <f t="shared" si="2"/>
        <v>13.004600884710882</v>
      </c>
      <c r="J42" s="33">
        <f t="shared" si="2"/>
        <v>11.606470295558919</v>
      </c>
      <c r="K42" s="33">
        <f t="shared" si="2"/>
        <v>17.567083303828809</v>
      </c>
      <c r="L42" s="33">
        <f t="shared" si="2"/>
        <v>24.584650097049281</v>
      </c>
      <c r="M42" s="33">
        <f t="shared" si="3"/>
        <v>17.136313313417066</v>
      </c>
      <c r="N42" s="33">
        <f t="shared" si="3"/>
        <v>15.576938519647626</v>
      </c>
      <c r="O42" s="33">
        <f t="shared" si="3"/>
        <v>14.590098870596844</v>
      </c>
      <c r="P42" s="33">
        <f t="shared" si="3"/>
        <v>14.45737148204292</v>
      </c>
      <c r="Q42" s="33">
        <f t="shared" si="3"/>
        <v>18.284414404075498</v>
      </c>
    </row>
    <row r="43" spans="1:17" s="34" customFormat="1" ht="18" customHeight="1" x14ac:dyDescent="0.15">
      <c r="A43" s="19" t="s">
        <v>269</v>
      </c>
      <c r="B43" s="33" t="e">
        <f t="shared" si="2"/>
        <v>#DIV/0!</v>
      </c>
      <c r="C43" s="33" t="e">
        <f t="shared" si="2"/>
        <v>#DIV/0!</v>
      </c>
      <c r="D43" s="33">
        <f t="shared" si="2"/>
        <v>4.394699317793985</v>
      </c>
      <c r="E43" s="33">
        <f t="shared" si="2"/>
        <v>0.24185281925011393</v>
      </c>
      <c r="F43" s="33">
        <f t="shared" si="2"/>
        <v>1.3216476610328134</v>
      </c>
      <c r="G43" s="33">
        <f t="shared" si="2"/>
        <v>0.56045027415266546</v>
      </c>
      <c r="H43" s="33">
        <f t="shared" si="2"/>
        <v>0.43492179517199014</v>
      </c>
      <c r="I43" s="33">
        <f t="shared" si="2"/>
        <v>0.2739920361967938</v>
      </c>
      <c r="J43" s="33">
        <f t="shared" si="2"/>
        <v>0.15703961427359514</v>
      </c>
      <c r="K43" s="33">
        <f t="shared" si="2"/>
        <v>0.91522650028009445</v>
      </c>
      <c r="L43" s="33">
        <f t="shared" si="2"/>
        <v>1.2845120558331173</v>
      </c>
      <c r="M43" s="33">
        <f t="shared" si="3"/>
        <v>0.14631761525768391</v>
      </c>
      <c r="N43" s="33">
        <f t="shared" si="3"/>
        <v>0.66124494403807044</v>
      </c>
      <c r="O43" s="33">
        <f t="shared" si="3"/>
        <v>1.1666081334940714</v>
      </c>
      <c r="P43" s="33">
        <f t="shared" si="3"/>
        <v>1.2967693450684974</v>
      </c>
      <c r="Q43" s="33">
        <f t="shared" si="3"/>
        <v>0.6340597632738022</v>
      </c>
    </row>
    <row r="44" spans="1:17" s="34" customFormat="1" ht="18" customHeight="1" x14ac:dyDescent="0.15">
      <c r="A44" s="19" t="s">
        <v>270</v>
      </c>
      <c r="B44" s="33" t="e">
        <f t="shared" si="2"/>
        <v>#DIV/0!</v>
      </c>
      <c r="C44" s="33" t="e">
        <f t="shared" si="2"/>
        <v>#DIV/0!</v>
      </c>
      <c r="D44" s="33">
        <f t="shared" si="2"/>
        <v>9.6710504213177177</v>
      </c>
      <c r="E44" s="33">
        <f t="shared" si="2"/>
        <v>10.119497958175364</v>
      </c>
      <c r="F44" s="33">
        <f t="shared" si="2"/>
        <v>10.415028287394438</v>
      </c>
      <c r="G44" s="33">
        <f t="shared" si="2"/>
        <v>9.6078996684445723</v>
      </c>
      <c r="H44" s="33">
        <f t="shared" si="2"/>
        <v>10.665535849003719</v>
      </c>
      <c r="I44" s="33">
        <f t="shared" si="2"/>
        <v>12.519635984398949</v>
      </c>
      <c r="J44" s="33">
        <f t="shared" si="2"/>
        <v>11.256338391160078</v>
      </c>
      <c r="K44" s="33">
        <f t="shared" si="2"/>
        <v>12.758595954319162</v>
      </c>
      <c r="L44" s="33">
        <f t="shared" si="2"/>
        <v>12.833096257471393</v>
      </c>
      <c r="M44" s="33">
        <f t="shared" si="3"/>
        <v>15.759779349514002</v>
      </c>
      <c r="N44" s="33">
        <f t="shared" si="3"/>
        <v>16.053777855266556</v>
      </c>
      <c r="O44" s="33">
        <f t="shared" si="3"/>
        <v>15.418979361572008</v>
      </c>
      <c r="P44" s="33">
        <f t="shared" si="3"/>
        <v>14.528409728726444</v>
      </c>
      <c r="Q44" s="33">
        <f t="shared" si="3"/>
        <v>13.307340411639235</v>
      </c>
    </row>
    <row r="45" spans="1:17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0.66487118716038196</v>
      </c>
      <c r="E45" s="33">
        <f t="shared" si="2"/>
        <v>1.1621585816548883</v>
      </c>
      <c r="F45" s="33">
        <f t="shared" si="2"/>
        <v>1.0354817577705429</v>
      </c>
      <c r="G45" s="33">
        <f t="shared" si="2"/>
        <v>0.87082443288295963</v>
      </c>
      <c r="H45" s="33">
        <f t="shared" si="2"/>
        <v>0.86118294634164161</v>
      </c>
      <c r="I45" s="33">
        <f t="shared" si="2"/>
        <v>0.66928803224600864</v>
      </c>
      <c r="J45" s="33">
        <f t="shared" si="2"/>
        <v>2.0570070408670968</v>
      </c>
      <c r="K45" s="33">
        <f t="shared" si="2"/>
        <v>0.20644206773235216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0</v>
      </c>
      <c r="P45" s="33">
        <f t="shared" si="3"/>
        <v>0</v>
      </c>
      <c r="Q45" s="33">
        <f t="shared" si="3"/>
        <v>0</v>
      </c>
    </row>
    <row r="46" spans="1:17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0</v>
      </c>
    </row>
    <row r="47" spans="1:17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0</v>
      </c>
    </row>
    <row r="48" spans="1:17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</v>
      </c>
      <c r="E48" s="30">
        <f t="shared" si="4"/>
        <v>100</v>
      </c>
      <c r="F48" s="30">
        <f t="shared" si="4"/>
        <v>100</v>
      </c>
      <c r="G48" s="30">
        <f t="shared" si="4"/>
        <v>99.999999999999986</v>
      </c>
      <c r="H48" s="30">
        <f t="shared" si="4"/>
        <v>100</v>
      </c>
      <c r="I48" s="30">
        <f t="shared" si="4"/>
        <v>99.999999999999986</v>
      </c>
      <c r="J48" s="30">
        <f t="shared" si="4"/>
        <v>100</v>
      </c>
      <c r="K48" s="30">
        <f t="shared" si="4"/>
        <v>100.00000000000001</v>
      </c>
      <c r="L48" s="30">
        <f t="shared" si="4"/>
        <v>100</v>
      </c>
      <c r="M48" s="30">
        <f>SUM(M33:M47)</f>
        <v>100</v>
      </c>
      <c r="N48" s="30">
        <f>SUM(N33:N47)</f>
        <v>100</v>
      </c>
      <c r="O48" s="30">
        <f>SUM(O33:O47)</f>
        <v>100</v>
      </c>
      <c r="P48" s="30">
        <f>SUM(P33:P47)</f>
        <v>100</v>
      </c>
      <c r="Q48" s="30">
        <f>SUM(Q33:Q47)</f>
        <v>99.999999999999986</v>
      </c>
    </row>
    <row r="49" spans="10:11" s="34" customFormat="1" ht="18" customHeight="1" x14ac:dyDescent="0.15">
      <c r="J49" s="76"/>
      <c r="K49" s="76"/>
    </row>
    <row r="50" spans="10:11" s="34" customFormat="1" ht="18" customHeight="1" x14ac:dyDescent="0.15">
      <c r="J50" s="76"/>
      <c r="K50" s="76"/>
    </row>
    <row r="51" spans="10:11" s="34" customFormat="1" ht="18" customHeight="1" x14ac:dyDescent="0.15">
      <c r="J51" s="76"/>
      <c r="K51" s="76"/>
    </row>
    <row r="52" spans="10:11" s="34" customFormat="1" ht="18" customHeight="1" x14ac:dyDescent="0.15">
      <c r="J52" s="76"/>
      <c r="K52" s="76"/>
    </row>
    <row r="53" spans="10:11" s="34" customFormat="1" ht="18" customHeight="1" x14ac:dyDescent="0.15">
      <c r="J53" s="76"/>
      <c r="K53" s="76"/>
    </row>
    <row r="54" spans="10:11" s="34" customFormat="1" ht="18" customHeight="1" x14ac:dyDescent="0.15">
      <c r="J54" s="76"/>
      <c r="K54" s="76"/>
    </row>
    <row r="55" spans="10:11" s="34" customFormat="1" ht="18" customHeight="1" x14ac:dyDescent="0.15">
      <c r="J55" s="76"/>
      <c r="K55" s="76"/>
    </row>
    <row r="56" spans="10:11" s="34" customFormat="1" ht="18" customHeight="1" x14ac:dyDescent="0.15">
      <c r="J56" s="76"/>
      <c r="K56" s="76"/>
    </row>
    <row r="57" spans="10:11" s="34" customFormat="1" ht="18" customHeight="1" x14ac:dyDescent="0.15">
      <c r="J57" s="76"/>
      <c r="K57" s="76"/>
    </row>
    <row r="58" spans="10:11" s="34" customFormat="1" ht="18" customHeight="1" x14ac:dyDescent="0.15">
      <c r="J58" s="76"/>
      <c r="K58" s="76"/>
    </row>
    <row r="59" spans="10:11" s="34" customFormat="1" ht="18" customHeight="1" x14ac:dyDescent="0.15">
      <c r="J59" s="76"/>
      <c r="K59" s="76"/>
    </row>
    <row r="60" spans="10:11" s="34" customFormat="1" ht="18" customHeight="1" x14ac:dyDescent="0.15">
      <c r="J60" s="76"/>
      <c r="K60" s="76"/>
    </row>
    <row r="61" spans="10:11" s="34" customFormat="1" ht="18" customHeight="1" x14ac:dyDescent="0.15">
      <c r="J61" s="76"/>
      <c r="K61" s="76"/>
    </row>
    <row r="62" spans="10:11" s="34" customFormat="1" ht="18" customHeight="1" x14ac:dyDescent="0.15">
      <c r="J62" s="76"/>
      <c r="K62" s="76"/>
    </row>
    <row r="63" spans="10:11" s="34" customFormat="1" ht="18" customHeight="1" x14ac:dyDescent="0.15">
      <c r="J63" s="76"/>
      <c r="K63" s="76"/>
    </row>
    <row r="64" spans="10:11" s="34" customFormat="1" ht="18" customHeight="1" x14ac:dyDescent="0.15">
      <c r="J64" s="76"/>
      <c r="K64" s="76"/>
    </row>
    <row r="65" spans="10:11" s="34" customFormat="1" ht="18" customHeight="1" x14ac:dyDescent="0.15">
      <c r="J65" s="76"/>
      <c r="K65" s="76"/>
    </row>
    <row r="66" spans="10:11" s="34" customFormat="1" ht="18" customHeight="1" x14ac:dyDescent="0.15">
      <c r="J66" s="76"/>
      <c r="K66" s="76"/>
    </row>
    <row r="67" spans="10:11" s="34" customFormat="1" ht="18" customHeight="1" x14ac:dyDescent="0.15">
      <c r="J67" s="76"/>
      <c r="K67" s="76"/>
    </row>
    <row r="68" spans="10:11" s="34" customFormat="1" ht="18" customHeight="1" x14ac:dyDescent="0.15">
      <c r="J68" s="76"/>
      <c r="K68" s="76"/>
    </row>
    <row r="69" spans="10:11" s="34" customFormat="1" ht="18" customHeight="1" x14ac:dyDescent="0.15">
      <c r="J69" s="76"/>
      <c r="K69" s="76"/>
    </row>
    <row r="70" spans="10:11" s="34" customFormat="1" ht="18" customHeight="1" x14ac:dyDescent="0.15">
      <c r="J70" s="76"/>
      <c r="K70" s="76"/>
    </row>
    <row r="71" spans="10:11" s="34" customFormat="1" ht="18" customHeight="1" x14ac:dyDescent="0.15">
      <c r="J71" s="76"/>
      <c r="K71" s="76"/>
    </row>
    <row r="72" spans="10:11" s="34" customFormat="1" ht="18" customHeight="1" x14ac:dyDescent="0.15">
      <c r="J72" s="76"/>
      <c r="K72" s="76"/>
    </row>
    <row r="73" spans="10:11" s="34" customFormat="1" ht="18" customHeight="1" x14ac:dyDescent="0.15">
      <c r="J73" s="76"/>
      <c r="K73" s="76"/>
    </row>
    <row r="74" spans="10:11" s="34" customFormat="1" ht="18" customHeight="1" x14ac:dyDescent="0.15">
      <c r="J74" s="76"/>
      <c r="K74" s="76"/>
    </row>
    <row r="75" spans="10:11" s="34" customFormat="1" ht="18" customHeight="1" x14ac:dyDescent="0.15">
      <c r="J75" s="76"/>
      <c r="K75" s="76"/>
    </row>
    <row r="76" spans="10:11" s="34" customFormat="1" ht="18" customHeight="1" x14ac:dyDescent="0.15">
      <c r="J76" s="76"/>
      <c r="K76" s="76"/>
    </row>
    <row r="77" spans="10:11" s="34" customFormat="1" ht="18" customHeight="1" x14ac:dyDescent="0.15">
      <c r="J77" s="76"/>
      <c r="K77" s="76"/>
    </row>
    <row r="78" spans="10:11" s="34" customFormat="1" ht="18" customHeight="1" x14ac:dyDescent="0.15">
      <c r="J78" s="76"/>
      <c r="K78" s="76"/>
    </row>
    <row r="79" spans="10:11" s="34" customFormat="1" ht="18" customHeight="1" x14ac:dyDescent="0.15">
      <c r="J79" s="76"/>
      <c r="K79" s="76"/>
    </row>
    <row r="80" spans="10:11" s="34" customFormat="1" ht="18" customHeight="1" x14ac:dyDescent="0.15">
      <c r="J80" s="76"/>
      <c r="K80" s="76"/>
    </row>
    <row r="81" spans="10:11" s="34" customFormat="1" ht="18" customHeight="1" x14ac:dyDescent="0.15">
      <c r="J81" s="76"/>
      <c r="K81" s="76"/>
    </row>
    <row r="82" spans="10:11" s="34" customFormat="1" ht="18" customHeight="1" x14ac:dyDescent="0.15">
      <c r="J82" s="76"/>
      <c r="K82" s="76"/>
    </row>
    <row r="83" spans="10:11" s="34" customFormat="1" ht="18" customHeight="1" x14ac:dyDescent="0.15">
      <c r="J83" s="76"/>
      <c r="K83" s="76"/>
    </row>
    <row r="84" spans="10:11" s="34" customFormat="1" ht="18" customHeight="1" x14ac:dyDescent="0.15">
      <c r="J84" s="76"/>
      <c r="K84" s="76"/>
    </row>
    <row r="85" spans="10:11" s="34" customFormat="1" ht="18" customHeight="1" x14ac:dyDescent="0.15">
      <c r="J85" s="76"/>
      <c r="K85" s="76"/>
    </row>
    <row r="86" spans="10:11" s="34" customFormat="1" ht="18" customHeight="1" x14ac:dyDescent="0.15">
      <c r="J86" s="76"/>
      <c r="K86" s="76"/>
    </row>
    <row r="87" spans="10:11" s="34" customFormat="1" ht="18" customHeight="1" x14ac:dyDescent="0.15">
      <c r="J87" s="76"/>
      <c r="K87" s="76"/>
    </row>
    <row r="88" spans="10:11" s="34" customFormat="1" ht="18" customHeight="1" x14ac:dyDescent="0.15">
      <c r="J88" s="76"/>
      <c r="K88" s="76"/>
    </row>
    <row r="89" spans="10:11" s="34" customFormat="1" ht="18" customHeight="1" x14ac:dyDescent="0.15">
      <c r="J89" s="76"/>
      <c r="K89" s="76"/>
    </row>
    <row r="90" spans="10:11" s="34" customFormat="1" ht="18" customHeight="1" x14ac:dyDescent="0.15">
      <c r="J90" s="76"/>
      <c r="K90" s="76"/>
    </row>
    <row r="91" spans="10:11" s="34" customFormat="1" ht="18" customHeight="1" x14ac:dyDescent="0.15">
      <c r="J91" s="76"/>
      <c r="K91" s="76"/>
    </row>
    <row r="92" spans="10:11" s="34" customFormat="1" ht="18" customHeight="1" x14ac:dyDescent="0.15">
      <c r="J92" s="76"/>
      <c r="K92" s="76"/>
    </row>
    <row r="93" spans="10:11" s="34" customFormat="1" ht="18" customHeight="1" x14ac:dyDescent="0.15">
      <c r="J93" s="76"/>
      <c r="K93" s="76"/>
    </row>
    <row r="94" spans="10:11" s="34" customFormat="1" ht="18" customHeight="1" x14ac:dyDescent="0.15">
      <c r="J94" s="76"/>
      <c r="K94" s="76"/>
    </row>
    <row r="95" spans="10:11" s="34" customFormat="1" ht="18" customHeight="1" x14ac:dyDescent="0.15">
      <c r="J95" s="76"/>
      <c r="K95" s="76"/>
    </row>
    <row r="96" spans="10:11" s="34" customFormat="1" ht="18" customHeight="1" x14ac:dyDescent="0.15">
      <c r="J96" s="76"/>
      <c r="K96" s="76"/>
    </row>
    <row r="97" spans="10:11" s="34" customFormat="1" ht="18" customHeight="1" x14ac:dyDescent="0.15">
      <c r="J97" s="76"/>
      <c r="K97" s="76"/>
    </row>
    <row r="98" spans="10:11" s="34" customFormat="1" ht="18" customHeight="1" x14ac:dyDescent="0.15">
      <c r="J98" s="76"/>
      <c r="K98" s="76"/>
    </row>
    <row r="99" spans="10:11" s="34" customFormat="1" ht="18" customHeight="1" x14ac:dyDescent="0.15">
      <c r="J99" s="76"/>
      <c r="K99" s="76"/>
    </row>
    <row r="100" spans="10:11" s="34" customFormat="1" ht="18" customHeight="1" x14ac:dyDescent="0.15">
      <c r="J100" s="76"/>
      <c r="K100" s="76"/>
    </row>
    <row r="101" spans="10:11" s="34" customFormat="1" ht="18" customHeight="1" x14ac:dyDescent="0.15">
      <c r="J101" s="76"/>
      <c r="K101" s="76"/>
    </row>
    <row r="102" spans="10:11" s="34" customFormat="1" ht="18" customHeight="1" x14ac:dyDescent="0.15">
      <c r="J102" s="76"/>
      <c r="K102" s="76"/>
    </row>
    <row r="103" spans="10:11" s="34" customFormat="1" ht="18" customHeight="1" x14ac:dyDescent="0.15">
      <c r="J103" s="76"/>
      <c r="K103" s="76"/>
    </row>
    <row r="104" spans="10:11" s="34" customFormat="1" ht="18" customHeight="1" x14ac:dyDescent="0.15">
      <c r="J104" s="76"/>
      <c r="K104" s="76"/>
    </row>
    <row r="105" spans="10:11" s="34" customFormat="1" ht="18" customHeight="1" x14ac:dyDescent="0.15">
      <c r="J105" s="76"/>
      <c r="K105" s="76"/>
    </row>
    <row r="106" spans="10:11" s="34" customFormat="1" ht="18" customHeight="1" x14ac:dyDescent="0.15">
      <c r="J106" s="76"/>
      <c r="K106" s="76"/>
    </row>
    <row r="107" spans="10:11" s="34" customFormat="1" ht="18" customHeight="1" x14ac:dyDescent="0.15">
      <c r="J107" s="76"/>
      <c r="K107" s="76"/>
    </row>
    <row r="108" spans="10:11" s="34" customFormat="1" ht="18" customHeight="1" x14ac:dyDescent="0.15">
      <c r="J108" s="76"/>
      <c r="K108" s="76"/>
    </row>
    <row r="109" spans="10:11" s="34" customFormat="1" ht="18" customHeight="1" x14ac:dyDescent="0.15">
      <c r="J109" s="76"/>
      <c r="K109" s="76"/>
    </row>
    <row r="110" spans="10:11" s="34" customFormat="1" ht="18" customHeight="1" x14ac:dyDescent="0.15">
      <c r="J110" s="76"/>
      <c r="K110" s="76"/>
    </row>
    <row r="111" spans="10:11" s="34" customFormat="1" ht="18" customHeight="1" x14ac:dyDescent="0.15">
      <c r="J111" s="76"/>
      <c r="K111" s="76"/>
    </row>
    <row r="112" spans="10:11" s="34" customFormat="1" ht="18" customHeight="1" x14ac:dyDescent="0.15">
      <c r="J112" s="76"/>
      <c r="K112" s="76"/>
    </row>
    <row r="113" spans="10:11" s="34" customFormat="1" ht="18" customHeight="1" x14ac:dyDescent="0.15">
      <c r="J113" s="76"/>
      <c r="K113" s="76"/>
    </row>
    <row r="114" spans="10:11" s="34" customFormat="1" ht="18" customHeight="1" x14ac:dyDescent="0.15">
      <c r="J114" s="76"/>
      <c r="K114" s="76"/>
    </row>
    <row r="115" spans="10:11" s="34" customFormat="1" ht="18" customHeight="1" x14ac:dyDescent="0.15">
      <c r="J115" s="76"/>
      <c r="K115" s="76"/>
    </row>
    <row r="116" spans="10:11" s="34" customFormat="1" ht="18" customHeight="1" x14ac:dyDescent="0.15">
      <c r="J116" s="76"/>
      <c r="K116" s="76"/>
    </row>
    <row r="117" spans="10:11" s="34" customFormat="1" ht="18" customHeight="1" x14ac:dyDescent="0.15">
      <c r="J117" s="76"/>
      <c r="K117" s="76"/>
    </row>
    <row r="118" spans="10:11" s="34" customFormat="1" ht="18" customHeight="1" x14ac:dyDescent="0.15">
      <c r="J118" s="76"/>
      <c r="K118" s="76"/>
    </row>
    <row r="119" spans="10:11" s="34" customFormat="1" ht="18" customHeight="1" x14ac:dyDescent="0.15">
      <c r="J119" s="76"/>
      <c r="K119" s="76"/>
    </row>
    <row r="120" spans="10:11" s="34" customFormat="1" ht="18" customHeight="1" x14ac:dyDescent="0.15">
      <c r="J120" s="76"/>
      <c r="K120" s="76"/>
    </row>
    <row r="121" spans="10:11" s="34" customFormat="1" ht="18" customHeight="1" x14ac:dyDescent="0.15">
      <c r="J121" s="76"/>
      <c r="K121" s="76"/>
    </row>
    <row r="122" spans="10:11" s="34" customFormat="1" ht="18" customHeight="1" x14ac:dyDescent="0.15">
      <c r="J122" s="76"/>
      <c r="K122" s="76"/>
    </row>
    <row r="123" spans="10:11" s="34" customFormat="1" ht="18" customHeight="1" x14ac:dyDescent="0.15">
      <c r="J123" s="76"/>
      <c r="K123" s="76"/>
    </row>
    <row r="124" spans="10:11" s="34" customFormat="1" ht="18" customHeight="1" x14ac:dyDescent="0.15">
      <c r="J124" s="76"/>
      <c r="K124" s="76"/>
    </row>
    <row r="125" spans="10:11" s="34" customFormat="1" ht="18" customHeight="1" x14ac:dyDescent="0.15">
      <c r="J125" s="76"/>
      <c r="K125" s="76"/>
    </row>
    <row r="126" spans="10:11" s="34" customFormat="1" ht="18" customHeight="1" x14ac:dyDescent="0.15">
      <c r="J126" s="76"/>
      <c r="K126" s="76"/>
    </row>
    <row r="127" spans="10:11" s="34" customFormat="1" ht="18" customHeight="1" x14ac:dyDescent="0.15">
      <c r="J127" s="76"/>
      <c r="K127" s="76"/>
    </row>
    <row r="128" spans="10:11" s="34" customFormat="1" ht="18" customHeight="1" x14ac:dyDescent="0.15">
      <c r="J128" s="76"/>
      <c r="K128" s="76"/>
    </row>
    <row r="129" spans="10:11" s="34" customFormat="1" ht="18" customHeight="1" x14ac:dyDescent="0.15">
      <c r="J129" s="76"/>
      <c r="K129" s="76"/>
    </row>
    <row r="130" spans="10:11" s="34" customFormat="1" ht="18" customHeight="1" x14ac:dyDescent="0.15">
      <c r="J130" s="76"/>
      <c r="K130" s="76"/>
    </row>
    <row r="131" spans="10:11" s="34" customFormat="1" ht="18" customHeight="1" x14ac:dyDescent="0.15">
      <c r="J131" s="76"/>
      <c r="K131" s="76"/>
    </row>
    <row r="132" spans="10:11" s="34" customFormat="1" ht="18" customHeight="1" x14ac:dyDescent="0.15">
      <c r="J132" s="76"/>
      <c r="K132" s="76"/>
    </row>
    <row r="133" spans="10:11" s="34" customFormat="1" ht="18" customHeight="1" x14ac:dyDescent="0.15">
      <c r="J133" s="76"/>
      <c r="K133" s="76"/>
    </row>
    <row r="134" spans="10:11" s="34" customFormat="1" ht="18" customHeight="1" x14ac:dyDescent="0.15">
      <c r="J134" s="76"/>
      <c r="K134" s="76"/>
    </row>
    <row r="135" spans="10:11" s="34" customFormat="1" ht="18" customHeight="1" x14ac:dyDescent="0.15">
      <c r="J135" s="76"/>
      <c r="K135" s="76"/>
    </row>
    <row r="136" spans="10:11" s="34" customFormat="1" ht="18" customHeight="1" x14ac:dyDescent="0.15">
      <c r="J136" s="76"/>
      <c r="K136" s="76"/>
    </row>
    <row r="137" spans="10:11" s="34" customFormat="1" ht="18" customHeight="1" x14ac:dyDescent="0.15">
      <c r="J137" s="76"/>
      <c r="K137" s="76"/>
    </row>
    <row r="138" spans="10:11" s="34" customFormat="1" ht="18" customHeight="1" x14ac:dyDescent="0.15">
      <c r="J138" s="76"/>
      <c r="K138" s="76"/>
    </row>
    <row r="139" spans="10:11" s="34" customFormat="1" ht="18" customHeight="1" x14ac:dyDescent="0.15">
      <c r="J139" s="76"/>
      <c r="K139" s="76"/>
    </row>
    <row r="140" spans="10:11" s="34" customFormat="1" ht="18" customHeight="1" x14ac:dyDescent="0.15">
      <c r="J140" s="76"/>
      <c r="K140" s="76"/>
    </row>
    <row r="141" spans="10:11" s="34" customFormat="1" ht="18" customHeight="1" x14ac:dyDescent="0.15">
      <c r="J141" s="76"/>
      <c r="K141" s="76"/>
    </row>
    <row r="142" spans="10:11" s="34" customFormat="1" ht="18" customHeight="1" x14ac:dyDescent="0.15">
      <c r="J142" s="76"/>
      <c r="K142" s="76"/>
    </row>
    <row r="143" spans="10:11" s="34" customFormat="1" ht="18" customHeight="1" x14ac:dyDescent="0.15">
      <c r="J143" s="76"/>
      <c r="K143" s="76"/>
    </row>
    <row r="144" spans="10:11" s="34" customFormat="1" ht="18" customHeight="1" x14ac:dyDescent="0.15">
      <c r="J144" s="76"/>
      <c r="K144" s="76"/>
    </row>
    <row r="145" spans="10:11" s="34" customFormat="1" ht="18" customHeight="1" x14ac:dyDescent="0.15">
      <c r="J145" s="76"/>
      <c r="K145" s="76"/>
    </row>
    <row r="146" spans="10:11" s="34" customFormat="1" ht="18" customHeight="1" x14ac:dyDescent="0.15">
      <c r="J146" s="76"/>
      <c r="K146" s="76"/>
    </row>
    <row r="147" spans="10:11" s="34" customFormat="1" ht="18" customHeight="1" x14ac:dyDescent="0.15">
      <c r="J147" s="76"/>
      <c r="K147" s="76"/>
    </row>
    <row r="148" spans="10:11" s="34" customFormat="1" ht="18" customHeight="1" x14ac:dyDescent="0.15">
      <c r="J148" s="76"/>
      <c r="K148" s="76"/>
    </row>
    <row r="149" spans="10:11" s="34" customFormat="1" ht="18" customHeight="1" x14ac:dyDescent="0.15">
      <c r="J149" s="76"/>
      <c r="K149" s="76"/>
    </row>
    <row r="150" spans="10:11" s="34" customFormat="1" ht="18" customHeight="1" x14ac:dyDescent="0.15">
      <c r="J150" s="76"/>
      <c r="K150" s="76"/>
    </row>
    <row r="151" spans="10:11" s="34" customFormat="1" ht="18" customHeight="1" x14ac:dyDescent="0.15">
      <c r="J151" s="76"/>
      <c r="K151" s="76"/>
    </row>
    <row r="152" spans="10:11" s="34" customFormat="1" ht="18" customHeight="1" x14ac:dyDescent="0.15">
      <c r="J152" s="76"/>
      <c r="K152" s="76"/>
    </row>
    <row r="153" spans="10:11" s="34" customFormat="1" ht="18" customHeight="1" x14ac:dyDescent="0.15">
      <c r="J153" s="76"/>
      <c r="K153" s="76"/>
    </row>
    <row r="154" spans="10:11" s="34" customFormat="1" ht="18" customHeight="1" x14ac:dyDescent="0.15">
      <c r="J154" s="76"/>
      <c r="K154" s="76"/>
    </row>
    <row r="155" spans="10:11" s="34" customFormat="1" ht="18" customHeight="1" x14ac:dyDescent="0.15">
      <c r="J155" s="76"/>
      <c r="K155" s="76"/>
    </row>
    <row r="156" spans="10:11" s="34" customFormat="1" ht="18" customHeight="1" x14ac:dyDescent="0.15">
      <c r="J156" s="76"/>
      <c r="K156" s="76"/>
    </row>
    <row r="157" spans="10:11" s="34" customFormat="1" ht="18" customHeight="1" x14ac:dyDescent="0.15">
      <c r="J157" s="76"/>
      <c r="K157" s="76"/>
    </row>
    <row r="158" spans="10:11" s="34" customFormat="1" ht="18" customHeight="1" x14ac:dyDescent="0.15">
      <c r="J158" s="76"/>
      <c r="K158" s="76"/>
    </row>
    <row r="159" spans="10:11" s="34" customFormat="1" ht="18" customHeight="1" x14ac:dyDescent="0.15">
      <c r="J159" s="76"/>
      <c r="K159" s="76"/>
    </row>
    <row r="160" spans="10:11" s="34" customFormat="1" ht="18" customHeight="1" x14ac:dyDescent="0.15">
      <c r="J160" s="76"/>
      <c r="K160" s="76"/>
    </row>
    <row r="161" spans="10:11" s="34" customFormat="1" ht="18" customHeight="1" x14ac:dyDescent="0.15">
      <c r="J161" s="76"/>
      <c r="K161" s="76"/>
    </row>
    <row r="162" spans="10:11" s="34" customFormat="1" ht="18" customHeight="1" x14ac:dyDescent="0.15">
      <c r="J162" s="76"/>
      <c r="K162" s="76"/>
    </row>
    <row r="163" spans="10:11" s="34" customFormat="1" ht="18" customHeight="1" x14ac:dyDescent="0.15">
      <c r="J163" s="76"/>
      <c r="K163" s="76"/>
    </row>
    <row r="164" spans="10:11" s="34" customFormat="1" ht="18" customHeight="1" x14ac:dyDescent="0.15">
      <c r="J164" s="76"/>
      <c r="K164" s="76"/>
    </row>
    <row r="165" spans="10:11" s="34" customFormat="1" ht="18" customHeight="1" x14ac:dyDescent="0.15">
      <c r="J165" s="76"/>
      <c r="K165" s="76"/>
    </row>
    <row r="166" spans="10:11" s="34" customFormat="1" ht="18" customHeight="1" x14ac:dyDescent="0.15">
      <c r="J166" s="76"/>
      <c r="K166" s="76"/>
    </row>
    <row r="167" spans="10:11" s="34" customFormat="1" ht="18" customHeight="1" x14ac:dyDescent="0.15">
      <c r="J167" s="76"/>
      <c r="K167" s="76"/>
    </row>
    <row r="168" spans="10:11" s="34" customFormat="1" ht="18" customHeight="1" x14ac:dyDescent="0.15">
      <c r="J168" s="76"/>
      <c r="K168" s="76"/>
    </row>
    <row r="169" spans="10:11" s="34" customFormat="1" ht="18" customHeight="1" x14ac:dyDescent="0.15">
      <c r="J169" s="76"/>
      <c r="K169" s="76"/>
    </row>
    <row r="170" spans="10:11" s="34" customFormat="1" ht="18" customHeight="1" x14ac:dyDescent="0.15">
      <c r="J170" s="76"/>
      <c r="K170" s="76"/>
    </row>
    <row r="171" spans="10:11" s="34" customFormat="1" ht="18" customHeight="1" x14ac:dyDescent="0.15">
      <c r="J171" s="76"/>
      <c r="K171" s="76"/>
    </row>
    <row r="172" spans="10:11" s="34" customFormat="1" ht="18" customHeight="1" x14ac:dyDescent="0.15">
      <c r="J172" s="76"/>
      <c r="K172" s="76"/>
    </row>
    <row r="173" spans="10:11" s="34" customFormat="1" ht="18" customHeight="1" x14ac:dyDescent="0.15">
      <c r="J173" s="76"/>
      <c r="K173" s="76"/>
    </row>
    <row r="174" spans="10:11" s="34" customFormat="1" ht="18" customHeight="1" x14ac:dyDescent="0.15">
      <c r="J174" s="76"/>
      <c r="K174" s="76"/>
    </row>
    <row r="175" spans="10:11" s="34" customFormat="1" ht="18" customHeight="1" x14ac:dyDescent="0.15">
      <c r="J175" s="76"/>
      <c r="K175" s="76"/>
    </row>
    <row r="176" spans="10:11" s="34" customFormat="1" ht="18" customHeight="1" x14ac:dyDescent="0.15">
      <c r="J176" s="76"/>
      <c r="K176" s="76"/>
    </row>
    <row r="177" spans="10:11" s="34" customFormat="1" ht="18" customHeight="1" x14ac:dyDescent="0.15">
      <c r="J177" s="76"/>
      <c r="K177" s="76"/>
    </row>
    <row r="178" spans="10:11" s="34" customFormat="1" ht="18" customHeight="1" x14ac:dyDescent="0.15">
      <c r="J178" s="76"/>
      <c r="K178" s="76"/>
    </row>
    <row r="179" spans="10:11" s="34" customFormat="1" ht="18" customHeight="1" x14ac:dyDescent="0.15">
      <c r="J179" s="76"/>
      <c r="K179" s="76"/>
    </row>
    <row r="180" spans="10:11" s="34" customFormat="1" ht="18" customHeight="1" x14ac:dyDescent="0.15">
      <c r="J180" s="76"/>
      <c r="K180" s="76"/>
    </row>
    <row r="181" spans="10:11" s="34" customFormat="1" ht="18" customHeight="1" x14ac:dyDescent="0.15">
      <c r="J181" s="76"/>
      <c r="K181" s="76"/>
    </row>
    <row r="182" spans="10:11" s="34" customFormat="1" ht="18" customHeight="1" x14ac:dyDescent="0.15">
      <c r="J182" s="76"/>
      <c r="K182" s="76"/>
    </row>
    <row r="183" spans="10:11" s="34" customFormat="1" ht="18" customHeight="1" x14ac:dyDescent="0.15">
      <c r="J183" s="76"/>
      <c r="K183" s="76"/>
    </row>
    <row r="184" spans="10:11" s="34" customFormat="1" ht="18" customHeight="1" x14ac:dyDescent="0.15">
      <c r="J184" s="76"/>
      <c r="K184" s="76"/>
    </row>
    <row r="185" spans="10:11" s="34" customFormat="1" ht="18" customHeight="1" x14ac:dyDescent="0.15">
      <c r="J185" s="76"/>
      <c r="K185" s="76"/>
    </row>
    <row r="186" spans="10:11" s="34" customFormat="1" ht="18" customHeight="1" x14ac:dyDescent="0.15">
      <c r="J186" s="76"/>
      <c r="K186" s="76"/>
    </row>
    <row r="187" spans="10:11" s="34" customFormat="1" ht="18" customHeight="1" x14ac:dyDescent="0.15">
      <c r="J187" s="76"/>
      <c r="K187" s="76"/>
    </row>
    <row r="188" spans="10:11" s="34" customFormat="1" ht="18" customHeight="1" x14ac:dyDescent="0.15">
      <c r="J188" s="76"/>
      <c r="K188" s="76"/>
    </row>
    <row r="189" spans="10:11" s="34" customFormat="1" ht="18" customHeight="1" x14ac:dyDescent="0.15">
      <c r="J189" s="76"/>
      <c r="K189" s="76"/>
    </row>
    <row r="190" spans="10:11" s="34" customFormat="1" ht="18" customHeight="1" x14ac:dyDescent="0.15">
      <c r="J190" s="76"/>
      <c r="K190" s="76"/>
    </row>
    <row r="191" spans="10:11" s="34" customFormat="1" ht="18" customHeight="1" x14ac:dyDescent="0.15">
      <c r="J191" s="76"/>
      <c r="K191" s="76"/>
    </row>
    <row r="192" spans="10:11" s="34" customFormat="1" ht="18" customHeight="1" x14ac:dyDescent="0.15">
      <c r="J192" s="76"/>
      <c r="K192" s="76"/>
    </row>
    <row r="193" spans="10:11" s="34" customFormat="1" ht="18" customHeight="1" x14ac:dyDescent="0.15">
      <c r="J193" s="76"/>
      <c r="K193" s="76"/>
    </row>
    <row r="194" spans="10:11" s="34" customFormat="1" ht="18" customHeight="1" x14ac:dyDescent="0.15">
      <c r="J194" s="76"/>
      <c r="K194" s="76"/>
    </row>
    <row r="195" spans="10:11" s="34" customFormat="1" ht="18" customHeight="1" x14ac:dyDescent="0.15">
      <c r="J195" s="76"/>
      <c r="K195" s="76"/>
    </row>
    <row r="196" spans="10:11" s="34" customFormat="1" ht="18" customHeight="1" x14ac:dyDescent="0.15">
      <c r="J196" s="76"/>
      <c r="K196" s="76"/>
    </row>
    <row r="197" spans="10:11" s="34" customFormat="1" ht="18" customHeight="1" x14ac:dyDescent="0.15">
      <c r="J197" s="76"/>
      <c r="K197" s="76"/>
    </row>
    <row r="198" spans="10:11" s="34" customFormat="1" ht="18" customHeight="1" x14ac:dyDescent="0.15">
      <c r="J198" s="76"/>
      <c r="K198" s="76"/>
    </row>
    <row r="199" spans="10:11" s="34" customFormat="1" ht="18" customHeight="1" x14ac:dyDescent="0.15">
      <c r="J199" s="76"/>
      <c r="K199" s="76"/>
    </row>
    <row r="200" spans="10:11" s="34" customFormat="1" ht="18" customHeight="1" x14ac:dyDescent="0.15">
      <c r="J200" s="76"/>
      <c r="K200" s="76"/>
    </row>
    <row r="201" spans="10:11" s="34" customFormat="1" ht="18" customHeight="1" x14ac:dyDescent="0.15">
      <c r="J201" s="76"/>
      <c r="K201" s="76"/>
    </row>
    <row r="202" spans="10:11" s="34" customFormat="1" ht="18" customHeight="1" x14ac:dyDescent="0.15">
      <c r="J202" s="76"/>
      <c r="K202" s="76"/>
    </row>
    <row r="203" spans="10:11" s="34" customFormat="1" ht="18" customHeight="1" x14ac:dyDescent="0.15">
      <c r="J203" s="76"/>
      <c r="K203" s="76"/>
    </row>
    <row r="204" spans="10:11" s="34" customFormat="1" ht="18" customHeight="1" x14ac:dyDescent="0.15">
      <c r="J204" s="76"/>
      <c r="K204" s="76"/>
    </row>
    <row r="205" spans="10:11" s="34" customFormat="1" ht="18" customHeight="1" x14ac:dyDescent="0.15">
      <c r="J205" s="76"/>
      <c r="K205" s="76"/>
    </row>
    <row r="206" spans="10:11" s="34" customFormat="1" ht="18" customHeight="1" x14ac:dyDescent="0.15">
      <c r="J206" s="76"/>
      <c r="K206" s="76"/>
    </row>
    <row r="207" spans="10:11" s="34" customFormat="1" ht="18" customHeight="1" x14ac:dyDescent="0.15">
      <c r="J207" s="76"/>
      <c r="K207" s="76"/>
    </row>
    <row r="208" spans="10:11" s="34" customFormat="1" ht="18" customHeight="1" x14ac:dyDescent="0.15">
      <c r="J208" s="76"/>
      <c r="K208" s="76"/>
    </row>
    <row r="209" spans="10:11" s="34" customFormat="1" ht="18" customHeight="1" x14ac:dyDescent="0.15">
      <c r="J209" s="76"/>
      <c r="K209" s="76"/>
    </row>
    <row r="210" spans="10:11" s="34" customFormat="1" ht="18" customHeight="1" x14ac:dyDescent="0.15">
      <c r="J210" s="76"/>
      <c r="K210" s="76"/>
    </row>
    <row r="211" spans="10:11" s="34" customFormat="1" ht="18" customHeight="1" x14ac:dyDescent="0.15">
      <c r="J211" s="76"/>
      <c r="K211" s="76"/>
    </row>
    <row r="212" spans="10:11" s="34" customFormat="1" ht="18" customHeight="1" x14ac:dyDescent="0.15">
      <c r="J212" s="76"/>
      <c r="K212" s="76"/>
    </row>
    <row r="213" spans="10:11" s="34" customFormat="1" ht="18" customHeight="1" x14ac:dyDescent="0.15">
      <c r="J213" s="76"/>
      <c r="K213" s="76"/>
    </row>
    <row r="214" spans="10:11" s="34" customFormat="1" ht="18" customHeight="1" x14ac:dyDescent="0.15">
      <c r="J214" s="76"/>
      <c r="K214" s="76"/>
    </row>
    <row r="215" spans="10:11" s="34" customFormat="1" ht="18" customHeight="1" x14ac:dyDescent="0.15">
      <c r="J215" s="76"/>
      <c r="K215" s="76"/>
    </row>
    <row r="216" spans="10:11" s="34" customFormat="1" ht="18" customHeight="1" x14ac:dyDescent="0.15">
      <c r="J216" s="76"/>
      <c r="K216" s="76"/>
    </row>
    <row r="217" spans="10:11" s="34" customFormat="1" ht="18" customHeight="1" x14ac:dyDescent="0.15">
      <c r="J217" s="76"/>
      <c r="K217" s="76"/>
    </row>
    <row r="218" spans="10:11" s="34" customFormat="1" ht="18" customHeight="1" x14ac:dyDescent="0.15">
      <c r="J218" s="76"/>
      <c r="K218" s="76"/>
    </row>
    <row r="219" spans="10:11" s="34" customFormat="1" ht="18" customHeight="1" x14ac:dyDescent="0.15">
      <c r="J219" s="76"/>
      <c r="K219" s="76"/>
    </row>
    <row r="220" spans="10:11" s="34" customFormat="1" ht="18" customHeight="1" x14ac:dyDescent="0.15">
      <c r="J220" s="76"/>
      <c r="K220" s="76"/>
    </row>
    <row r="221" spans="10:11" s="34" customFormat="1" ht="18" customHeight="1" x14ac:dyDescent="0.15">
      <c r="J221" s="76"/>
      <c r="K221" s="76"/>
    </row>
    <row r="222" spans="10:11" s="34" customFormat="1" ht="18" customHeight="1" x14ac:dyDescent="0.15">
      <c r="J222" s="76"/>
      <c r="K222" s="76"/>
    </row>
    <row r="223" spans="10:11" s="34" customFormat="1" ht="18" customHeight="1" x14ac:dyDescent="0.15">
      <c r="J223" s="76"/>
      <c r="K223" s="76"/>
    </row>
    <row r="224" spans="10:11" s="34" customFormat="1" ht="18" customHeight="1" x14ac:dyDescent="0.15">
      <c r="J224" s="76"/>
      <c r="K224" s="76"/>
    </row>
    <row r="225" spans="10:11" s="34" customFormat="1" ht="18" customHeight="1" x14ac:dyDescent="0.15">
      <c r="J225" s="76"/>
      <c r="K225" s="76"/>
    </row>
    <row r="226" spans="10:11" s="34" customFormat="1" ht="18" customHeight="1" x14ac:dyDescent="0.15">
      <c r="J226" s="76"/>
      <c r="K226" s="76"/>
    </row>
    <row r="227" spans="10:11" s="34" customFormat="1" ht="18" customHeight="1" x14ac:dyDescent="0.15">
      <c r="J227" s="76"/>
      <c r="K227" s="76"/>
    </row>
    <row r="228" spans="10:11" s="34" customFormat="1" ht="18" customHeight="1" x14ac:dyDescent="0.15">
      <c r="J228" s="76"/>
      <c r="K228" s="76"/>
    </row>
    <row r="229" spans="10:11" s="34" customFormat="1" ht="18" customHeight="1" x14ac:dyDescent="0.15">
      <c r="J229" s="76"/>
      <c r="K229" s="76"/>
    </row>
    <row r="230" spans="10:11" s="34" customFormat="1" x14ac:dyDescent="0.15">
      <c r="J230" s="76"/>
      <c r="K230" s="76"/>
    </row>
    <row r="231" spans="10:11" s="34" customFormat="1" x14ac:dyDescent="0.15">
      <c r="J231" s="76"/>
      <c r="K231" s="76"/>
    </row>
    <row r="232" spans="10:11" s="34" customFormat="1" x14ac:dyDescent="0.15">
      <c r="J232" s="76"/>
      <c r="K232" s="76"/>
    </row>
    <row r="233" spans="10:11" s="34" customFormat="1" x14ac:dyDescent="0.15">
      <c r="J233" s="76"/>
      <c r="K233" s="76"/>
    </row>
    <row r="234" spans="10:11" s="34" customFormat="1" x14ac:dyDescent="0.15">
      <c r="J234" s="76"/>
      <c r="K234" s="76"/>
    </row>
    <row r="235" spans="10:11" s="34" customFormat="1" x14ac:dyDescent="0.15">
      <c r="J235" s="76"/>
      <c r="K235" s="76"/>
    </row>
    <row r="236" spans="10:11" s="34" customFormat="1" x14ac:dyDescent="0.15">
      <c r="J236" s="76"/>
      <c r="K236" s="76"/>
    </row>
    <row r="237" spans="10:11" s="34" customFormat="1" x14ac:dyDescent="0.15">
      <c r="J237" s="76"/>
      <c r="K237" s="76"/>
    </row>
    <row r="238" spans="10:11" s="34" customFormat="1" x14ac:dyDescent="0.15">
      <c r="J238" s="76"/>
      <c r="K238" s="76"/>
    </row>
    <row r="239" spans="10:11" s="34" customFormat="1" x14ac:dyDescent="0.15">
      <c r="J239" s="76"/>
      <c r="K239" s="76"/>
    </row>
    <row r="240" spans="10:11" s="34" customFormat="1" x14ac:dyDescent="0.15">
      <c r="J240" s="76"/>
      <c r="K240" s="76"/>
    </row>
    <row r="241" spans="10:11" s="34" customFormat="1" x14ac:dyDescent="0.15">
      <c r="J241" s="76"/>
      <c r="K241" s="76"/>
    </row>
    <row r="242" spans="10:11" s="34" customFormat="1" x14ac:dyDescent="0.15">
      <c r="J242" s="76"/>
      <c r="K242" s="76"/>
    </row>
    <row r="243" spans="10:11" s="34" customFormat="1" x14ac:dyDescent="0.15">
      <c r="J243" s="76"/>
      <c r="K243" s="76"/>
    </row>
    <row r="244" spans="10:11" s="34" customFormat="1" x14ac:dyDescent="0.15">
      <c r="J244" s="76"/>
      <c r="K244" s="76"/>
    </row>
    <row r="245" spans="10:11" s="34" customFormat="1" x14ac:dyDescent="0.15">
      <c r="J245" s="76"/>
      <c r="K245" s="76"/>
    </row>
    <row r="246" spans="10:11" s="34" customFormat="1" x14ac:dyDescent="0.15">
      <c r="J246" s="76"/>
      <c r="K246" s="76"/>
    </row>
    <row r="247" spans="10:11" s="34" customFormat="1" x14ac:dyDescent="0.15">
      <c r="J247" s="76"/>
      <c r="K247" s="76"/>
    </row>
    <row r="248" spans="10:11" s="34" customFormat="1" x14ac:dyDescent="0.15">
      <c r="J248" s="76"/>
      <c r="K248" s="76"/>
    </row>
    <row r="249" spans="10:11" s="34" customFormat="1" x14ac:dyDescent="0.15">
      <c r="J249" s="76"/>
      <c r="K249" s="76"/>
    </row>
    <row r="250" spans="10:11" s="34" customFormat="1" x14ac:dyDescent="0.15">
      <c r="J250" s="76"/>
      <c r="K250" s="76"/>
    </row>
    <row r="251" spans="10:11" s="34" customFormat="1" x14ac:dyDescent="0.15">
      <c r="J251" s="76"/>
      <c r="K251" s="76"/>
    </row>
    <row r="252" spans="10:11" s="34" customFormat="1" x14ac:dyDescent="0.15">
      <c r="J252" s="76"/>
      <c r="K252" s="76"/>
    </row>
    <row r="253" spans="10:11" s="34" customFormat="1" x14ac:dyDescent="0.15">
      <c r="J253" s="76"/>
      <c r="K253" s="76"/>
    </row>
    <row r="254" spans="10:11" s="34" customFormat="1" x14ac:dyDescent="0.15">
      <c r="J254" s="76"/>
      <c r="K254" s="76"/>
    </row>
    <row r="255" spans="10:11" s="34" customFormat="1" x14ac:dyDescent="0.15">
      <c r="J255" s="76"/>
      <c r="K255" s="76"/>
    </row>
    <row r="256" spans="10:11" s="34" customFormat="1" x14ac:dyDescent="0.15">
      <c r="J256" s="76"/>
      <c r="K256" s="76"/>
    </row>
    <row r="257" spans="10:11" s="34" customFormat="1" x14ac:dyDescent="0.15">
      <c r="J257" s="76"/>
      <c r="K257" s="76"/>
    </row>
    <row r="258" spans="10:11" s="34" customFormat="1" x14ac:dyDescent="0.15">
      <c r="J258" s="76"/>
      <c r="K258" s="76"/>
    </row>
    <row r="259" spans="10:11" s="34" customFormat="1" x14ac:dyDescent="0.15">
      <c r="J259" s="76"/>
      <c r="K259" s="76"/>
    </row>
    <row r="260" spans="10:11" s="34" customFormat="1" x14ac:dyDescent="0.15">
      <c r="J260" s="76"/>
      <c r="K260" s="76"/>
    </row>
    <row r="261" spans="10:11" s="34" customFormat="1" x14ac:dyDescent="0.15">
      <c r="J261" s="76"/>
      <c r="K261" s="76"/>
    </row>
    <row r="262" spans="10:11" s="34" customFormat="1" x14ac:dyDescent="0.15">
      <c r="J262" s="76"/>
      <c r="K262" s="76"/>
    </row>
    <row r="263" spans="10:11" s="34" customFormat="1" x14ac:dyDescent="0.15">
      <c r="J263" s="76"/>
      <c r="K263" s="76"/>
    </row>
    <row r="264" spans="10:11" s="34" customFormat="1" x14ac:dyDescent="0.15">
      <c r="J264" s="76"/>
      <c r="K264" s="76"/>
    </row>
    <row r="265" spans="10:11" s="34" customFormat="1" x14ac:dyDescent="0.15">
      <c r="J265" s="76"/>
      <c r="K265" s="76"/>
    </row>
    <row r="266" spans="10:11" s="34" customFormat="1" x14ac:dyDescent="0.15">
      <c r="J266" s="76"/>
      <c r="K266" s="76"/>
    </row>
    <row r="267" spans="10:11" s="34" customFormat="1" x14ac:dyDescent="0.15">
      <c r="J267" s="76"/>
      <c r="K267" s="76"/>
    </row>
    <row r="268" spans="10:11" s="34" customFormat="1" x14ac:dyDescent="0.15">
      <c r="J268" s="76"/>
      <c r="K268" s="76"/>
    </row>
    <row r="269" spans="10:11" s="34" customFormat="1" x14ac:dyDescent="0.15">
      <c r="J269" s="76"/>
      <c r="K269" s="76"/>
    </row>
    <row r="270" spans="10:11" s="34" customFormat="1" x14ac:dyDescent="0.15">
      <c r="J270" s="76"/>
      <c r="K270" s="76"/>
    </row>
    <row r="271" spans="10:11" s="34" customFormat="1" x14ac:dyDescent="0.15">
      <c r="J271" s="76"/>
      <c r="K271" s="76"/>
    </row>
    <row r="272" spans="10:11" s="34" customFormat="1" x14ac:dyDescent="0.15">
      <c r="J272" s="76"/>
      <c r="K272" s="76"/>
    </row>
    <row r="273" spans="10:11" s="34" customFormat="1" x14ac:dyDescent="0.15">
      <c r="J273" s="76"/>
      <c r="K273" s="76"/>
    </row>
    <row r="274" spans="10:11" s="34" customFormat="1" x14ac:dyDescent="0.15">
      <c r="J274" s="76"/>
      <c r="K274" s="76"/>
    </row>
    <row r="275" spans="10:11" s="34" customFormat="1" x14ac:dyDescent="0.15">
      <c r="J275" s="76"/>
      <c r="K275" s="76"/>
    </row>
    <row r="276" spans="10:11" s="34" customFormat="1" x14ac:dyDescent="0.15">
      <c r="J276" s="76"/>
      <c r="K276" s="76"/>
    </row>
    <row r="277" spans="10:11" s="34" customFormat="1" x14ac:dyDescent="0.15">
      <c r="J277" s="76"/>
      <c r="K277" s="76"/>
    </row>
    <row r="278" spans="10:11" s="34" customFormat="1" x14ac:dyDescent="0.15">
      <c r="J278" s="76"/>
      <c r="K278" s="76"/>
    </row>
    <row r="279" spans="10:11" s="34" customFormat="1" x14ac:dyDescent="0.15">
      <c r="J279" s="76"/>
      <c r="K279" s="76"/>
    </row>
    <row r="280" spans="10:11" s="34" customFormat="1" x14ac:dyDescent="0.15">
      <c r="J280" s="76"/>
      <c r="K280" s="76"/>
    </row>
    <row r="281" spans="10:11" s="34" customFormat="1" x14ac:dyDescent="0.15">
      <c r="J281" s="76"/>
      <c r="K281" s="76"/>
    </row>
    <row r="282" spans="10:11" s="34" customFormat="1" x14ac:dyDescent="0.15">
      <c r="J282" s="76"/>
      <c r="K282" s="76"/>
    </row>
    <row r="283" spans="10:11" s="34" customFormat="1" x14ac:dyDescent="0.15">
      <c r="J283" s="76"/>
      <c r="K283" s="76"/>
    </row>
    <row r="284" spans="10:11" s="34" customFormat="1" x14ac:dyDescent="0.15">
      <c r="J284" s="76"/>
      <c r="K284" s="76"/>
    </row>
    <row r="285" spans="10:11" s="34" customFormat="1" x14ac:dyDescent="0.15">
      <c r="J285" s="76"/>
      <c r="K285" s="76"/>
    </row>
    <row r="286" spans="10:11" s="34" customFormat="1" x14ac:dyDescent="0.15">
      <c r="J286" s="76"/>
      <c r="K286" s="76"/>
    </row>
    <row r="287" spans="10:11" s="34" customFormat="1" x14ac:dyDescent="0.15">
      <c r="J287" s="76"/>
      <c r="K287" s="76"/>
    </row>
    <row r="288" spans="10:11" s="34" customFormat="1" x14ac:dyDescent="0.15">
      <c r="J288" s="76"/>
      <c r="K288" s="76"/>
    </row>
    <row r="289" spans="10:11" s="34" customFormat="1" x14ac:dyDescent="0.15">
      <c r="J289" s="76"/>
      <c r="K289" s="76"/>
    </row>
    <row r="290" spans="10:11" s="34" customFormat="1" x14ac:dyDescent="0.15">
      <c r="J290" s="76"/>
      <c r="K290" s="76"/>
    </row>
    <row r="291" spans="10:11" s="34" customFormat="1" x14ac:dyDescent="0.15">
      <c r="J291" s="76"/>
      <c r="K291" s="76"/>
    </row>
    <row r="292" spans="10:11" s="34" customFormat="1" x14ac:dyDescent="0.15">
      <c r="J292" s="76"/>
      <c r="K292" s="76"/>
    </row>
    <row r="293" spans="10:11" s="34" customFormat="1" x14ac:dyDescent="0.15">
      <c r="J293" s="76"/>
      <c r="K293" s="76"/>
    </row>
    <row r="294" spans="10:11" s="34" customFormat="1" x14ac:dyDescent="0.15">
      <c r="J294" s="76"/>
      <c r="K294" s="76"/>
    </row>
    <row r="295" spans="10:11" s="34" customFormat="1" x14ac:dyDescent="0.15">
      <c r="J295" s="76"/>
      <c r="K295" s="76"/>
    </row>
    <row r="296" spans="10:11" s="34" customFormat="1" x14ac:dyDescent="0.15">
      <c r="J296" s="76"/>
      <c r="K296" s="76"/>
    </row>
    <row r="297" spans="10:11" s="34" customFormat="1" x14ac:dyDescent="0.15">
      <c r="J297" s="76"/>
      <c r="K297" s="76"/>
    </row>
    <row r="298" spans="10:11" s="34" customFormat="1" x14ac:dyDescent="0.15">
      <c r="J298" s="76"/>
      <c r="K298" s="76"/>
    </row>
    <row r="299" spans="10:11" s="34" customFormat="1" x14ac:dyDescent="0.15">
      <c r="J299" s="76"/>
      <c r="K299" s="76"/>
    </row>
    <row r="300" spans="10:11" s="34" customFormat="1" x14ac:dyDescent="0.15">
      <c r="J300" s="76"/>
      <c r="K300" s="76"/>
    </row>
    <row r="301" spans="10:11" s="34" customFormat="1" x14ac:dyDescent="0.15">
      <c r="J301" s="76"/>
      <c r="K301" s="76"/>
    </row>
    <row r="302" spans="10:11" s="34" customFormat="1" x14ac:dyDescent="0.15">
      <c r="J302" s="76"/>
      <c r="K302" s="76"/>
    </row>
    <row r="303" spans="10:11" s="34" customFormat="1" x14ac:dyDescent="0.15">
      <c r="J303" s="76"/>
      <c r="K303" s="76"/>
    </row>
    <row r="304" spans="10:11" s="34" customFormat="1" x14ac:dyDescent="0.15">
      <c r="J304" s="76"/>
      <c r="K304" s="76"/>
    </row>
    <row r="305" spans="10:11" s="34" customFormat="1" x14ac:dyDescent="0.15">
      <c r="J305" s="76"/>
      <c r="K305" s="76"/>
    </row>
    <row r="306" spans="10:11" s="34" customFormat="1" x14ac:dyDescent="0.15">
      <c r="J306" s="76"/>
      <c r="K306" s="76"/>
    </row>
    <row r="307" spans="10:11" s="34" customFormat="1" x14ac:dyDescent="0.15">
      <c r="J307" s="76"/>
      <c r="K307" s="76"/>
    </row>
    <row r="308" spans="10:11" s="34" customFormat="1" x14ac:dyDescent="0.15">
      <c r="J308" s="76"/>
      <c r="K308" s="76"/>
    </row>
    <row r="309" spans="10:11" s="34" customFormat="1" x14ac:dyDescent="0.15">
      <c r="J309" s="76"/>
      <c r="K309" s="76"/>
    </row>
    <row r="310" spans="10:11" s="34" customFormat="1" x14ac:dyDescent="0.15">
      <c r="J310" s="76"/>
      <c r="K310" s="76"/>
    </row>
    <row r="311" spans="10:11" s="34" customFormat="1" x14ac:dyDescent="0.15">
      <c r="J311" s="76"/>
      <c r="K311" s="76"/>
    </row>
    <row r="312" spans="10:11" s="34" customFormat="1" x14ac:dyDescent="0.15">
      <c r="J312" s="76"/>
      <c r="K312" s="76"/>
    </row>
    <row r="313" spans="10:11" s="34" customFormat="1" x14ac:dyDescent="0.15">
      <c r="J313" s="76"/>
      <c r="K313" s="76"/>
    </row>
    <row r="314" spans="10:11" s="34" customFormat="1" x14ac:dyDescent="0.15">
      <c r="J314" s="76"/>
      <c r="K314" s="76"/>
    </row>
    <row r="315" spans="10:11" s="34" customFormat="1" x14ac:dyDescent="0.15">
      <c r="J315" s="76"/>
      <c r="K315" s="76"/>
    </row>
    <row r="316" spans="10:11" s="34" customFormat="1" x14ac:dyDescent="0.15">
      <c r="J316" s="76"/>
      <c r="K316" s="76"/>
    </row>
    <row r="317" spans="10:11" s="34" customFormat="1" x14ac:dyDescent="0.15">
      <c r="J317" s="76"/>
      <c r="K317" s="76"/>
    </row>
    <row r="318" spans="10:11" s="34" customFormat="1" x14ac:dyDescent="0.15">
      <c r="J318" s="76"/>
      <c r="K318" s="76"/>
    </row>
    <row r="319" spans="10:11" s="34" customFormat="1" x14ac:dyDescent="0.15">
      <c r="J319" s="76"/>
      <c r="K319" s="76"/>
    </row>
    <row r="320" spans="10:11" s="34" customFormat="1" x14ac:dyDescent="0.15">
      <c r="J320" s="76"/>
      <c r="K320" s="76"/>
    </row>
    <row r="321" spans="10:11" s="34" customFormat="1" x14ac:dyDescent="0.15">
      <c r="J321" s="76"/>
      <c r="K321" s="76"/>
    </row>
    <row r="322" spans="10:11" s="34" customFormat="1" x14ac:dyDescent="0.15">
      <c r="J322" s="76"/>
      <c r="K322" s="76"/>
    </row>
    <row r="323" spans="10:11" s="34" customFormat="1" x14ac:dyDescent="0.15">
      <c r="J323" s="76"/>
      <c r="K323" s="76"/>
    </row>
    <row r="324" spans="10:11" s="34" customFormat="1" x14ac:dyDescent="0.15">
      <c r="J324" s="76"/>
      <c r="K324" s="76"/>
    </row>
    <row r="325" spans="10:11" s="34" customFormat="1" x14ac:dyDescent="0.15">
      <c r="J325" s="76"/>
      <c r="K325" s="76"/>
    </row>
    <row r="326" spans="10:11" s="34" customFormat="1" x14ac:dyDescent="0.15">
      <c r="J326" s="76"/>
      <c r="K326" s="76"/>
    </row>
    <row r="327" spans="10:11" s="34" customFormat="1" x14ac:dyDescent="0.15">
      <c r="J327" s="76"/>
      <c r="K327" s="76"/>
    </row>
    <row r="328" spans="10:11" s="34" customFormat="1" x14ac:dyDescent="0.15">
      <c r="J328" s="76"/>
      <c r="K328" s="76"/>
    </row>
    <row r="329" spans="10:11" s="34" customFormat="1" x14ac:dyDescent="0.15">
      <c r="J329" s="76"/>
      <c r="K329" s="76"/>
    </row>
    <row r="330" spans="10:11" s="34" customFormat="1" x14ac:dyDescent="0.15">
      <c r="J330" s="76"/>
      <c r="K330" s="76"/>
    </row>
    <row r="331" spans="10:11" s="34" customFormat="1" x14ac:dyDescent="0.15">
      <c r="J331" s="76"/>
      <c r="K331" s="76"/>
    </row>
    <row r="332" spans="10:11" s="34" customFormat="1" x14ac:dyDescent="0.15">
      <c r="J332" s="76"/>
      <c r="K332" s="76"/>
    </row>
    <row r="333" spans="10:11" s="34" customFormat="1" x14ac:dyDescent="0.15">
      <c r="J333" s="76"/>
      <c r="K333" s="76"/>
    </row>
    <row r="334" spans="10:11" s="34" customFormat="1" x14ac:dyDescent="0.15">
      <c r="J334" s="76"/>
      <c r="K334" s="76"/>
    </row>
    <row r="335" spans="10:11" s="34" customFormat="1" x14ac:dyDescent="0.15">
      <c r="J335" s="76"/>
      <c r="K335" s="76"/>
    </row>
    <row r="336" spans="10:11" s="34" customFormat="1" x14ac:dyDescent="0.15">
      <c r="J336" s="76"/>
      <c r="K336" s="76"/>
    </row>
    <row r="337" spans="10:11" s="34" customFormat="1" x14ac:dyDescent="0.15">
      <c r="J337" s="76"/>
      <c r="K337" s="76"/>
    </row>
    <row r="338" spans="10:11" s="34" customFormat="1" x14ac:dyDescent="0.15">
      <c r="J338" s="76"/>
      <c r="K338" s="76"/>
    </row>
    <row r="339" spans="10:11" s="34" customFormat="1" x14ac:dyDescent="0.15">
      <c r="J339" s="76"/>
      <c r="K339" s="76"/>
    </row>
    <row r="340" spans="10:11" s="34" customFormat="1" x14ac:dyDescent="0.15">
      <c r="J340" s="76"/>
      <c r="K340" s="76"/>
    </row>
    <row r="341" spans="10:11" s="34" customFormat="1" x14ac:dyDescent="0.15">
      <c r="J341" s="76"/>
      <c r="K341" s="76"/>
    </row>
    <row r="342" spans="10:11" s="34" customFormat="1" x14ac:dyDescent="0.15">
      <c r="J342" s="76"/>
      <c r="K342" s="76"/>
    </row>
    <row r="343" spans="10:11" s="34" customFormat="1" x14ac:dyDescent="0.15">
      <c r="J343" s="76"/>
      <c r="K343" s="76"/>
    </row>
    <row r="344" spans="10:11" s="34" customFormat="1" x14ac:dyDescent="0.15">
      <c r="J344" s="76"/>
      <c r="K344" s="76"/>
    </row>
    <row r="345" spans="10:11" s="34" customFormat="1" x14ac:dyDescent="0.15">
      <c r="J345" s="76"/>
      <c r="K345" s="76"/>
    </row>
    <row r="346" spans="10:11" s="34" customFormat="1" x14ac:dyDescent="0.15">
      <c r="J346" s="76"/>
      <c r="K346" s="76"/>
    </row>
    <row r="347" spans="10:11" s="34" customFormat="1" x14ac:dyDescent="0.15">
      <c r="J347" s="76"/>
      <c r="K347" s="76"/>
    </row>
    <row r="348" spans="10:11" s="34" customFormat="1" x14ac:dyDescent="0.15">
      <c r="J348" s="76"/>
      <c r="K348" s="76"/>
    </row>
    <row r="349" spans="10:11" s="34" customFormat="1" x14ac:dyDescent="0.15">
      <c r="J349" s="76"/>
      <c r="K349" s="76"/>
    </row>
    <row r="350" spans="10:11" s="34" customFormat="1" x14ac:dyDescent="0.15">
      <c r="J350" s="76"/>
      <c r="K350" s="76"/>
    </row>
    <row r="351" spans="10:11" s="34" customFormat="1" x14ac:dyDescent="0.15">
      <c r="J351" s="76"/>
      <c r="K351" s="76"/>
    </row>
    <row r="352" spans="10:11" s="34" customFormat="1" x14ac:dyDescent="0.15">
      <c r="J352" s="76"/>
      <c r="K352" s="76"/>
    </row>
    <row r="353" spans="10:11" s="34" customFormat="1" x14ac:dyDescent="0.15">
      <c r="J353" s="76"/>
      <c r="K353" s="76"/>
    </row>
    <row r="354" spans="10:11" s="34" customFormat="1" x14ac:dyDescent="0.15">
      <c r="J354" s="76"/>
      <c r="K354" s="76"/>
    </row>
    <row r="355" spans="10:11" s="34" customFormat="1" x14ac:dyDescent="0.15">
      <c r="J355" s="76"/>
      <c r="K355" s="76"/>
    </row>
    <row r="356" spans="10:11" s="34" customFormat="1" x14ac:dyDescent="0.15">
      <c r="J356" s="76"/>
      <c r="K356" s="76"/>
    </row>
    <row r="357" spans="10:11" s="34" customFormat="1" x14ac:dyDescent="0.15">
      <c r="J357" s="76"/>
      <c r="K357" s="76"/>
    </row>
    <row r="358" spans="10:11" s="34" customFormat="1" x14ac:dyDescent="0.15">
      <c r="J358" s="76"/>
      <c r="K358" s="76"/>
    </row>
    <row r="359" spans="10:11" s="34" customFormat="1" x14ac:dyDescent="0.15">
      <c r="J359" s="76"/>
      <c r="K359" s="76"/>
    </row>
    <row r="360" spans="10:11" s="34" customFormat="1" x14ac:dyDescent="0.15">
      <c r="J360" s="76"/>
      <c r="K360" s="76"/>
    </row>
    <row r="361" spans="10:11" s="34" customFormat="1" x14ac:dyDescent="0.15">
      <c r="J361" s="76"/>
      <c r="K361" s="76"/>
    </row>
    <row r="362" spans="10:11" s="34" customFormat="1" x14ac:dyDescent="0.15">
      <c r="J362" s="76"/>
      <c r="K362" s="76"/>
    </row>
    <row r="363" spans="10:11" s="34" customFormat="1" x14ac:dyDescent="0.15">
      <c r="J363" s="76"/>
      <c r="K363" s="76"/>
    </row>
    <row r="364" spans="10:11" s="34" customFormat="1" x14ac:dyDescent="0.15">
      <c r="J364" s="76"/>
      <c r="K364" s="76"/>
    </row>
    <row r="365" spans="10:11" s="34" customFormat="1" x14ac:dyDescent="0.15">
      <c r="J365" s="76"/>
      <c r="K365" s="76"/>
    </row>
    <row r="366" spans="10:11" s="34" customFormat="1" x14ac:dyDescent="0.15">
      <c r="J366" s="76"/>
      <c r="K366" s="76"/>
    </row>
    <row r="367" spans="10:11" s="34" customFormat="1" x14ac:dyDescent="0.15">
      <c r="J367" s="76"/>
      <c r="K367" s="76"/>
    </row>
    <row r="368" spans="10:11" s="34" customFormat="1" x14ac:dyDescent="0.15">
      <c r="J368" s="76"/>
      <c r="K368" s="76"/>
    </row>
    <row r="369" spans="10:11" s="34" customFormat="1" x14ac:dyDescent="0.15">
      <c r="J369" s="76"/>
      <c r="K369" s="76"/>
    </row>
    <row r="370" spans="10:11" s="34" customFormat="1" x14ac:dyDescent="0.15">
      <c r="J370" s="76"/>
      <c r="K370" s="76"/>
    </row>
    <row r="371" spans="10:11" s="34" customFormat="1" x14ac:dyDescent="0.15">
      <c r="J371" s="76"/>
      <c r="K371" s="76"/>
    </row>
    <row r="372" spans="10:11" s="34" customFormat="1" x14ac:dyDescent="0.15">
      <c r="J372" s="76"/>
      <c r="K372" s="76"/>
    </row>
    <row r="373" spans="10:11" s="34" customFormat="1" x14ac:dyDescent="0.15">
      <c r="J373" s="76"/>
      <c r="K373" s="76"/>
    </row>
    <row r="374" spans="10:11" s="34" customFormat="1" x14ac:dyDescent="0.15">
      <c r="J374" s="76"/>
      <c r="K374" s="76"/>
    </row>
    <row r="375" spans="10:11" s="34" customFormat="1" x14ac:dyDescent="0.15">
      <c r="J375" s="76"/>
      <c r="K375" s="76"/>
    </row>
    <row r="376" spans="10:11" s="34" customFormat="1" x14ac:dyDescent="0.15">
      <c r="J376" s="76"/>
      <c r="K376" s="76"/>
    </row>
    <row r="377" spans="10:11" s="34" customFormat="1" x14ac:dyDescent="0.15">
      <c r="J377" s="76"/>
      <c r="K377" s="76"/>
    </row>
    <row r="378" spans="10:11" s="34" customFormat="1" x14ac:dyDescent="0.15">
      <c r="J378" s="76"/>
      <c r="K378" s="76"/>
    </row>
    <row r="379" spans="10:11" s="34" customFormat="1" x14ac:dyDescent="0.15">
      <c r="J379" s="76"/>
      <c r="K379" s="76"/>
    </row>
    <row r="380" spans="10:11" s="34" customFormat="1" x14ac:dyDescent="0.15">
      <c r="J380" s="76"/>
      <c r="K380" s="76"/>
    </row>
    <row r="381" spans="10:11" s="34" customFormat="1" x14ac:dyDescent="0.15">
      <c r="J381" s="76"/>
      <c r="K381" s="76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73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[2]財政指標!$M$1</f>
        <v>小川町</v>
      </c>
      <c r="P1" s="32" t="str">
        <f>[2]財政指標!$M$1</f>
        <v>小川町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170</v>
      </c>
      <c r="D3" s="17" t="s">
        <v>172</v>
      </c>
      <c r="E3" s="17" t="s">
        <v>174</v>
      </c>
      <c r="F3" s="17" t="s">
        <v>176</v>
      </c>
      <c r="G3" s="17" t="s">
        <v>178</v>
      </c>
      <c r="H3" s="17" t="s">
        <v>180</v>
      </c>
      <c r="I3" s="17" t="s">
        <v>182</v>
      </c>
      <c r="J3" s="14" t="s">
        <v>238</v>
      </c>
      <c r="K3" s="14" t="s">
        <v>239</v>
      </c>
      <c r="L3" s="74" t="s">
        <v>188</v>
      </c>
      <c r="M3" s="74" t="s">
        <v>190</v>
      </c>
      <c r="N3" s="74" t="s">
        <v>192</v>
      </c>
      <c r="O3" s="2" t="s">
        <v>271</v>
      </c>
      <c r="P3" s="2" t="s">
        <v>272</v>
      </c>
      <c r="Q3" s="2" t="s">
        <v>273</v>
      </c>
    </row>
    <row r="4" spans="1:17" ht="18" customHeight="1" x14ac:dyDescent="0.15">
      <c r="A4" s="19" t="s">
        <v>259</v>
      </c>
      <c r="B4" s="16"/>
      <c r="C4" s="17"/>
      <c r="D4" s="17">
        <v>71487</v>
      </c>
      <c r="E4" s="17">
        <v>70785</v>
      </c>
      <c r="F4" s="17">
        <v>76338</v>
      </c>
      <c r="G4" s="17">
        <v>80862</v>
      </c>
      <c r="H4" s="17">
        <v>79409</v>
      </c>
      <c r="I4" s="17">
        <v>78726</v>
      </c>
      <c r="J4" s="75">
        <v>78489</v>
      </c>
      <c r="K4" s="13">
        <v>77354</v>
      </c>
      <c r="L4" s="52">
        <v>77704</v>
      </c>
      <c r="M4" s="52">
        <v>79234</v>
      </c>
      <c r="N4" s="52">
        <v>76036</v>
      </c>
      <c r="O4" s="52">
        <v>75408</v>
      </c>
      <c r="P4" s="52">
        <v>71066</v>
      </c>
      <c r="Q4" s="52">
        <v>71116</v>
      </c>
    </row>
    <row r="5" spans="1:17" ht="18" customHeight="1" x14ac:dyDescent="0.15">
      <c r="A5" s="19" t="s">
        <v>260</v>
      </c>
      <c r="B5" s="16"/>
      <c r="C5" s="17"/>
      <c r="D5" s="17">
        <v>521341</v>
      </c>
      <c r="E5" s="17">
        <v>659709</v>
      </c>
      <c r="F5" s="17">
        <v>648358</v>
      </c>
      <c r="G5" s="17">
        <v>561602</v>
      </c>
      <c r="H5" s="17">
        <v>524220</v>
      </c>
      <c r="I5" s="17">
        <v>538356</v>
      </c>
      <c r="J5" s="75">
        <v>519474</v>
      </c>
      <c r="K5" s="13">
        <v>521455</v>
      </c>
      <c r="L5" s="52">
        <v>550095</v>
      </c>
      <c r="M5" s="52">
        <v>482496</v>
      </c>
      <c r="N5" s="52">
        <v>645043</v>
      </c>
      <c r="O5" s="52">
        <v>539879</v>
      </c>
      <c r="P5" s="52">
        <v>457069</v>
      </c>
      <c r="Q5" s="52">
        <v>479316</v>
      </c>
    </row>
    <row r="6" spans="1:17" ht="18" customHeight="1" x14ac:dyDescent="0.15">
      <c r="A6" s="19" t="s">
        <v>261</v>
      </c>
      <c r="B6" s="16"/>
      <c r="C6" s="17"/>
      <c r="D6" s="17">
        <v>252344</v>
      </c>
      <c r="E6" s="17">
        <v>272268</v>
      </c>
      <c r="F6" s="17">
        <v>375231</v>
      </c>
      <c r="G6" s="17">
        <v>403581</v>
      </c>
      <c r="H6" s="17">
        <v>423789</v>
      </c>
      <c r="I6" s="17">
        <v>459476</v>
      </c>
      <c r="J6" s="75">
        <v>512773</v>
      </c>
      <c r="K6" s="73">
        <v>668279</v>
      </c>
      <c r="L6" s="52">
        <v>706348</v>
      </c>
      <c r="M6" s="52">
        <v>750693</v>
      </c>
      <c r="N6" s="52">
        <v>1975457</v>
      </c>
      <c r="O6" s="52">
        <v>552935</v>
      </c>
      <c r="P6" s="52">
        <v>528876</v>
      </c>
      <c r="Q6" s="52">
        <v>542782</v>
      </c>
    </row>
    <row r="7" spans="1:17" ht="18" customHeight="1" x14ac:dyDescent="0.15">
      <c r="A7" s="19" t="s">
        <v>262</v>
      </c>
      <c r="B7" s="16"/>
      <c r="C7" s="17"/>
      <c r="D7" s="17">
        <v>199159</v>
      </c>
      <c r="E7" s="17">
        <v>298569</v>
      </c>
      <c r="F7" s="17">
        <v>290702</v>
      </c>
      <c r="G7" s="17">
        <v>253058</v>
      </c>
      <c r="H7" s="17">
        <v>245890</v>
      </c>
      <c r="I7" s="17">
        <v>228365</v>
      </c>
      <c r="J7" s="75">
        <v>250573</v>
      </c>
      <c r="K7" s="13">
        <v>233119</v>
      </c>
      <c r="L7" s="52">
        <v>263599</v>
      </c>
      <c r="M7" s="52">
        <v>262766</v>
      </c>
      <c r="N7" s="52">
        <v>259291</v>
      </c>
      <c r="O7" s="52">
        <v>252934</v>
      </c>
      <c r="P7" s="52">
        <v>248103</v>
      </c>
      <c r="Q7" s="52">
        <v>246447</v>
      </c>
    </row>
    <row r="8" spans="1:17" ht="18" customHeight="1" x14ac:dyDescent="0.15">
      <c r="A8" s="19" t="s">
        <v>263</v>
      </c>
      <c r="B8" s="16"/>
      <c r="C8" s="17"/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75">
        <v>0</v>
      </c>
      <c r="K8" s="13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</row>
    <row r="9" spans="1:17" ht="18" customHeight="1" x14ac:dyDescent="0.15">
      <c r="A9" s="19" t="s">
        <v>264</v>
      </c>
      <c r="B9" s="16"/>
      <c r="C9" s="17"/>
      <c r="D9" s="17">
        <v>420401</v>
      </c>
      <c r="E9" s="17">
        <v>295682</v>
      </c>
      <c r="F9" s="17">
        <v>311291</v>
      </c>
      <c r="G9" s="17">
        <v>364801</v>
      </c>
      <c r="H9" s="17">
        <v>350437</v>
      </c>
      <c r="I9" s="17">
        <v>489057</v>
      </c>
      <c r="J9" s="75">
        <v>395114</v>
      </c>
      <c r="K9" s="13">
        <v>265012</v>
      </c>
      <c r="L9" s="52">
        <v>270063</v>
      </c>
      <c r="M9" s="52">
        <v>361059</v>
      </c>
      <c r="N9" s="52">
        <v>239647</v>
      </c>
      <c r="O9" s="52">
        <v>245613</v>
      </c>
      <c r="P9" s="52">
        <v>220543</v>
      </c>
      <c r="Q9" s="52">
        <v>175009</v>
      </c>
    </row>
    <row r="10" spans="1:17" ht="18" customHeight="1" x14ac:dyDescent="0.15">
      <c r="A10" s="19" t="s">
        <v>265</v>
      </c>
      <c r="B10" s="16"/>
      <c r="C10" s="17"/>
      <c r="D10" s="17">
        <v>22253</v>
      </c>
      <c r="E10" s="17">
        <v>46435</v>
      </c>
      <c r="F10" s="17">
        <v>40991</v>
      </c>
      <c r="G10" s="17">
        <v>38145</v>
      </c>
      <c r="H10" s="17">
        <v>37321</v>
      </c>
      <c r="I10" s="17">
        <v>38071</v>
      </c>
      <c r="J10" s="75">
        <v>40180</v>
      </c>
      <c r="K10" s="13">
        <v>55189</v>
      </c>
      <c r="L10" s="52">
        <v>50499</v>
      </c>
      <c r="M10" s="52">
        <v>46595</v>
      </c>
      <c r="N10" s="52">
        <v>49067</v>
      </c>
      <c r="O10" s="52">
        <v>39029</v>
      </c>
      <c r="P10" s="52">
        <v>40184</v>
      </c>
      <c r="Q10" s="52">
        <v>56208</v>
      </c>
    </row>
    <row r="11" spans="1:17" ht="18" customHeight="1" x14ac:dyDescent="0.15">
      <c r="A11" s="19" t="s">
        <v>266</v>
      </c>
      <c r="B11" s="16"/>
      <c r="C11" s="17"/>
      <c r="D11" s="17">
        <v>456990</v>
      </c>
      <c r="E11" s="17">
        <v>429487</v>
      </c>
      <c r="F11" s="17">
        <v>414845</v>
      </c>
      <c r="G11" s="17">
        <v>386896</v>
      </c>
      <c r="H11" s="17">
        <v>409576</v>
      </c>
      <c r="I11" s="17">
        <v>403996</v>
      </c>
      <c r="J11" s="75">
        <v>433587</v>
      </c>
      <c r="K11" s="75">
        <v>569655</v>
      </c>
      <c r="L11" s="52">
        <v>472428</v>
      </c>
      <c r="M11" s="52">
        <v>608869</v>
      </c>
      <c r="N11" s="52">
        <v>448831</v>
      </c>
      <c r="O11" s="52">
        <v>326967</v>
      </c>
      <c r="P11" s="52">
        <v>387243</v>
      </c>
      <c r="Q11" s="52">
        <v>396967</v>
      </c>
    </row>
    <row r="12" spans="1:17" ht="18" customHeight="1" x14ac:dyDescent="0.15">
      <c r="A12" s="19" t="s">
        <v>267</v>
      </c>
      <c r="B12" s="16"/>
      <c r="C12" s="17"/>
      <c r="D12" s="17">
        <v>129497</v>
      </c>
      <c r="E12" s="17">
        <v>151710</v>
      </c>
      <c r="F12" s="17">
        <v>155398</v>
      </c>
      <c r="G12" s="17">
        <v>143988</v>
      </c>
      <c r="H12" s="17">
        <v>154397</v>
      </c>
      <c r="I12" s="17">
        <v>158081</v>
      </c>
      <c r="J12" s="75">
        <v>155089</v>
      </c>
      <c r="K12" s="75">
        <v>173222</v>
      </c>
      <c r="L12" s="52">
        <v>210004</v>
      </c>
      <c r="M12" s="52">
        <v>166322</v>
      </c>
      <c r="N12" s="52">
        <v>168749</v>
      </c>
      <c r="O12" s="52">
        <v>168029</v>
      </c>
      <c r="P12" s="52">
        <v>166035</v>
      </c>
      <c r="Q12" s="52">
        <v>164756</v>
      </c>
    </row>
    <row r="13" spans="1:17" ht="18" customHeight="1" x14ac:dyDescent="0.15">
      <c r="A13" s="19" t="s">
        <v>268</v>
      </c>
      <c r="B13" s="16"/>
      <c r="C13" s="17"/>
      <c r="D13" s="17">
        <v>532834</v>
      </c>
      <c r="E13" s="17">
        <v>623494</v>
      </c>
      <c r="F13" s="17">
        <v>710492</v>
      </c>
      <c r="G13" s="17">
        <v>498751</v>
      </c>
      <c r="H13" s="17">
        <v>585228</v>
      </c>
      <c r="I13" s="17">
        <v>480041</v>
      </c>
      <c r="J13" s="75">
        <v>498599</v>
      </c>
      <c r="K13" s="75">
        <v>470381</v>
      </c>
      <c r="L13" s="52">
        <v>502231</v>
      </c>
      <c r="M13" s="52">
        <v>605884</v>
      </c>
      <c r="N13" s="52">
        <v>438433</v>
      </c>
      <c r="O13" s="52">
        <v>440290</v>
      </c>
      <c r="P13" s="52">
        <v>395788</v>
      </c>
      <c r="Q13" s="52">
        <v>420704</v>
      </c>
    </row>
    <row r="14" spans="1:17" ht="18" customHeight="1" x14ac:dyDescent="0.15">
      <c r="A14" s="19" t="s">
        <v>269</v>
      </c>
      <c r="B14" s="16"/>
      <c r="C14" s="17"/>
      <c r="D14" s="17">
        <v>41460</v>
      </c>
      <c r="E14" s="17">
        <v>12641</v>
      </c>
      <c r="F14" s="17">
        <v>34863</v>
      </c>
      <c r="G14" s="17">
        <v>3601</v>
      </c>
      <c r="H14" s="17">
        <v>40763</v>
      </c>
      <c r="I14" s="17">
        <v>43271</v>
      </c>
      <c r="J14" s="75">
        <v>3290</v>
      </c>
      <c r="K14" s="75">
        <v>19588</v>
      </c>
      <c r="L14" s="52">
        <v>11943</v>
      </c>
      <c r="M14" s="52">
        <v>10</v>
      </c>
      <c r="N14" s="52">
        <v>57618</v>
      </c>
      <c r="O14" s="52">
        <v>15948</v>
      </c>
      <c r="P14" s="52">
        <v>14</v>
      </c>
      <c r="Q14" s="52">
        <v>2326</v>
      </c>
    </row>
    <row r="15" spans="1:17" ht="18" customHeight="1" x14ac:dyDescent="0.15">
      <c r="A15" s="19" t="s">
        <v>270</v>
      </c>
      <c r="B15" s="16"/>
      <c r="C15" s="17"/>
      <c r="D15" s="17">
        <v>151109</v>
      </c>
      <c r="E15" s="17">
        <v>178326</v>
      </c>
      <c r="F15" s="17">
        <v>181255</v>
      </c>
      <c r="G15" s="17">
        <v>195207</v>
      </c>
      <c r="H15" s="17">
        <v>207350</v>
      </c>
      <c r="I15" s="17">
        <v>200717</v>
      </c>
      <c r="J15" s="75">
        <v>216545</v>
      </c>
      <c r="K15" s="13">
        <v>195798</v>
      </c>
      <c r="L15" s="52">
        <v>215428</v>
      </c>
      <c r="M15" s="52">
        <v>174895</v>
      </c>
      <c r="N15" s="52">
        <v>152836</v>
      </c>
      <c r="O15" s="52">
        <v>201850</v>
      </c>
      <c r="P15" s="52">
        <v>221798</v>
      </c>
      <c r="Q15" s="52">
        <v>219765</v>
      </c>
    </row>
    <row r="16" spans="1:17" ht="18" customHeight="1" x14ac:dyDescent="0.15">
      <c r="A16" s="19" t="s">
        <v>72</v>
      </c>
      <c r="B16" s="16"/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75">
        <v>0</v>
      </c>
      <c r="K16" s="13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</row>
    <row r="17" spans="1:17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75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</row>
    <row r="18" spans="1:17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75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18" customHeight="1" x14ac:dyDescent="0.15">
      <c r="A19" s="19" t="s">
        <v>96</v>
      </c>
      <c r="B19" s="16">
        <f t="shared" ref="B19:N19" si="0">SUM(B4:B18)</f>
        <v>0</v>
      </c>
      <c r="C19" s="17">
        <f t="shared" si="0"/>
        <v>0</v>
      </c>
      <c r="D19" s="17">
        <f t="shared" si="0"/>
        <v>2798875</v>
      </c>
      <c r="E19" s="17">
        <f t="shared" si="0"/>
        <v>3039106</v>
      </c>
      <c r="F19" s="17">
        <f t="shared" si="0"/>
        <v>3239764</v>
      </c>
      <c r="G19" s="17">
        <f t="shared" si="0"/>
        <v>2930492</v>
      </c>
      <c r="H19" s="17">
        <f t="shared" si="0"/>
        <v>3058380</v>
      </c>
      <c r="I19" s="17">
        <f t="shared" si="0"/>
        <v>3118157</v>
      </c>
      <c r="J19" s="17">
        <f t="shared" si="0"/>
        <v>3103713</v>
      </c>
      <c r="K19" s="17">
        <f t="shared" si="0"/>
        <v>3249052</v>
      </c>
      <c r="L19" s="53">
        <f t="shared" si="0"/>
        <v>3330342</v>
      </c>
      <c r="M19" s="53">
        <f t="shared" si="0"/>
        <v>3538823</v>
      </c>
      <c r="N19" s="53">
        <f t="shared" si="0"/>
        <v>4511008</v>
      </c>
      <c r="O19" s="53">
        <f>SUM(O4:O18)</f>
        <v>2858882</v>
      </c>
      <c r="P19" s="53">
        <f>SUM(P4:P18)</f>
        <v>2736719</v>
      </c>
      <c r="Q19" s="53">
        <f>SUM(Q4:Q18)</f>
        <v>2775396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[2]財政指標!$M$1</f>
        <v>小川町</v>
      </c>
      <c r="P30" s="32"/>
      <c r="Q30" s="32" t="str">
        <f>[2]財政指標!$M$1</f>
        <v>小川町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170</v>
      </c>
      <c r="D32" s="17" t="s">
        <v>172</v>
      </c>
      <c r="E32" s="17" t="s">
        <v>174</v>
      </c>
      <c r="F32" s="17" t="s">
        <v>176</v>
      </c>
      <c r="G32" s="17" t="s">
        <v>178</v>
      </c>
      <c r="H32" s="17" t="s">
        <v>180</v>
      </c>
      <c r="I32" s="17" t="s">
        <v>182</v>
      </c>
      <c r="J32" s="14" t="s">
        <v>238</v>
      </c>
      <c r="K32" s="14" t="s">
        <v>239</v>
      </c>
      <c r="L32" s="12" t="s">
        <v>188</v>
      </c>
      <c r="M32" s="74" t="s">
        <v>190</v>
      </c>
      <c r="N32" s="74" t="s">
        <v>192</v>
      </c>
      <c r="O32" s="2" t="s">
        <v>271</v>
      </c>
      <c r="P32" s="2" t="s">
        <v>272</v>
      </c>
      <c r="Q32" s="2" t="s">
        <v>273</v>
      </c>
    </row>
    <row r="33" spans="1:17" s="34" customFormat="1" ht="18" customHeight="1" x14ac:dyDescent="0.15">
      <c r="A33" s="19" t="s">
        <v>259</v>
      </c>
      <c r="B33" s="33" t="e">
        <f t="shared" ref="B33:Q33" si="1">B4/B$19*100</f>
        <v>#DIV/0!</v>
      </c>
      <c r="C33" s="33" t="e">
        <f t="shared" si="1"/>
        <v>#DIV/0!</v>
      </c>
      <c r="D33" s="33">
        <f t="shared" si="1"/>
        <v>2.554133357152427</v>
      </c>
      <c r="E33" s="33">
        <f t="shared" si="1"/>
        <v>2.3291388980838446</v>
      </c>
      <c r="F33" s="33">
        <f t="shared" si="1"/>
        <v>2.3562827415824117</v>
      </c>
      <c r="G33" s="33">
        <f t="shared" si="1"/>
        <v>2.7593318801075042</v>
      </c>
      <c r="H33" s="33">
        <f t="shared" si="1"/>
        <v>2.5964399453305345</v>
      </c>
      <c r="I33" s="33">
        <f t="shared" si="1"/>
        <v>2.5247606198148458</v>
      </c>
      <c r="J33" s="33">
        <f t="shared" si="1"/>
        <v>2.5288742870233172</v>
      </c>
      <c r="K33" s="33">
        <f t="shared" si="1"/>
        <v>2.380817543086414</v>
      </c>
      <c r="L33" s="33">
        <f t="shared" si="1"/>
        <v>2.333213826087531</v>
      </c>
      <c r="M33" s="33">
        <f t="shared" si="1"/>
        <v>2.2389930211259506</v>
      </c>
      <c r="N33" s="33">
        <f t="shared" si="1"/>
        <v>1.685565620810249</v>
      </c>
      <c r="O33" s="33">
        <f t="shared" si="1"/>
        <v>2.6376744475637679</v>
      </c>
      <c r="P33" s="33">
        <f t="shared" si="1"/>
        <v>2.5967591119146687</v>
      </c>
      <c r="Q33" s="33">
        <f t="shared" si="1"/>
        <v>2.5623730811747225</v>
      </c>
    </row>
    <row r="34" spans="1:17" s="34" customFormat="1" ht="18" customHeight="1" x14ac:dyDescent="0.15">
      <c r="A34" s="19" t="s">
        <v>260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18.626805412889109</v>
      </c>
      <c r="E34" s="33">
        <f t="shared" si="2"/>
        <v>21.707337618365401</v>
      </c>
      <c r="F34" s="33">
        <f t="shared" si="2"/>
        <v>20.012507083849318</v>
      </c>
      <c r="G34" s="33">
        <f t="shared" si="2"/>
        <v>19.164085757613396</v>
      </c>
      <c r="H34" s="33">
        <f t="shared" si="2"/>
        <v>17.140446903262514</v>
      </c>
      <c r="I34" s="33">
        <f t="shared" si="2"/>
        <v>17.265198641376941</v>
      </c>
      <c r="J34" s="33">
        <f t="shared" si="2"/>
        <v>16.73717898529922</v>
      </c>
      <c r="K34" s="33">
        <f t="shared" si="2"/>
        <v>16.049450732090467</v>
      </c>
      <c r="L34" s="33">
        <f t="shared" si="2"/>
        <v>16.517672959714048</v>
      </c>
      <c r="M34" s="33">
        <f t="shared" ref="M34:Q47" si="3">M5/M$19*100</f>
        <v>13.63436374184298</v>
      </c>
      <c r="N34" s="33">
        <f t="shared" si="3"/>
        <v>14.299309599982976</v>
      </c>
      <c r="O34" s="33">
        <f t="shared" si="3"/>
        <v>18.884270144762883</v>
      </c>
      <c r="P34" s="33">
        <f t="shared" si="3"/>
        <v>16.701349316462526</v>
      </c>
      <c r="Q34" s="33">
        <f t="shared" si="3"/>
        <v>17.270184146694742</v>
      </c>
    </row>
    <row r="35" spans="1:17" s="34" customFormat="1" ht="18" customHeight="1" x14ac:dyDescent="0.15">
      <c r="A35" s="19" t="s">
        <v>261</v>
      </c>
      <c r="B35" s="33" t="e">
        <f t="shared" si="2"/>
        <v>#DIV/0!</v>
      </c>
      <c r="C35" s="33" t="e">
        <f t="shared" si="2"/>
        <v>#DIV/0!</v>
      </c>
      <c r="D35" s="33">
        <f t="shared" si="2"/>
        <v>9.0159081773927028</v>
      </c>
      <c r="E35" s="33">
        <f t="shared" si="2"/>
        <v>8.9588188105317812</v>
      </c>
      <c r="F35" s="33">
        <f t="shared" si="2"/>
        <v>11.582047334312005</v>
      </c>
      <c r="G35" s="33">
        <f t="shared" si="2"/>
        <v>13.771783031654753</v>
      </c>
      <c r="H35" s="33">
        <f t="shared" si="2"/>
        <v>13.856649598807211</v>
      </c>
      <c r="I35" s="33">
        <f t="shared" si="2"/>
        <v>14.735499206742958</v>
      </c>
      <c r="J35" s="33">
        <f t="shared" si="2"/>
        <v>16.521276290687961</v>
      </c>
      <c r="K35" s="33">
        <f t="shared" si="2"/>
        <v>20.56843042216622</v>
      </c>
      <c r="L35" s="33">
        <f t="shared" si="2"/>
        <v>21.209473381412479</v>
      </c>
      <c r="M35" s="33">
        <f t="shared" si="3"/>
        <v>21.213069995306348</v>
      </c>
      <c r="N35" s="33">
        <f t="shared" si="3"/>
        <v>43.79191967737588</v>
      </c>
      <c r="O35" s="33">
        <f t="shared" si="3"/>
        <v>19.340952162418738</v>
      </c>
      <c r="P35" s="33">
        <f t="shared" si="3"/>
        <v>19.325184646286299</v>
      </c>
      <c r="Q35" s="33">
        <f t="shared" si="3"/>
        <v>19.556920886244704</v>
      </c>
    </row>
    <row r="36" spans="1:17" s="34" customFormat="1" ht="18" customHeight="1" x14ac:dyDescent="0.15">
      <c r="A36" s="19" t="s">
        <v>262</v>
      </c>
      <c r="B36" s="33" t="e">
        <f t="shared" si="2"/>
        <v>#DIV/0!</v>
      </c>
      <c r="C36" s="33" t="e">
        <f t="shared" si="2"/>
        <v>#DIV/0!</v>
      </c>
      <c r="D36" s="33">
        <f t="shared" si="2"/>
        <v>7.115680407306507</v>
      </c>
      <c r="E36" s="33">
        <f t="shared" si="2"/>
        <v>9.8242377857172478</v>
      </c>
      <c r="F36" s="33">
        <f t="shared" si="2"/>
        <v>8.9729375349562499</v>
      </c>
      <c r="G36" s="33">
        <f t="shared" si="2"/>
        <v>8.6353417787866338</v>
      </c>
      <c r="H36" s="33">
        <f t="shared" si="2"/>
        <v>8.0398773206730354</v>
      </c>
      <c r="I36" s="33">
        <f t="shared" si="2"/>
        <v>7.3237171829385117</v>
      </c>
      <c r="J36" s="33">
        <f t="shared" si="2"/>
        <v>8.0733302338199433</v>
      </c>
      <c r="K36" s="33">
        <f t="shared" si="2"/>
        <v>7.1749851956816952</v>
      </c>
      <c r="L36" s="33">
        <f t="shared" si="2"/>
        <v>7.9150729864980836</v>
      </c>
      <c r="M36" s="33">
        <f t="shared" si="3"/>
        <v>7.4252371480574189</v>
      </c>
      <c r="N36" s="33">
        <f t="shared" si="3"/>
        <v>5.7479614312366545</v>
      </c>
      <c r="O36" s="33">
        <f t="shared" si="3"/>
        <v>8.8473046456621844</v>
      </c>
      <c r="P36" s="33">
        <f t="shared" si="3"/>
        <v>9.0657097056731075</v>
      </c>
      <c r="Q36" s="33">
        <f t="shared" si="3"/>
        <v>8.879705814953974</v>
      </c>
    </row>
    <row r="37" spans="1:17" s="34" customFormat="1" ht="18" customHeight="1" x14ac:dyDescent="0.15">
      <c r="A37" s="19" t="s">
        <v>263</v>
      </c>
      <c r="B37" s="33" t="e">
        <f t="shared" si="2"/>
        <v>#DIV/0!</v>
      </c>
      <c r="C37" s="33" t="e">
        <f t="shared" si="2"/>
        <v>#DIV/0!</v>
      </c>
      <c r="D37" s="33">
        <f t="shared" si="2"/>
        <v>0</v>
      </c>
      <c r="E37" s="33">
        <f t="shared" si="2"/>
        <v>0</v>
      </c>
      <c r="F37" s="33">
        <f t="shared" si="2"/>
        <v>0</v>
      </c>
      <c r="G37" s="33">
        <f t="shared" si="2"/>
        <v>0</v>
      </c>
      <c r="H37" s="33">
        <f t="shared" si="2"/>
        <v>0</v>
      </c>
      <c r="I37" s="33">
        <f t="shared" si="2"/>
        <v>0</v>
      </c>
      <c r="J37" s="33">
        <f t="shared" si="2"/>
        <v>0</v>
      </c>
      <c r="K37" s="33">
        <f t="shared" si="2"/>
        <v>0</v>
      </c>
      <c r="L37" s="33">
        <f t="shared" si="2"/>
        <v>0</v>
      </c>
      <c r="M37" s="33">
        <f t="shared" si="3"/>
        <v>0</v>
      </c>
      <c r="N37" s="33">
        <f t="shared" si="3"/>
        <v>0</v>
      </c>
      <c r="O37" s="33">
        <f t="shared" si="3"/>
        <v>0</v>
      </c>
      <c r="P37" s="33">
        <f t="shared" si="3"/>
        <v>0</v>
      </c>
      <c r="Q37" s="33">
        <f t="shared" si="3"/>
        <v>0</v>
      </c>
    </row>
    <row r="38" spans="1:17" s="34" customFormat="1" ht="18" customHeight="1" x14ac:dyDescent="0.15">
      <c r="A38" s="19" t="s">
        <v>264</v>
      </c>
      <c r="B38" s="33" t="e">
        <f t="shared" si="2"/>
        <v>#DIV/0!</v>
      </c>
      <c r="C38" s="33" t="e">
        <f t="shared" si="2"/>
        <v>#DIV/0!</v>
      </c>
      <c r="D38" s="33">
        <f t="shared" si="2"/>
        <v>15.020356393193692</v>
      </c>
      <c r="E38" s="33">
        <f t="shared" si="2"/>
        <v>9.7292427444123355</v>
      </c>
      <c r="F38" s="33">
        <f t="shared" si="2"/>
        <v>9.6084467880993802</v>
      </c>
      <c r="G38" s="33">
        <f t="shared" si="2"/>
        <v>12.448455754187352</v>
      </c>
      <c r="H38" s="33">
        <f t="shared" si="2"/>
        <v>11.458255677842518</v>
      </c>
      <c r="I38" s="33">
        <f t="shared" si="2"/>
        <v>15.684168564956799</v>
      </c>
      <c r="J38" s="33">
        <f t="shared" si="2"/>
        <v>12.730365210958617</v>
      </c>
      <c r="K38" s="33">
        <f t="shared" si="2"/>
        <v>8.1565946005173195</v>
      </c>
      <c r="L38" s="33">
        <f t="shared" si="2"/>
        <v>8.10916716661532</v>
      </c>
      <c r="M38" s="33">
        <f t="shared" si="3"/>
        <v>10.202799066243211</v>
      </c>
      <c r="N38" s="33">
        <f t="shared" si="3"/>
        <v>5.3124933496016853</v>
      </c>
      <c r="O38" s="33">
        <f t="shared" si="3"/>
        <v>8.5912255210253523</v>
      </c>
      <c r="P38" s="33">
        <f t="shared" si="3"/>
        <v>8.0586644080009684</v>
      </c>
      <c r="Q38" s="33">
        <f t="shared" si="3"/>
        <v>6.3057307858049807</v>
      </c>
    </row>
    <row r="39" spans="1:17" s="34" customFormat="1" ht="18" customHeight="1" x14ac:dyDescent="0.15">
      <c r="A39" s="19" t="s">
        <v>265</v>
      </c>
      <c r="B39" s="33" t="e">
        <f t="shared" si="2"/>
        <v>#DIV/0!</v>
      </c>
      <c r="C39" s="33" t="e">
        <f t="shared" si="2"/>
        <v>#DIV/0!</v>
      </c>
      <c r="D39" s="33">
        <f t="shared" si="2"/>
        <v>0.79506944754588904</v>
      </c>
      <c r="E39" s="33">
        <f t="shared" si="2"/>
        <v>1.5279164333195354</v>
      </c>
      <c r="F39" s="33">
        <f t="shared" si="2"/>
        <v>1.2652464809165112</v>
      </c>
      <c r="G39" s="33">
        <f t="shared" si="2"/>
        <v>1.3016585610880358</v>
      </c>
      <c r="H39" s="33">
        <f t="shared" si="2"/>
        <v>1.2202865569353709</v>
      </c>
      <c r="I39" s="33">
        <f t="shared" si="2"/>
        <v>1.2209455777884179</v>
      </c>
      <c r="J39" s="33">
        <f t="shared" si="2"/>
        <v>1.294578461346136</v>
      </c>
      <c r="K39" s="33">
        <f t="shared" si="2"/>
        <v>1.6986185508880745</v>
      </c>
      <c r="L39" s="33">
        <f t="shared" si="2"/>
        <v>1.5163307552197343</v>
      </c>
      <c r="M39" s="33">
        <f t="shared" si="3"/>
        <v>1.3166807155938569</v>
      </c>
      <c r="N39" s="33">
        <f t="shared" si="3"/>
        <v>1.0877169803290085</v>
      </c>
      <c r="O39" s="33">
        <f t="shared" si="3"/>
        <v>1.3651840124915964</v>
      </c>
      <c r="P39" s="33">
        <f t="shared" si="3"/>
        <v>1.4683275849657931</v>
      </c>
      <c r="Q39" s="33">
        <f t="shared" si="3"/>
        <v>2.0252245085025704</v>
      </c>
    </row>
    <row r="40" spans="1:17" s="34" customFormat="1" ht="18" customHeight="1" x14ac:dyDescent="0.15">
      <c r="A40" s="19" t="s">
        <v>266</v>
      </c>
      <c r="B40" s="33" t="e">
        <f t="shared" si="2"/>
        <v>#DIV/0!</v>
      </c>
      <c r="C40" s="33" t="e">
        <f t="shared" si="2"/>
        <v>#DIV/0!</v>
      </c>
      <c r="D40" s="33">
        <f t="shared" si="2"/>
        <v>16.327631637711583</v>
      </c>
      <c r="E40" s="33">
        <f t="shared" si="2"/>
        <v>14.132017771015557</v>
      </c>
      <c r="F40" s="33">
        <f t="shared" si="2"/>
        <v>12.804790719324</v>
      </c>
      <c r="G40" s="33">
        <f t="shared" si="2"/>
        <v>13.20242471230087</v>
      </c>
      <c r="H40" s="33">
        <f t="shared" si="2"/>
        <v>13.391926444719099</v>
      </c>
      <c r="I40" s="33">
        <f t="shared" si="2"/>
        <v>12.956243062809216</v>
      </c>
      <c r="J40" s="33">
        <f t="shared" si="2"/>
        <v>13.969945030355577</v>
      </c>
      <c r="K40" s="33">
        <f t="shared" si="2"/>
        <v>17.5329603835211</v>
      </c>
      <c r="L40" s="33">
        <f t="shared" si="2"/>
        <v>14.185570130635233</v>
      </c>
      <c r="M40" s="33">
        <f t="shared" si="3"/>
        <v>17.20540982128804</v>
      </c>
      <c r="N40" s="33">
        <f t="shared" si="3"/>
        <v>9.9496830863523193</v>
      </c>
      <c r="O40" s="33">
        <f t="shared" si="3"/>
        <v>11.436883369093232</v>
      </c>
      <c r="P40" s="33">
        <f t="shared" si="3"/>
        <v>14.149899934922072</v>
      </c>
      <c r="Q40" s="33">
        <f t="shared" si="3"/>
        <v>14.303076029510745</v>
      </c>
    </row>
    <row r="41" spans="1:17" s="34" customFormat="1" ht="18" customHeight="1" x14ac:dyDescent="0.15">
      <c r="A41" s="19" t="s">
        <v>267</v>
      </c>
      <c r="B41" s="33" t="e">
        <f t="shared" si="2"/>
        <v>#DIV/0!</v>
      </c>
      <c r="C41" s="33" t="e">
        <f t="shared" si="2"/>
        <v>#DIV/0!</v>
      </c>
      <c r="D41" s="33">
        <f t="shared" si="2"/>
        <v>4.6267518199276489</v>
      </c>
      <c r="E41" s="33">
        <f t="shared" si="2"/>
        <v>4.9919285474083495</v>
      </c>
      <c r="F41" s="33">
        <f t="shared" si="2"/>
        <v>4.7965839487073749</v>
      </c>
      <c r="G41" s="33">
        <f t="shared" si="2"/>
        <v>4.9134411559560647</v>
      </c>
      <c r="H41" s="33">
        <f t="shared" si="2"/>
        <v>5.0483262380737512</v>
      </c>
      <c r="I41" s="33">
        <f t="shared" si="2"/>
        <v>5.069693411845523</v>
      </c>
      <c r="J41" s="33">
        <f t="shared" si="2"/>
        <v>4.9968859878474587</v>
      </c>
      <c r="K41" s="33">
        <f t="shared" si="2"/>
        <v>5.3314628390065781</v>
      </c>
      <c r="L41" s="33">
        <f t="shared" si="2"/>
        <v>6.305778805900415</v>
      </c>
      <c r="M41" s="33">
        <f t="shared" si="3"/>
        <v>4.6999242403477091</v>
      </c>
      <c r="N41" s="33">
        <f t="shared" si="3"/>
        <v>3.7408268839248344</v>
      </c>
      <c r="O41" s="33">
        <f t="shared" si="3"/>
        <v>5.8774374038522748</v>
      </c>
      <c r="P41" s="33">
        <f t="shared" si="3"/>
        <v>6.0669363570026738</v>
      </c>
      <c r="Q41" s="33">
        <f t="shared" si="3"/>
        <v>5.9363060262391381</v>
      </c>
    </row>
    <row r="42" spans="1:17" s="34" customFormat="1" ht="18" customHeight="1" x14ac:dyDescent="0.15">
      <c r="A42" s="19" t="s">
        <v>268</v>
      </c>
      <c r="B42" s="33" t="e">
        <f t="shared" si="2"/>
        <v>#DIV/0!</v>
      </c>
      <c r="C42" s="33" t="e">
        <f t="shared" si="2"/>
        <v>#DIV/0!</v>
      </c>
      <c r="D42" s="33">
        <f t="shared" si="2"/>
        <v>19.037434683578223</v>
      </c>
      <c r="E42" s="33">
        <f t="shared" si="2"/>
        <v>20.515704289353515</v>
      </c>
      <c r="F42" s="33">
        <f t="shared" si="2"/>
        <v>21.930362828897412</v>
      </c>
      <c r="G42" s="33">
        <f t="shared" si="2"/>
        <v>17.019360571535426</v>
      </c>
      <c r="H42" s="33">
        <f t="shared" si="2"/>
        <v>19.135228454279719</v>
      </c>
      <c r="I42" s="33">
        <f t="shared" si="2"/>
        <v>15.395023406454516</v>
      </c>
      <c r="J42" s="33">
        <f t="shared" si="2"/>
        <v>16.06459746761379</v>
      </c>
      <c r="K42" s="33">
        <f t="shared" si="2"/>
        <v>14.477484509327642</v>
      </c>
      <c r="L42" s="33">
        <f t="shared" si="2"/>
        <v>15.080463207682573</v>
      </c>
      <c r="M42" s="33">
        <f t="shared" si="3"/>
        <v>17.121059742179813</v>
      </c>
      <c r="N42" s="33">
        <f t="shared" si="3"/>
        <v>9.7191802807709493</v>
      </c>
      <c r="O42" s="33">
        <f t="shared" si="3"/>
        <v>15.400775547923978</v>
      </c>
      <c r="P42" s="33">
        <f t="shared" si="3"/>
        <v>14.462135133347633</v>
      </c>
      <c r="Q42" s="33">
        <f t="shared" si="3"/>
        <v>15.15834136822277</v>
      </c>
    </row>
    <row r="43" spans="1:17" s="34" customFormat="1" ht="18" customHeight="1" x14ac:dyDescent="0.15">
      <c r="A43" s="19" t="s">
        <v>269</v>
      </c>
      <c r="B43" s="33" t="e">
        <f t="shared" si="2"/>
        <v>#DIV/0!</v>
      </c>
      <c r="C43" s="33" t="e">
        <f t="shared" si="2"/>
        <v>#DIV/0!</v>
      </c>
      <c r="D43" s="33">
        <f t="shared" si="2"/>
        <v>1.481309454691617</v>
      </c>
      <c r="E43" s="33">
        <f t="shared" si="2"/>
        <v>0.41594468899735643</v>
      </c>
      <c r="F43" s="33">
        <f t="shared" si="2"/>
        <v>1.0760969008853731</v>
      </c>
      <c r="G43" s="33">
        <f t="shared" si="2"/>
        <v>0.12288039005054442</v>
      </c>
      <c r="H43" s="33">
        <f t="shared" si="2"/>
        <v>1.3328297987823619</v>
      </c>
      <c r="I43" s="33">
        <f t="shared" si="2"/>
        <v>1.3877107534995832</v>
      </c>
      <c r="J43" s="33">
        <f t="shared" si="2"/>
        <v>0.10600206913461392</v>
      </c>
      <c r="K43" s="33">
        <f t="shared" si="2"/>
        <v>0.6028835488013119</v>
      </c>
      <c r="L43" s="33">
        <f t="shared" si="2"/>
        <v>0.35861181824569366</v>
      </c>
      <c r="M43" s="33">
        <f t="shared" si="3"/>
        <v>2.8257982950828566E-4</v>
      </c>
      <c r="N43" s="33">
        <f t="shared" si="3"/>
        <v>1.2772755002872973</v>
      </c>
      <c r="O43" s="33">
        <f t="shared" si="3"/>
        <v>0.55784044252263654</v>
      </c>
      <c r="P43" s="33">
        <f t="shared" si="3"/>
        <v>5.1156147196697939E-4</v>
      </c>
      <c r="Q43" s="33">
        <f t="shared" si="3"/>
        <v>8.3807860211659896E-2</v>
      </c>
    </row>
    <row r="44" spans="1:17" s="34" customFormat="1" ht="18" customHeight="1" x14ac:dyDescent="0.15">
      <c r="A44" s="19" t="s">
        <v>270</v>
      </c>
      <c r="B44" s="33" t="e">
        <f t="shared" si="2"/>
        <v>#DIV/0!</v>
      </c>
      <c r="C44" s="33" t="e">
        <f t="shared" si="2"/>
        <v>#DIV/0!</v>
      </c>
      <c r="D44" s="33">
        <f t="shared" si="2"/>
        <v>5.3989192086106019</v>
      </c>
      <c r="E44" s="33">
        <f t="shared" si="2"/>
        <v>5.867712412795079</v>
      </c>
      <c r="F44" s="33">
        <f t="shared" si="2"/>
        <v>5.5946976384699632</v>
      </c>
      <c r="G44" s="33">
        <f t="shared" si="2"/>
        <v>6.6612364067194179</v>
      </c>
      <c r="H44" s="33">
        <f t="shared" si="2"/>
        <v>6.7797330612938866</v>
      </c>
      <c r="I44" s="33">
        <f t="shared" si="2"/>
        <v>6.4370395717726847</v>
      </c>
      <c r="J44" s="33">
        <f t="shared" si="2"/>
        <v>6.976965975913366</v>
      </c>
      <c r="K44" s="33">
        <f t="shared" si="2"/>
        <v>6.0263116749131749</v>
      </c>
      <c r="L44" s="33">
        <f t="shared" si="2"/>
        <v>6.4686449619888879</v>
      </c>
      <c r="M44" s="33">
        <f t="shared" si="3"/>
        <v>4.9421799281851619</v>
      </c>
      <c r="N44" s="33">
        <f t="shared" si="3"/>
        <v>3.3880675893281502</v>
      </c>
      <c r="O44" s="33">
        <f t="shared" si="3"/>
        <v>7.0604523026833563</v>
      </c>
      <c r="P44" s="33">
        <f t="shared" si="3"/>
        <v>8.104522239952292</v>
      </c>
      <c r="Q44" s="33">
        <f t="shared" si="3"/>
        <v>7.9183294924399972</v>
      </c>
    </row>
    <row r="45" spans="1:17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0</v>
      </c>
      <c r="P45" s="33">
        <f t="shared" si="3"/>
        <v>0</v>
      </c>
      <c r="Q45" s="33">
        <f t="shared" si="3"/>
        <v>0</v>
      </c>
    </row>
    <row r="46" spans="1:17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0</v>
      </c>
    </row>
    <row r="47" spans="1:17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0</v>
      </c>
    </row>
    <row r="48" spans="1:17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100.00000000000001</v>
      </c>
      <c r="E48" s="30">
        <f t="shared" si="4"/>
        <v>100</v>
      </c>
      <c r="F48" s="30">
        <f t="shared" si="4"/>
        <v>100.00000000000001</v>
      </c>
      <c r="G48" s="30">
        <f t="shared" si="4"/>
        <v>100</v>
      </c>
      <c r="H48" s="30">
        <f t="shared" si="4"/>
        <v>99.999999999999986</v>
      </c>
      <c r="I48" s="30">
        <f t="shared" si="4"/>
        <v>100</v>
      </c>
      <c r="J48" s="30">
        <f t="shared" si="4"/>
        <v>100.00000000000003</v>
      </c>
      <c r="K48" s="30">
        <f t="shared" si="4"/>
        <v>99.999999999999986</v>
      </c>
      <c r="L48" s="30">
        <f t="shared" si="4"/>
        <v>99.999999999999986</v>
      </c>
      <c r="M48" s="30">
        <f>SUM(M33:M47)</f>
        <v>100</v>
      </c>
      <c r="N48" s="30">
        <f>SUM(N33:N47)</f>
        <v>100</v>
      </c>
      <c r="O48" s="30">
        <f>SUM(O33:O47)</f>
        <v>100</v>
      </c>
      <c r="P48" s="30">
        <f>SUM(P33:P47)</f>
        <v>100</v>
      </c>
      <c r="Q48" s="30">
        <f>SUM(Q33:Q47)</f>
        <v>100</v>
      </c>
    </row>
    <row r="49" spans="10:11" s="34" customFormat="1" ht="18" customHeight="1" x14ac:dyDescent="0.15">
      <c r="J49" s="76"/>
      <c r="K49" s="76"/>
    </row>
    <row r="50" spans="10:11" s="34" customFormat="1" ht="18" customHeight="1" x14ac:dyDescent="0.15">
      <c r="J50" s="76"/>
      <c r="K50" s="76"/>
    </row>
    <row r="51" spans="10:11" s="34" customFormat="1" ht="18" customHeight="1" x14ac:dyDescent="0.15">
      <c r="J51" s="76"/>
      <c r="K51" s="76"/>
    </row>
    <row r="52" spans="10:11" s="34" customFormat="1" ht="18" customHeight="1" x14ac:dyDescent="0.15">
      <c r="J52" s="76"/>
      <c r="K52" s="76"/>
    </row>
    <row r="53" spans="10:11" s="34" customFormat="1" ht="18" customHeight="1" x14ac:dyDescent="0.15">
      <c r="J53" s="76"/>
      <c r="K53" s="76"/>
    </row>
    <row r="54" spans="10:11" s="34" customFormat="1" ht="18" customHeight="1" x14ac:dyDescent="0.15">
      <c r="J54" s="76"/>
      <c r="K54" s="76"/>
    </row>
    <row r="55" spans="10:11" s="34" customFormat="1" ht="18" customHeight="1" x14ac:dyDescent="0.15">
      <c r="J55" s="76"/>
      <c r="K55" s="76"/>
    </row>
    <row r="56" spans="10:11" s="34" customFormat="1" ht="18" customHeight="1" x14ac:dyDescent="0.15">
      <c r="J56" s="76"/>
      <c r="K56" s="76"/>
    </row>
    <row r="57" spans="10:11" s="34" customFormat="1" ht="18" customHeight="1" x14ac:dyDescent="0.15">
      <c r="J57" s="76"/>
      <c r="K57" s="76"/>
    </row>
    <row r="58" spans="10:11" s="34" customFormat="1" ht="18" customHeight="1" x14ac:dyDescent="0.15">
      <c r="J58" s="76"/>
      <c r="K58" s="76"/>
    </row>
    <row r="59" spans="10:11" s="34" customFormat="1" ht="18" customHeight="1" x14ac:dyDescent="0.15">
      <c r="J59" s="76"/>
      <c r="K59" s="76"/>
    </row>
    <row r="60" spans="10:11" s="34" customFormat="1" ht="18" customHeight="1" x14ac:dyDescent="0.15">
      <c r="J60" s="76"/>
      <c r="K60" s="76"/>
    </row>
    <row r="61" spans="10:11" s="34" customFormat="1" ht="18" customHeight="1" x14ac:dyDescent="0.15">
      <c r="J61" s="76"/>
      <c r="K61" s="76"/>
    </row>
    <row r="62" spans="10:11" s="34" customFormat="1" ht="18" customHeight="1" x14ac:dyDescent="0.15">
      <c r="J62" s="76"/>
      <c r="K62" s="76"/>
    </row>
    <row r="63" spans="10:11" s="34" customFormat="1" ht="18" customHeight="1" x14ac:dyDescent="0.15">
      <c r="J63" s="76"/>
      <c r="K63" s="76"/>
    </row>
    <row r="64" spans="10:11" s="34" customFormat="1" ht="18" customHeight="1" x14ac:dyDescent="0.15">
      <c r="J64" s="76"/>
      <c r="K64" s="76"/>
    </row>
    <row r="65" spans="10:11" s="34" customFormat="1" ht="18" customHeight="1" x14ac:dyDescent="0.15">
      <c r="J65" s="76"/>
      <c r="K65" s="76"/>
    </row>
    <row r="66" spans="10:11" s="34" customFormat="1" ht="18" customHeight="1" x14ac:dyDescent="0.15">
      <c r="J66" s="76"/>
      <c r="K66" s="76"/>
    </row>
    <row r="67" spans="10:11" s="34" customFormat="1" ht="18" customHeight="1" x14ac:dyDescent="0.15">
      <c r="J67" s="76"/>
      <c r="K67" s="76"/>
    </row>
    <row r="68" spans="10:11" s="34" customFormat="1" ht="18" customHeight="1" x14ac:dyDescent="0.15">
      <c r="J68" s="76"/>
      <c r="K68" s="76"/>
    </row>
    <row r="69" spans="10:11" s="34" customFormat="1" ht="18" customHeight="1" x14ac:dyDescent="0.15">
      <c r="J69" s="76"/>
      <c r="K69" s="76"/>
    </row>
    <row r="70" spans="10:11" s="34" customFormat="1" ht="18" customHeight="1" x14ac:dyDescent="0.15">
      <c r="J70" s="76"/>
      <c r="K70" s="76"/>
    </row>
    <row r="71" spans="10:11" s="34" customFormat="1" ht="18" customHeight="1" x14ac:dyDescent="0.15">
      <c r="J71" s="76"/>
      <c r="K71" s="76"/>
    </row>
    <row r="72" spans="10:11" s="34" customFormat="1" ht="18" customHeight="1" x14ac:dyDescent="0.15">
      <c r="J72" s="76"/>
      <c r="K72" s="76"/>
    </row>
    <row r="73" spans="10:11" s="34" customFormat="1" ht="18" customHeight="1" x14ac:dyDescent="0.15">
      <c r="J73" s="76"/>
      <c r="K73" s="76"/>
    </row>
    <row r="74" spans="10:11" s="34" customFormat="1" ht="18" customHeight="1" x14ac:dyDescent="0.15">
      <c r="J74" s="76"/>
      <c r="K74" s="76"/>
    </row>
    <row r="75" spans="10:11" s="34" customFormat="1" ht="18" customHeight="1" x14ac:dyDescent="0.15">
      <c r="J75" s="76"/>
      <c r="K75" s="76"/>
    </row>
    <row r="76" spans="10:11" s="34" customFormat="1" ht="18" customHeight="1" x14ac:dyDescent="0.15">
      <c r="J76" s="76"/>
      <c r="K76" s="76"/>
    </row>
    <row r="77" spans="10:11" s="34" customFormat="1" ht="18" customHeight="1" x14ac:dyDescent="0.15">
      <c r="J77" s="76"/>
      <c r="K77" s="76"/>
    </row>
    <row r="78" spans="10:11" s="34" customFormat="1" ht="18" customHeight="1" x14ac:dyDescent="0.15">
      <c r="J78" s="76"/>
      <c r="K78" s="76"/>
    </row>
    <row r="79" spans="10:11" s="34" customFormat="1" ht="18" customHeight="1" x14ac:dyDescent="0.15">
      <c r="J79" s="76"/>
      <c r="K79" s="76"/>
    </row>
    <row r="80" spans="10:11" s="34" customFormat="1" ht="18" customHeight="1" x14ac:dyDescent="0.15">
      <c r="J80" s="76"/>
      <c r="K80" s="76"/>
    </row>
    <row r="81" spans="10:11" s="34" customFormat="1" ht="18" customHeight="1" x14ac:dyDescent="0.15">
      <c r="J81" s="76"/>
      <c r="K81" s="76"/>
    </row>
    <row r="82" spans="10:11" s="34" customFormat="1" ht="18" customHeight="1" x14ac:dyDescent="0.15">
      <c r="J82" s="76"/>
      <c r="K82" s="76"/>
    </row>
    <row r="83" spans="10:11" s="34" customFormat="1" ht="18" customHeight="1" x14ac:dyDescent="0.15">
      <c r="J83" s="76"/>
      <c r="K83" s="76"/>
    </row>
    <row r="84" spans="10:11" s="34" customFormat="1" ht="18" customHeight="1" x14ac:dyDescent="0.15">
      <c r="J84" s="76"/>
      <c r="K84" s="76"/>
    </row>
    <row r="85" spans="10:11" s="34" customFormat="1" ht="18" customHeight="1" x14ac:dyDescent="0.15">
      <c r="J85" s="76"/>
      <c r="K85" s="76"/>
    </row>
    <row r="86" spans="10:11" s="34" customFormat="1" ht="18" customHeight="1" x14ac:dyDescent="0.15">
      <c r="J86" s="76"/>
      <c r="K86" s="76"/>
    </row>
    <row r="87" spans="10:11" s="34" customFormat="1" ht="18" customHeight="1" x14ac:dyDescent="0.15">
      <c r="J87" s="76"/>
      <c r="K87" s="76"/>
    </row>
    <row r="88" spans="10:11" s="34" customFormat="1" ht="18" customHeight="1" x14ac:dyDescent="0.15">
      <c r="J88" s="76"/>
      <c r="K88" s="76"/>
    </row>
    <row r="89" spans="10:11" s="34" customFormat="1" ht="18" customHeight="1" x14ac:dyDescent="0.15">
      <c r="J89" s="76"/>
      <c r="K89" s="76"/>
    </row>
    <row r="90" spans="10:11" s="34" customFormat="1" ht="18" customHeight="1" x14ac:dyDescent="0.15">
      <c r="J90" s="76"/>
      <c r="K90" s="76"/>
    </row>
    <row r="91" spans="10:11" s="34" customFormat="1" ht="18" customHeight="1" x14ac:dyDescent="0.15">
      <c r="J91" s="76"/>
      <c r="K91" s="76"/>
    </row>
    <row r="92" spans="10:11" s="34" customFormat="1" ht="18" customHeight="1" x14ac:dyDescent="0.15">
      <c r="J92" s="76"/>
      <c r="K92" s="76"/>
    </row>
    <row r="93" spans="10:11" s="34" customFormat="1" ht="18" customHeight="1" x14ac:dyDescent="0.15">
      <c r="J93" s="76"/>
      <c r="K93" s="76"/>
    </row>
    <row r="94" spans="10:11" s="34" customFormat="1" ht="18" customHeight="1" x14ac:dyDescent="0.15">
      <c r="J94" s="76"/>
      <c r="K94" s="76"/>
    </row>
    <row r="95" spans="10:11" s="34" customFormat="1" ht="18" customHeight="1" x14ac:dyDescent="0.15">
      <c r="J95" s="76"/>
      <c r="K95" s="76"/>
    </row>
    <row r="96" spans="10:11" s="34" customFormat="1" ht="18" customHeight="1" x14ac:dyDescent="0.15">
      <c r="J96" s="76"/>
      <c r="K96" s="76"/>
    </row>
    <row r="97" spans="10:11" s="34" customFormat="1" ht="18" customHeight="1" x14ac:dyDescent="0.15">
      <c r="J97" s="76"/>
      <c r="K97" s="76"/>
    </row>
    <row r="98" spans="10:11" s="34" customFormat="1" ht="18" customHeight="1" x14ac:dyDescent="0.15">
      <c r="J98" s="76"/>
      <c r="K98" s="76"/>
    </row>
    <row r="99" spans="10:11" s="34" customFormat="1" ht="18" customHeight="1" x14ac:dyDescent="0.15">
      <c r="J99" s="76"/>
      <c r="K99" s="76"/>
    </row>
    <row r="100" spans="10:11" s="34" customFormat="1" ht="18" customHeight="1" x14ac:dyDescent="0.15">
      <c r="J100" s="76"/>
      <c r="K100" s="76"/>
    </row>
    <row r="101" spans="10:11" s="34" customFormat="1" ht="18" customHeight="1" x14ac:dyDescent="0.15">
      <c r="J101" s="76"/>
      <c r="K101" s="76"/>
    </row>
    <row r="102" spans="10:11" s="34" customFormat="1" ht="18" customHeight="1" x14ac:dyDescent="0.15">
      <c r="J102" s="76"/>
      <c r="K102" s="76"/>
    </row>
    <row r="103" spans="10:11" s="34" customFormat="1" ht="18" customHeight="1" x14ac:dyDescent="0.15">
      <c r="J103" s="76"/>
      <c r="K103" s="76"/>
    </row>
    <row r="104" spans="10:11" s="34" customFormat="1" ht="18" customHeight="1" x14ac:dyDescent="0.15">
      <c r="J104" s="76"/>
      <c r="K104" s="76"/>
    </row>
    <row r="105" spans="10:11" s="34" customFormat="1" ht="18" customHeight="1" x14ac:dyDescent="0.15">
      <c r="J105" s="76"/>
      <c r="K105" s="76"/>
    </row>
    <row r="106" spans="10:11" s="34" customFormat="1" ht="18" customHeight="1" x14ac:dyDescent="0.15">
      <c r="J106" s="76"/>
      <c r="K106" s="76"/>
    </row>
    <row r="107" spans="10:11" s="34" customFormat="1" ht="18" customHeight="1" x14ac:dyDescent="0.15">
      <c r="J107" s="76"/>
      <c r="K107" s="76"/>
    </row>
    <row r="108" spans="10:11" s="34" customFormat="1" ht="18" customHeight="1" x14ac:dyDescent="0.15">
      <c r="J108" s="76"/>
      <c r="K108" s="76"/>
    </row>
    <row r="109" spans="10:11" s="34" customFormat="1" ht="18" customHeight="1" x14ac:dyDescent="0.15">
      <c r="J109" s="76"/>
      <c r="K109" s="76"/>
    </row>
    <row r="110" spans="10:11" s="34" customFormat="1" ht="18" customHeight="1" x14ac:dyDescent="0.15">
      <c r="J110" s="76"/>
      <c r="K110" s="76"/>
    </row>
    <row r="111" spans="10:11" s="34" customFormat="1" ht="18" customHeight="1" x14ac:dyDescent="0.15">
      <c r="J111" s="76"/>
      <c r="K111" s="76"/>
    </row>
    <row r="112" spans="10:11" s="34" customFormat="1" ht="18" customHeight="1" x14ac:dyDescent="0.15">
      <c r="J112" s="76"/>
      <c r="K112" s="76"/>
    </row>
    <row r="113" spans="10:11" s="34" customFormat="1" ht="18" customHeight="1" x14ac:dyDescent="0.15">
      <c r="J113" s="76"/>
      <c r="K113" s="76"/>
    </row>
    <row r="114" spans="10:11" s="34" customFormat="1" ht="18" customHeight="1" x14ac:dyDescent="0.15">
      <c r="J114" s="76"/>
      <c r="K114" s="76"/>
    </row>
    <row r="115" spans="10:11" s="34" customFormat="1" ht="18" customHeight="1" x14ac:dyDescent="0.15">
      <c r="J115" s="76"/>
      <c r="K115" s="76"/>
    </row>
    <row r="116" spans="10:11" s="34" customFormat="1" ht="18" customHeight="1" x14ac:dyDescent="0.15">
      <c r="J116" s="76"/>
      <c r="K116" s="76"/>
    </row>
    <row r="117" spans="10:11" s="34" customFormat="1" ht="18" customHeight="1" x14ac:dyDescent="0.15">
      <c r="J117" s="76"/>
      <c r="K117" s="76"/>
    </row>
    <row r="118" spans="10:11" s="34" customFormat="1" ht="18" customHeight="1" x14ac:dyDescent="0.15">
      <c r="J118" s="76"/>
      <c r="K118" s="76"/>
    </row>
    <row r="119" spans="10:11" s="34" customFormat="1" ht="18" customHeight="1" x14ac:dyDescent="0.15">
      <c r="J119" s="76"/>
      <c r="K119" s="76"/>
    </row>
    <row r="120" spans="10:11" s="34" customFormat="1" ht="18" customHeight="1" x14ac:dyDescent="0.15">
      <c r="J120" s="76"/>
      <c r="K120" s="76"/>
    </row>
    <row r="121" spans="10:11" s="34" customFormat="1" ht="18" customHeight="1" x14ac:dyDescent="0.15">
      <c r="J121" s="76"/>
      <c r="K121" s="76"/>
    </row>
    <row r="122" spans="10:11" s="34" customFormat="1" ht="18" customHeight="1" x14ac:dyDescent="0.15">
      <c r="J122" s="76"/>
      <c r="K122" s="76"/>
    </row>
    <row r="123" spans="10:11" s="34" customFormat="1" ht="18" customHeight="1" x14ac:dyDescent="0.15">
      <c r="J123" s="76"/>
      <c r="K123" s="76"/>
    </row>
    <row r="124" spans="10:11" s="34" customFormat="1" ht="18" customHeight="1" x14ac:dyDescent="0.15">
      <c r="J124" s="76"/>
      <c r="K124" s="76"/>
    </row>
    <row r="125" spans="10:11" s="34" customFormat="1" ht="18" customHeight="1" x14ac:dyDescent="0.15">
      <c r="J125" s="76"/>
      <c r="K125" s="76"/>
    </row>
    <row r="126" spans="10:11" s="34" customFormat="1" ht="18" customHeight="1" x14ac:dyDescent="0.15">
      <c r="J126" s="76"/>
      <c r="K126" s="76"/>
    </row>
    <row r="127" spans="10:11" s="34" customFormat="1" ht="18" customHeight="1" x14ac:dyDescent="0.15">
      <c r="J127" s="76"/>
      <c r="K127" s="76"/>
    </row>
    <row r="128" spans="10:11" s="34" customFormat="1" ht="18" customHeight="1" x14ac:dyDescent="0.15">
      <c r="J128" s="76"/>
      <c r="K128" s="76"/>
    </row>
    <row r="129" spans="10:11" s="34" customFormat="1" ht="18" customHeight="1" x14ac:dyDescent="0.15">
      <c r="J129" s="76"/>
      <c r="K129" s="76"/>
    </row>
    <row r="130" spans="10:11" s="34" customFormat="1" ht="18" customHeight="1" x14ac:dyDescent="0.15">
      <c r="J130" s="76"/>
      <c r="K130" s="76"/>
    </row>
    <row r="131" spans="10:11" s="34" customFormat="1" ht="18" customHeight="1" x14ac:dyDescent="0.15">
      <c r="J131" s="76"/>
      <c r="K131" s="76"/>
    </row>
    <row r="132" spans="10:11" s="34" customFormat="1" ht="18" customHeight="1" x14ac:dyDescent="0.15">
      <c r="J132" s="76"/>
      <c r="K132" s="76"/>
    </row>
    <row r="133" spans="10:11" s="34" customFormat="1" ht="18" customHeight="1" x14ac:dyDescent="0.15">
      <c r="J133" s="76"/>
      <c r="K133" s="76"/>
    </row>
    <row r="134" spans="10:11" s="34" customFormat="1" ht="18" customHeight="1" x14ac:dyDescent="0.15">
      <c r="J134" s="76"/>
      <c r="K134" s="76"/>
    </row>
    <row r="135" spans="10:11" s="34" customFormat="1" ht="18" customHeight="1" x14ac:dyDescent="0.15">
      <c r="J135" s="76"/>
      <c r="K135" s="76"/>
    </row>
    <row r="136" spans="10:11" s="34" customFormat="1" ht="18" customHeight="1" x14ac:dyDescent="0.15">
      <c r="J136" s="76"/>
      <c r="K136" s="76"/>
    </row>
    <row r="137" spans="10:11" s="34" customFormat="1" ht="18" customHeight="1" x14ac:dyDescent="0.15">
      <c r="J137" s="76"/>
      <c r="K137" s="76"/>
    </row>
    <row r="138" spans="10:11" s="34" customFormat="1" ht="18" customHeight="1" x14ac:dyDescent="0.15">
      <c r="J138" s="76"/>
      <c r="K138" s="76"/>
    </row>
    <row r="139" spans="10:11" s="34" customFormat="1" ht="18" customHeight="1" x14ac:dyDescent="0.15">
      <c r="J139" s="76"/>
      <c r="K139" s="76"/>
    </row>
    <row r="140" spans="10:11" s="34" customFormat="1" ht="18" customHeight="1" x14ac:dyDescent="0.15">
      <c r="J140" s="76"/>
      <c r="K140" s="76"/>
    </row>
    <row r="141" spans="10:11" s="34" customFormat="1" ht="18" customHeight="1" x14ac:dyDescent="0.15">
      <c r="J141" s="76"/>
      <c r="K141" s="76"/>
    </row>
    <row r="142" spans="10:11" s="34" customFormat="1" ht="18" customHeight="1" x14ac:dyDescent="0.15">
      <c r="J142" s="76"/>
      <c r="K142" s="76"/>
    </row>
    <row r="143" spans="10:11" s="34" customFormat="1" ht="18" customHeight="1" x14ac:dyDescent="0.15">
      <c r="J143" s="76"/>
      <c r="K143" s="76"/>
    </row>
    <row r="144" spans="10:11" s="34" customFormat="1" ht="18" customHeight="1" x14ac:dyDescent="0.15">
      <c r="J144" s="76"/>
      <c r="K144" s="76"/>
    </row>
    <row r="145" spans="10:11" s="34" customFormat="1" ht="18" customHeight="1" x14ac:dyDescent="0.15">
      <c r="J145" s="76"/>
      <c r="K145" s="76"/>
    </row>
    <row r="146" spans="10:11" s="34" customFormat="1" ht="18" customHeight="1" x14ac:dyDescent="0.15">
      <c r="J146" s="76"/>
      <c r="K146" s="76"/>
    </row>
    <row r="147" spans="10:11" s="34" customFormat="1" ht="18" customHeight="1" x14ac:dyDescent="0.15">
      <c r="J147" s="76"/>
      <c r="K147" s="76"/>
    </row>
    <row r="148" spans="10:11" s="34" customFormat="1" ht="18" customHeight="1" x14ac:dyDescent="0.15">
      <c r="J148" s="76"/>
      <c r="K148" s="76"/>
    </row>
    <row r="149" spans="10:11" s="34" customFormat="1" ht="18" customHeight="1" x14ac:dyDescent="0.15">
      <c r="J149" s="76"/>
      <c r="K149" s="76"/>
    </row>
    <row r="150" spans="10:11" s="34" customFormat="1" ht="18" customHeight="1" x14ac:dyDescent="0.15">
      <c r="J150" s="76"/>
      <c r="K150" s="76"/>
    </row>
    <row r="151" spans="10:11" s="34" customFormat="1" ht="18" customHeight="1" x14ac:dyDescent="0.15">
      <c r="J151" s="76"/>
      <c r="K151" s="76"/>
    </row>
    <row r="152" spans="10:11" s="34" customFormat="1" ht="18" customHeight="1" x14ac:dyDescent="0.15">
      <c r="J152" s="76"/>
      <c r="K152" s="76"/>
    </row>
    <row r="153" spans="10:11" s="34" customFormat="1" ht="18" customHeight="1" x14ac:dyDescent="0.15">
      <c r="J153" s="76"/>
      <c r="K153" s="76"/>
    </row>
    <row r="154" spans="10:11" s="34" customFormat="1" ht="18" customHeight="1" x14ac:dyDescent="0.15">
      <c r="J154" s="76"/>
      <c r="K154" s="76"/>
    </row>
    <row r="155" spans="10:11" s="34" customFormat="1" ht="18" customHeight="1" x14ac:dyDescent="0.15">
      <c r="J155" s="76"/>
      <c r="K155" s="76"/>
    </row>
    <row r="156" spans="10:11" s="34" customFormat="1" ht="18" customHeight="1" x14ac:dyDescent="0.15">
      <c r="J156" s="76"/>
      <c r="K156" s="76"/>
    </row>
    <row r="157" spans="10:11" s="34" customFormat="1" ht="18" customHeight="1" x14ac:dyDescent="0.15">
      <c r="J157" s="76"/>
      <c r="K157" s="76"/>
    </row>
    <row r="158" spans="10:11" s="34" customFormat="1" ht="18" customHeight="1" x14ac:dyDescent="0.15">
      <c r="J158" s="76"/>
      <c r="K158" s="76"/>
    </row>
    <row r="159" spans="10:11" s="34" customFormat="1" ht="18" customHeight="1" x14ac:dyDescent="0.15">
      <c r="J159" s="76"/>
      <c r="K159" s="76"/>
    </row>
    <row r="160" spans="10:11" s="34" customFormat="1" ht="18" customHeight="1" x14ac:dyDescent="0.15">
      <c r="J160" s="76"/>
      <c r="K160" s="76"/>
    </row>
    <row r="161" spans="10:11" s="34" customFormat="1" ht="18" customHeight="1" x14ac:dyDescent="0.15">
      <c r="J161" s="76"/>
      <c r="K161" s="76"/>
    </row>
    <row r="162" spans="10:11" s="34" customFormat="1" ht="18" customHeight="1" x14ac:dyDescent="0.15">
      <c r="J162" s="76"/>
      <c r="K162" s="76"/>
    </row>
    <row r="163" spans="10:11" s="34" customFormat="1" ht="18" customHeight="1" x14ac:dyDescent="0.15">
      <c r="J163" s="76"/>
      <c r="K163" s="76"/>
    </row>
    <row r="164" spans="10:11" s="34" customFormat="1" ht="18" customHeight="1" x14ac:dyDescent="0.15">
      <c r="J164" s="76"/>
      <c r="K164" s="76"/>
    </row>
    <row r="165" spans="10:11" s="34" customFormat="1" ht="18" customHeight="1" x14ac:dyDescent="0.15">
      <c r="J165" s="76"/>
      <c r="K165" s="76"/>
    </row>
    <row r="166" spans="10:11" s="34" customFormat="1" ht="18" customHeight="1" x14ac:dyDescent="0.15">
      <c r="J166" s="76"/>
      <c r="K166" s="76"/>
    </row>
    <row r="167" spans="10:11" s="34" customFormat="1" ht="18" customHeight="1" x14ac:dyDescent="0.15">
      <c r="J167" s="76"/>
      <c r="K167" s="76"/>
    </row>
    <row r="168" spans="10:11" s="34" customFormat="1" ht="18" customHeight="1" x14ac:dyDescent="0.15">
      <c r="J168" s="76"/>
      <c r="K168" s="76"/>
    </row>
    <row r="169" spans="10:11" s="34" customFormat="1" ht="18" customHeight="1" x14ac:dyDescent="0.15">
      <c r="J169" s="76"/>
      <c r="K169" s="76"/>
    </row>
    <row r="170" spans="10:11" s="34" customFormat="1" ht="18" customHeight="1" x14ac:dyDescent="0.15">
      <c r="J170" s="76"/>
      <c r="K170" s="76"/>
    </row>
    <row r="171" spans="10:11" s="34" customFormat="1" ht="18" customHeight="1" x14ac:dyDescent="0.15">
      <c r="J171" s="76"/>
      <c r="K171" s="76"/>
    </row>
    <row r="172" spans="10:11" s="34" customFormat="1" ht="18" customHeight="1" x14ac:dyDescent="0.15">
      <c r="J172" s="76"/>
      <c r="K172" s="76"/>
    </row>
    <row r="173" spans="10:11" s="34" customFormat="1" ht="18" customHeight="1" x14ac:dyDescent="0.15">
      <c r="J173" s="76"/>
      <c r="K173" s="76"/>
    </row>
    <row r="174" spans="10:11" s="34" customFormat="1" ht="18" customHeight="1" x14ac:dyDescent="0.15">
      <c r="J174" s="76"/>
      <c r="K174" s="76"/>
    </row>
    <row r="175" spans="10:11" s="34" customFormat="1" ht="18" customHeight="1" x14ac:dyDescent="0.15">
      <c r="J175" s="76"/>
      <c r="K175" s="76"/>
    </row>
    <row r="176" spans="10:11" s="34" customFormat="1" ht="18" customHeight="1" x14ac:dyDescent="0.15">
      <c r="J176" s="76"/>
      <c r="K176" s="76"/>
    </row>
    <row r="177" spans="10:11" s="34" customFormat="1" ht="18" customHeight="1" x14ac:dyDescent="0.15">
      <c r="J177" s="76"/>
      <c r="K177" s="76"/>
    </row>
    <row r="178" spans="10:11" s="34" customFormat="1" ht="18" customHeight="1" x14ac:dyDescent="0.15">
      <c r="J178" s="76"/>
      <c r="K178" s="76"/>
    </row>
    <row r="179" spans="10:11" s="34" customFormat="1" ht="18" customHeight="1" x14ac:dyDescent="0.15">
      <c r="J179" s="76"/>
      <c r="K179" s="76"/>
    </row>
    <row r="180" spans="10:11" s="34" customFormat="1" ht="18" customHeight="1" x14ac:dyDescent="0.15">
      <c r="J180" s="76"/>
      <c r="K180" s="76"/>
    </row>
    <row r="181" spans="10:11" s="34" customFormat="1" ht="18" customHeight="1" x14ac:dyDescent="0.15">
      <c r="J181" s="76"/>
      <c r="K181" s="76"/>
    </row>
    <row r="182" spans="10:11" s="34" customFormat="1" ht="18" customHeight="1" x14ac:dyDescent="0.15">
      <c r="J182" s="76"/>
      <c r="K182" s="76"/>
    </row>
    <row r="183" spans="10:11" s="34" customFormat="1" ht="18" customHeight="1" x14ac:dyDescent="0.15">
      <c r="J183" s="76"/>
      <c r="K183" s="76"/>
    </row>
    <row r="184" spans="10:11" s="34" customFormat="1" ht="18" customHeight="1" x14ac:dyDescent="0.15">
      <c r="J184" s="76"/>
      <c r="K184" s="76"/>
    </row>
    <row r="185" spans="10:11" s="34" customFormat="1" ht="18" customHeight="1" x14ac:dyDescent="0.15">
      <c r="J185" s="76"/>
      <c r="K185" s="76"/>
    </row>
    <row r="186" spans="10:11" s="34" customFormat="1" ht="18" customHeight="1" x14ac:dyDescent="0.15">
      <c r="J186" s="76"/>
      <c r="K186" s="76"/>
    </row>
    <row r="187" spans="10:11" s="34" customFormat="1" ht="18" customHeight="1" x14ac:dyDescent="0.15">
      <c r="J187" s="76"/>
      <c r="K187" s="76"/>
    </row>
    <row r="188" spans="10:11" s="34" customFormat="1" ht="18" customHeight="1" x14ac:dyDescent="0.15">
      <c r="J188" s="76"/>
      <c r="K188" s="76"/>
    </row>
    <row r="189" spans="10:11" s="34" customFormat="1" ht="18" customHeight="1" x14ac:dyDescent="0.15">
      <c r="J189" s="76"/>
      <c r="K189" s="76"/>
    </row>
    <row r="190" spans="10:11" s="34" customFormat="1" ht="18" customHeight="1" x14ac:dyDescent="0.15">
      <c r="J190" s="76"/>
      <c r="K190" s="76"/>
    </row>
    <row r="191" spans="10:11" s="34" customFormat="1" ht="18" customHeight="1" x14ac:dyDescent="0.15">
      <c r="J191" s="76"/>
      <c r="K191" s="76"/>
    </row>
    <row r="192" spans="10:11" s="34" customFormat="1" ht="18" customHeight="1" x14ac:dyDescent="0.15">
      <c r="J192" s="76"/>
      <c r="K192" s="76"/>
    </row>
    <row r="193" spans="10:11" s="34" customFormat="1" ht="18" customHeight="1" x14ac:dyDescent="0.15">
      <c r="J193" s="76"/>
      <c r="K193" s="76"/>
    </row>
    <row r="194" spans="10:11" s="34" customFormat="1" ht="18" customHeight="1" x14ac:dyDescent="0.15">
      <c r="J194" s="76"/>
      <c r="K194" s="76"/>
    </row>
    <row r="195" spans="10:11" s="34" customFormat="1" ht="18" customHeight="1" x14ac:dyDescent="0.15">
      <c r="J195" s="76"/>
      <c r="K195" s="76"/>
    </row>
    <row r="196" spans="10:11" s="34" customFormat="1" ht="18" customHeight="1" x14ac:dyDescent="0.15">
      <c r="J196" s="76"/>
      <c r="K196" s="76"/>
    </row>
    <row r="197" spans="10:11" s="34" customFormat="1" ht="18" customHeight="1" x14ac:dyDescent="0.15">
      <c r="J197" s="76"/>
      <c r="K197" s="76"/>
    </row>
    <row r="198" spans="10:11" s="34" customFormat="1" ht="18" customHeight="1" x14ac:dyDescent="0.15">
      <c r="J198" s="76"/>
      <c r="K198" s="76"/>
    </row>
    <row r="199" spans="10:11" s="34" customFormat="1" ht="18" customHeight="1" x14ac:dyDescent="0.15">
      <c r="J199" s="76"/>
      <c r="K199" s="76"/>
    </row>
    <row r="200" spans="10:11" s="34" customFormat="1" ht="18" customHeight="1" x14ac:dyDescent="0.15">
      <c r="J200" s="76"/>
      <c r="K200" s="76"/>
    </row>
    <row r="201" spans="10:11" s="34" customFormat="1" ht="18" customHeight="1" x14ac:dyDescent="0.15">
      <c r="J201" s="76"/>
      <c r="K201" s="76"/>
    </row>
    <row r="202" spans="10:11" s="34" customFormat="1" ht="18" customHeight="1" x14ac:dyDescent="0.15">
      <c r="J202" s="76"/>
      <c r="K202" s="76"/>
    </row>
    <row r="203" spans="10:11" s="34" customFormat="1" ht="18" customHeight="1" x14ac:dyDescent="0.15">
      <c r="J203" s="76"/>
      <c r="K203" s="76"/>
    </row>
    <row r="204" spans="10:11" s="34" customFormat="1" ht="18" customHeight="1" x14ac:dyDescent="0.15">
      <c r="J204" s="76"/>
      <c r="K204" s="76"/>
    </row>
    <row r="205" spans="10:11" s="34" customFormat="1" ht="18" customHeight="1" x14ac:dyDescent="0.15">
      <c r="J205" s="76"/>
      <c r="K205" s="76"/>
    </row>
    <row r="206" spans="10:11" s="34" customFormat="1" ht="18" customHeight="1" x14ac:dyDescent="0.15">
      <c r="J206" s="76"/>
      <c r="K206" s="76"/>
    </row>
    <row r="207" spans="10:11" s="34" customFormat="1" ht="18" customHeight="1" x14ac:dyDescent="0.15">
      <c r="J207" s="76"/>
      <c r="K207" s="76"/>
    </row>
    <row r="208" spans="10:11" s="34" customFormat="1" ht="18" customHeight="1" x14ac:dyDescent="0.15">
      <c r="J208" s="76"/>
      <c r="K208" s="76"/>
    </row>
    <row r="209" spans="10:11" s="34" customFormat="1" ht="18" customHeight="1" x14ac:dyDescent="0.15">
      <c r="J209" s="76"/>
      <c r="K209" s="76"/>
    </row>
    <row r="210" spans="10:11" s="34" customFormat="1" ht="18" customHeight="1" x14ac:dyDescent="0.15">
      <c r="J210" s="76"/>
      <c r="K210" s="76"/>
    </row>
    <row r="211" spans="10:11" s="34" customFormat="1" ht="18" customHeight="1" x14ac:dyDescent="0.15">
      <c r="J211" s="76"/>
      <c r="K211" s="76"/>
    </row>
    <row r="212" spans="10:11" s="34" customFormat="1" ht="18" customHeight="1" x14ac:dyDescent="0.15">
      <c r="J212" s="76"/>
      <c r="K212" s="76"/>
    </row>
    <row r="213" spans="10:11" s="34" customFormat="1" ht="18" customHeight="1" x14ac:dyDescent="0.15">
      <c r="J213" s="76"/>
      <c r="K213" s="76"/>
    </row>
    <row r="214" spans="10:11" s="34" customFormat="1" ht="18" customHeight="1" x14ac:dyDescent="0.15">
      <c r="J214" s="76"/>
      <c r="K214" s="76"/>
    </row>
    <row r="215" spans="10:11" s="34" customFormat="1" ht="18" customHeight="1" x14ac:dyDescent="0.15">
      <c r="J215" s="76"/>
      <c r="K215" s="76"/>
    </row>
    <row r="216" spans="10:11" s="34" customFormat="1" ht="18" customHeight="1" x14ac:dyDescent="0.15">
      <c r="J216" s="76"/>
      <c r="K216" s="76"/>
    </row>
    <row r="217" spans="10:11" s="34" customFormat="1" ht="18" customHeight="1" x14ac:dyDescent="0.15">
      <c r="J217" s="76"/>
      <c r="K217" s="76"/>
    </row>
    <row r="218" spans="10:11" s="34" customFormat="1" ht="18" customHeight="1" x14ac:dyDescent="0.15">
      <c r="J218" s="76"/>
      <c r="K218" s="76"/>
    </row>
    <row r="219" spans="10:11" s="34" customFormat="1" ht="18" customHeight="1" x14ac:dyDescent="0.15">
      <c r="J219" s="76"/>
      <c r="K219" s="76"/>
    </row>
    <row r="220" spans="10:11" s="34" customFormat="1" ht="18" customHeight="1" x14ac:dyDescent="0.15">
      <c r="J220" s="76"/>
      <c r="K220" s="76"/>
    </row>
    <row r="221" spans="10:11" s="34" customFormat="1" ht="18" customHeight="1" x14ac:dyDescent="0.15">
      <c r="J221" s="76"/>
      <c r="K221" s="76"/>
    </row>
    <row r="222" spans="10:11" s="34" customFormat="1" ht="18" customHeight="1" x14ac:dyDescent="0.15">
      <c r="J222" s="76"/>
      <c r="K222" s="76"/>
    </row>
    <row r="223" spans="10:11" s="34" customFormat="1" ht="18" customHeight="1" x14ac:dyDescent="0.15">
      <c r="J223" s="76"/>
      <c r="K223" s="76"/>
    </row>
    <row r="224" spans="10:11" s="34" customFormat="1" ht="18" customHeight="1" x14ac:dyDescent="0.15">
      <c r="J224" s="76"/>
      <c r="K224" s="76"/>
    </row>
    <row r="225" spans="10:11" s="34" customFormat="1" ht="18" customHeight="1" x14ac:dyDescent="0.15">
      <c r="J225" s="76"/>
      <c r="K225" s="76"/>
    </row>
    <row r="226" spans="10:11" s="34" customFormat="1" ht="18" customHeight="1" x14ac:dyDescent="0.15">
      <c r="J226" s="76"/>
      <c r="K226" s="76"/>
    </row>
    <row r="227" spans="10:11" s="34" customFormat="1" ht="18" customHeight="1" x14ac:dyDescent="0.15">
      <c r="J227" s="76"/>
      <c r="K227" s="76"/>
    </row>
    <row r="228" spans="10:11" s="34" customFormat="1" ht="18" customHeight="1" x14ac:dyDescent="0.15">
      <c r="J228" s="76"/>
      <c r="K228" s="76"/>
    </row>
    <row r="229" spans="10:11" s="34" customFormat="1" ht="18" customHeight="1" x14ac:dyDescent="0.15">
      <c r="J229" s="76"/>
      <c r="K229" s="76"/>
    </row>
    <row r="230" spans="10:11" s="34" customFormat="1" x14ac:dyDescent="0.15">
      <c r="J230" s="76"/>
      <c r="K230" s="76"/>
    </row>
    <row r="231" spans="10:11" s="34" customFormat="1" x14ac:dyDescent="0.15">
      <c r="J231" s="76"/>
      <c r="K231" s="76"/>
    </row>
    <row r="232" spans="10:11" s="34" customFormat="1" x14ac:dyDescent="0.15">
      <c r="J232" s="76"/>
      <c r="K232" s="76"/>
    </row>
    <row r="233" spans="10:11" s="34" customFormat="1" x14ac:dyDescent="0.15">
      <c r="J233" s="76"/>
      <c r="K233" s="76"/>
    </row>
    <row r="234" spans="10:11" s="34" customFormat="1" x14ac:dyDescent="0.15">
      <c r="J234" s="76"/>
      <c r="K234" s="76"/>
    </row>
    <row r="235" spans="10:11" s="34" customFormat="1" x14ac:dyDescent="0.15">
      <c r="J235" s="76"/>
      <c r="K235" s="76"/>
    </row>
    <row r="236" spans="10:11" s="34" customFormat="1" x14ac:dyDescent="0.15">
      <c r="J236" s="76"/>
      <c r="K236" s="76"/>
    </row>
    <row r="237" spans="10:11" s="34" customFormat="1" x14ac:dyDescent="0.15">
      <c r="J237" s="76"/>
      <c r="K237" s="76"/>
    </row>
    <row r="238" spans="10:11" s="34" customFormat="1" x14ac:dyDescent="0.15">
      <c r="J238" s="76"/>
      <c r="K238" s="76"/>
    </row>
    <row r="239" spans="10:11" s="34" customFormat="1" x14ac:dyDescent="0.15">
      <c r="J239" s="76"/>
      <c r="K239" s="76"/>
    </row>
    <row r="240" spans="10:11" s="34" customFormat="1" x14ac:dyDescent="0.15">
      <c r="J240" s="76"/>
      <c r="K240" s="76"/>
    </row>
    <row r="241" spans="10:11" s="34" customFormat="1" x14ac:dyDescent="0.15">
      <c r="J241" s="76"/>
      <c r="K241" s="76"/>
    </row>
    <row r="242" spans="10:11" s="34" customFormat="1" x14ac:dyDescent="0.15">
      <c r="J242" s="76"/>
      <c r="K242" s="76"/>
    </row>
    <row r="243" spans="10:11" s="34" customFormat="1" x14ac:dyDescent="0.15">
      <c r="J243" s="76"/>
      <c r="K243" s="76"/>
    </row>
    <row r="244" spans="10:11" s="34" customFormat="1" x14ac:dyDescent="0.15">
      <c r="J244" s="76"/>
      <c r="K244" s="76"/>
    </row>
    <row r="245" spans="10:11" s="34" customFormat="1" x14ac:dyDescent="0.15">
      <c r="J245" s="76"/>
      <c r="K245" s="76"/>
    </row>
    <row r="246" spans="10:11" s="34" customFormat="1" x14ac:dyDescent="0.15">
      <c r="J246" s="76"/>
      <c r="K246" s="76"/>
    </row>
    <row r="247" spans="10:11" s="34" customFormat="1" x14ac:dyDescent="0.15">
      <c r="J247" s="76"/>
      <c r="K247" s="76"/>
    </row>
    <row r="248" spans="10:11" s="34" customFormat="1" x14ac:dyDescent="0.15">
      <c r="J248" s="76"/>
      <c r="K248" s="76"/>
    </row>
    <row r="249" spans="10:11" s="34" customFormat="1" x14ac:dyDescent="0.15">
      <c r="J249" s="76"/>
      <c r="K249" s="76"/>
    </row>
    <row r="250" spans="10:11" s="34" customFormat="1" x14ac:dyDescent="0.15">
      <c r="J250" s="76"/>
      <c r="K250" s="76"/>
    </row>
    <row r="251" spans="10:11" s="34" customFormat="1" x14ac:dyDescent="0.15">
      <c r="J251" s="76"/>
      <c r="K251" s="76"/>
    </row>
    <row r="252" spans="10:11" s="34" customFormat="1" x14ac:dyDescent="0.15">
      <c r="J252" s="76"/>
      <c r="K252" s="76"/>
    </row>
    <row r="253" spans="10:11" s="34" customFormat="1" x14ac:dyDescent="0.15">
      <c r="J253" s="76"/>
      <c r="K253" s="76"/>
    </row>
    <row r="254" spans="10:11" s="34" customFormat="1" x14ac:dyDescent="0.15">
      <c r="J254" s="76"/>
      <c r="K254" s="76"/>
    </row>
    <row r="255" spans="10:11" s="34" customFormat="1" x14ac:dyDescent="0.15">
      <c r="J255" s="76"/>
      <c r="K255" s="76"/>
    </row>
    <row r="256" spans="10:11" s="34" customFormat="1" x14ac:dyDescent="0.15">
      <c r="J256" s="76"/>
      <c r="K256" s="76"/>
    </row>
    <row r="257" spans="10:11" s="34" customFormat="1" x14ac:dyDescent="0.15">
      <c r="J257" s="76"/>
      <c r="K257" s="76"/>
    </row>
    <row r="258" spans="10:11" s="34" customFormat="1" x14ac:dyDescent="0.15">
      <c r="J258" s="76"/>
      <c r="K258" s="76"/>
    </row>
    <row r="259" spans="10:11" s="34" customFormat="1" x14ac:dyDescent="0.15">
      <c r="J259" s="76"/>
      <c r="K259" s="76"/>
    </row>
    <row r="260" spans="10:11" s="34" customFormat="1" x14ac:dyDescent="0.15">
      <c r="J260" s="76"/>
      <c r="K260" s="76"/>
    </row>
    <row r="261" spans="10:11" s="34" customFormat="1" x14ac:dyDescent="0.15">
      <c r="J261" s="76"/>
      <c r="K261" s="76"/>
    </row>
    <row r="262" spans="10:11" s="34" customFormat="1" x14ac:dyDescent="0.15">
      <c r="J262" s="76"/>
      <c r="K262" s="76"/>
    </row>
    <row r="263" spans="10:11" s="34" customFormat="1" x14ac:dyDescent="0.15">
      <c r="J263" s="76"/>
      <c r="K263" s="76"/>
    </row>
    <row r="264" spans="10:11" s="34" customFormat="1" x14ac:dyDescent="0.15">
      <c r="J264" s="76"/>
      <c r="K264" s="76"/>
    </row>
    <row r="265" spans="10:11" s="34" customFormat="1" x14ac:dyDescent="0.15">
      <c r="J265" s="76"/>
      <c r="K265" s="76"/>
    </row>
    <row r="266" spans="10:11" s="34" customFormat="1" x14ac:dyDescent="0.15">
      <c r="J266" s="76"/>
      <c r="K266" s="76"/>
    </row>
    <row r="267" spans="10:11" s="34" customFormat="1" x14ac:dyDescent="0.15">
      <c r="J267" s="76"/>
      <c r="K267" s="76"/>
    </row>
    <row r="268" spans="10:11" s="34" customFormat="1" x14ac:dyDescent="0.15">
      <c r="J268" s="76"/>
      <c r="K268" s="76"/>
    </row>
    <row r="269" spans="10:11" s="34" customFormat="1" x14ac:dyDescent="0.15">
      <c r="J269" s="76"/>
      <c r="K269" s="76"/>
    </row>
    <row r="270" spans="10:11" s="34" customFormat="1" x14ac:dyDescent="0.15">
      <c r="J270" s="76"/>
      <c r="K270" s="76"/>
    </row>
    <row r="271" spans="10:11" s="34" customFormat="1" x14ac:dyDescent="0.15">
      <c r="J271" s="76"/>
      <c r="K271" s="76"/>
    </row>
    <row r="272" spans="10:11" s="34" customFormat="1" x14ac:dyDescent="0.15">
      <c r="J272" s="76"/>
      <c r="K272" s="76"/>
    </row>
    <row r="273" spans="10:11" s="34" customFormat="1" x14ac:dyDescent="0.15">
      <c r="J273" s="76"/>
      <c r="K273" s="76"/>
    </row>
    <row r="274" spans="10:11" s="34" customFormat="1" x14ac:dyDescent="0.15">
      <c r="J274" s="76"/>
      <c r="K274" s="76"/>
    </row>
    <row r="275" spans="10:11" s="34" customFormat="1" x14ac:dyDescent="0.15">
      <c r="J275" s="76"/>
      <c r="K275" s="76"/>
    </row>
    <row r="276" spans="10:11" s="34" customFormat="1" x14ac:dyDescent="0.15">
      <c r="J276" s="76"/>
      <c r="K276" s="76"/>
    </row>
    <row r="277" spans="10:11" s="34" customFormat="1" x14ac:dyDescent="0.15">
      <c r="J277" s="76"/>
      <c r="K277" s="76"/>
    </row>
    <row r="278" spans="10:11" s="34" customFormat="1" x14ac:dyDescent="0.15">
      <c r="J278" s="76"/>
      <c r="K278" s="76"/>
    </row>
    <row r="279" spans="10:11" s="34" customFormat="1" x14ac:dyDescent="0.15">
      <c r="J279" s="76"/>
      <c r="K279" s="76"/>
    </row>
    <row r="280" spans="10:11" s="34" customFormat="1" x14ac:dyDescent="0.15">
      <c r="J280" s="76"/>
      <c r="K280" s="76"/>
    </row>
    <row r="281" spans="10:11" s="34" customFormat="1" x14ac:dyDescent="0.15">
      <c r="J281" s="76"/>
      <c r="K281" s="76"/>
    </row>
    <row r="282" spans="10:11" s="34" customFormat="1" x14ac:dyDescent="0.15">
      <c r="J282" s="76"/>
      <c r="K282" s="76"/>
    </row>
    <row r="283" spans="10:11" s="34" customFormat="1" x14ac:dyDescent="0.15">
      <c r="J283" s="76"/>
      <c r="K283" s="76"/>
    </row>
    <row r="284" spans="10:11" s="34" customFormat="1" x14ac:dyDescent="0.15">
      <c r="J284" s="76"/>
      <c r="K284" s="76"/>
    </row>
    <row r="285" spans="10:11" s="34" customFormat="1" x14ac:dyDescent="0.15">
      <c r="J285" s="76"/>
      <c r="K285" s="76"/>
    </row>
    <row r="286" spans="10:11" s="34" customFormat="1" x14ac:dyDescent="0.15">
      <c r="J286" s="76"/>
      <c r="K286" s="76"/>
    </row>
    <row r="287" spans="10:11" s="34" customFormat="1" x14ac:dyDescent="0.15">
      <c r="J287" s="76"/>
      <c r="K287" s="76"/>
    </row>
    <row r="288" spans="10:11" s="34" customFormat="1" x14ac:dyDescent="0.15">
      <c r="J288" s="76"/>
      <c r="K288" s="76"/>
    </row>
    <row r="289" spans="10:11" s="34" customFormat="1" x14ac:dyDescent="0.15">
      <c r="J289" s="76"/>
      <c r="K289" s="76"/>
    </row>
    <row r="290" spans="10:11" s="34" customFormat="1" x14ac:dyDescent="0.15">
      <c r="J290" s="76"/>
      <c r="K290" s="76"/>
    </row>
    <row r="291" spans="10:11" s="34" customFormat="1" x14ac:dyDescent="0.15">
      <c r="J291" s="76"/>
      <c r="K291" s="76"/>
    </row>
    <row r="292" spans="10:11" s="34" customFormat="1" x14ac:dyDescent="0.15">
      <c r="J292" s="76"/>
      <c r="K292" s="76"/>
    </row>
    <row r="293" spans="10:11" s="34" customFormat="1" x14ac:dyDescent="0.15">
      <c r="J293" s="76"/>
      <c r="K293" s="76"/>
    </row>
    <row r="294" spans="10:11" s="34" customFormat="1" x14ac:dyDescent="0.15">
      <c r="J294" s="76"/>
      <c r="K294" s="76"/>
    </row>
    <row r="295" spans="10:11" s="34" customFormat="1" x14ac:dyDescent="0.15">
      <c r="J295" s="76"/>
      <c r="K295" s="76"/>
    </row>
    <row r="296" spans="10:11" s="34" customFormat="1" x14ac:dyDescent="0.15">
      <c r="J296" s="76"/>
      <c r="K296" s="76"/>
    </row>
    <row r="297" spans="10:11" s="34" customFormat="1" x14ac:dyDescent="0.15">
      <c r="J297" s="76"/>
      <c r="K297" s="76"/>
    </row>
    <row r="298" spans="10:11" s="34" customFormat="1" x14ac:dyDescent="0.15">
      <c r="J298" s="76"/>
      <c r="K298" s="76"/>
    </row>
    <row r="299" spans="10:11" s="34" customFormat="1" x14ac:dyDescent="0.15">
      <c r="J299" s="76"/>
      <c r="K299" s="76"/>
    </row>
    <row r="300" spans="10:11" s="34" customFormat="1" x14ac:dyDescent="0.15">
      <c r="J300" s="76"/>
      <c r="K300" s="76"/>
    </row>
    <row r="301" spans="10:11" s="34" customFormat="1" x14ac:dyDescent="0.15">
      <c r="J301" s="76"/>
      <c r="K301" s="76"/>
    </row>
    <row r="302" spans="10:11" s="34" customFormat="1" x14ac:dyDescent="0.15">
      <c r="J302" s="76"/>
      <c r="K302" s="76"/>
    </row>
    <row r="303" spans="10:11" s="34" customFormat="1" x14ac:dyDescent="0.15">
      <c r="J303" s="76"/>
      <c r="K303" s="76"/>
    </row>
    <row r="304" spans="10:11" s="34" customFormat="1" x14ac:dyDescent="0.15">
      <c r="J304" s="76"/>
      <c r="K304" s="76"/>
    </row>
    <row r="305" spans="10:11" s="34" customFormat="1" x14ac:dyDescent="0.15">
      <c r="J305" s="76"/>
      <c r="K305" s="76"/>
    </row>
    <row r="306" spans="10:11" s="34" customFormat="1" x14ac:dyDescent="0.15">
      <c r="J306" s="76"/>
      <c r="K306" s="76"/>
    </row>
    <row r="307" spans="10:11" s="34" customFormat="1" x14ac:dyDescent="0.15">
      <c r="J307" s="76"/>
      <c r="K307" s="76"/>
    </row>
    <row r="308" spans="10:11" s="34" customFormat="1" x14ac:dyDescent="0.15">
      <c r="J308" s="76"/>
      <c r="K308" s="76"/>
    </row>
    <row r="309" spans="10:11" s="34" customFormat="1" x14ac:dyDescent="0.15">
      <c r="J309" s="76"/>
      <c r="K309" s="76"/>
    </row>
    <row r="310" spans="10:11" s="34" customFormat="1" x14ac:dyDescent="0.15">
      <c r="J310" s="76"/>
      <c r="K310" s="76"/>
    </row>
    <row r="311" spans="10:11" s="34" customFormat="1" x14ac:dyDescent="0.15">
      <c r="J311" s="76"/>
      <c r="K311" s="76"/>
    </row>
    <row r="312" spans="10:11" s="34" customFormat="1" x14ac:dyDescent="0.15">
      <c r="J312" s="76"/>
      <c r="K312" s="76"/>
    </row>
    <row r="313" spans="10:11" s="34" customFormat="1" x14ac:dyDescent="0.15">
      <c r="J313" s="76"/>
      <c r="K313" s="76"/>
    </row>
    <row r="314" spans="10:11" s="34" customFormat="1" x14ac:dyDescent="0.15">
      <c r="J314" s="76"/>
      <c r="K314" s="76"/>
    </row>
    <row r="315" spans="10:11" s="34" customFormat="1" x14ac:dyDescent="0.15">
      <c r="J315" s="76"/>
      <c r="K315" s="76"/>
    </row>
    <row r="316" spans="10:11" s="34" customFormat="1" x14ac:dyDescent="0.15">
      <c r="J316" s="76"/>
      <c r="K316" s="76"/>
    </row>
    <row r="317" spans="10:11" s="34" customFormat="1" x14ac:dyDescent="0.15">
      <c r="J317" s="76"/>
      <c r="K317" s="76"/>
    </row>
    <row r="318" spans="10:11" s="34" customFormat="1" x14ac:dyDescent="0.15">
      <c r="J318" s="76"/>
      <c r="K318" s="76"/>
    </row>
    <row r="319" spans="10:11" s="34" customFormat="1" x14ac:dyDescent="0.15">
      <c r="J319" s="76"/>
      <c r="K319" s="76"/>
    </row>
    <row r="320" spans="10:11" s="34" customFormat="1" x14ac:dyDescent="0.15">
      <c r="J320" s="76"/>
      <c r="K320" s="76"/>
    </row>
    <row r="321" spans="10:11" s="34" customFormat="1" x14ac:dyDescent="0.15">
      <c r="J321" s="76"/>
      <c r="K321" s="76"/>
    </row>
    <row r="322" spans="10:11" s="34" customFormat="1" x14ac:dyDescent="0.15">
      <c r="J322" s="76"/>
      <c r="K322" s="76"/>
    </row>
    <row r="323" spans="10:11" s="34" customFormat="1" x14ac:dyDescent="0.15">
      <c r="J323" s="76"/>
      <c r="K323" s="76"/>
    </row>
    <row r="324" spans="10:11" s="34" customFormat="1" x14ac:dyDescent="0.15">
      <c r="J324" s="76"/>
      <c r="K324" s="76"/>
    </row>
    <row r="325" spans="10:11" s="34" customFormat="1" x14ac:dyDescent="0.15">
      <c r="J325" s="76"/>
      <c r="K325" s="76"/>
    </row>
    <row r="326" spans="10:11" s="34" customFormat="1" x14ac:dyDescent="0.15">
      <c r="J326" s="76"/>
      <c r="K326" s="76"/>
    </row>
    <row r="327" spans="10:11" s="34" customFormat="1" x14ac:dyDescent="0.15">
      <c r="J327" s="76"/>
      <c r="K327" s="76"/>
    </row>
    <row r="328" spans="10:11" s="34" customFormat="1" x14ac:dyDescent="0.15">
      <c r="J328" s="76"/>
      <c r="K328" s="76"/>
    </row>
    <row r="329" spans="10:11" s="34" customFormat="1" x14ac:dyDescent="0.15">
      <c r="J329" s="76"/>
      <c r="K329" s="76"/>
    </row>
    <row r="330" spans="10:11" s="34" customFormat="1" x14ac:dyDescent="0.15">
      <c r="J330" s="76"/>
      <c r="K330" s="76"/>
    </row>
    <row r="331" spans="10:11" s="34" customFormat="1" x14ac:dyDescent="0.15">
      <c r="J331" s="76"/>
      <c r="K331" s="76"/>
    </row>
    <row r="332" spans="10:11" s="34" customFormat="1" x14ac:dyDescent="0.15">
      <c r="J332" s="76"/>
      <c r="K332" s="76"/>
    </row>
    <row r="333" spans="10:11" s="34" customFormat="1" x14ac:dyDescent="0.15">
      <c r="J333" s="76"/>
      <c r="K333" s="76"/>
    </row>
    <row r="334" spans="10:11" s="34" customFormat="1" x14ac:dyDescent="0.15">
      <c r="J334" s="76"/>
      <c r="K334" s="76"/>
    </row>
    <row r="335" spans="10:11" s="34" customFormat="1" x14ac:dyDescent="0.15">
      <c r="J335" s="76"/>
      <c r="K335" s="76"/>
    </row>
    <row r="336" spans="10:11" s="34" customFormat="1" x14ac:dyDescent="0.15">
      <c r="J336" s="76"/>
      <c r="K336" s="76"/>
    </row>
    <row r="337" spans="10:11" s="34" customFormat="1" x14ac:dyDescent="0.15">
      <c r="J337" s="76"/>
      <c r="K337" s="76"/>
    </row>
    <row r="338" spans="10:11" s="34" customFormat="1" x14ac:dyDescent="0.15">
      <c r="J338" s="76"/>
      <c r="K338" s="76"/>
    </row>
    <row r="339" spans="10:11" s="34" customFormat="1" x14ac:dyDescent="0.15">
      <c r="J339" s="76"/>
      <c r="K339" s="76"/>
    </row>
    <row r="340" spans="10:11" s="34" customFormat="1" x14ac:dyDescent="0.15">
      <c r="J340" s="76"/>
      <c r="K340" s="76"/>
    </row>
    <row r="341" spans="10:11" s="34" customFormat="1" x14ac:dyDescent="0.15">
      <c r="J341" s="76"/>
      <c r="K341" s="76"/>
    </row>
    <row r="342" spans="10:11" s="34" customFormat="1" x14ac:dyDescent="0.15">
      <c r="J342" s="76"/>
      <c r="K342" s="76"/>
    </row>
    <row r="343" spans="10:11" s="34" customFormat="1" x14ac:dyDescent="0.15">
      <c r="J343" s="76"/>
      <c r="K343" s="76"/>
    </row>
    <row r="344" spans="10:11" s="34" customFormat="1" x14ac:dyDescent="0.15">
      <c r="J344" s="76"/>
      <c r="K344" s="76"/>
    </row>
    <row r="345" spans="10:11" s="34" customFormat="1" x14ac:dyDescent="0.15">
      <c r="J345" s="76"/>
      <c r="K345" s="76"/>
    </row>
    <row r="346" spans="10:11" s="34" customFormat="1" x14ac:dyDescent="0.15">
      <c r="J346" s="76"/>
      <c r="K346" s="76"/>
    </row>
    <row r="347" spans="10:11" s="34" customFormat="1" x14ac:dyDescent="0.15">
      <c r="J347" s="76"/>
      <c r="K347" s="76"/>
    </row>
    <row r="348" spans="10:11" s="34" customFormat="1" x14ac:dyDescent="0.15">
      <c r="J348" s="76"/>
      <c r="K348" s="76"/>
    </row>
    <row r="349" spans="10:11" s="34" customFormat="1" x14ac:dyDescent="0.15">
      <c r="J349" s="76"/>
      <c r="K349" s="76"/>
    </row>
    <row r="350" spans="10:11" s="34" customFormat="1" x14ac:dyDescent="0.15">
      <c r="J350" s="76"/>
      <c r="K350" s="76"/>
    </row>
    <row r="351" spans="10:11" s="34" customFormat="1" x14ac:dyDescent="0.15">
      <c r="J351" s="76"/>
      <c r="K351" s="76"/>
    </row>
    <row r="352" spans="10:11" s="34" customFormat="1" x14ac:dyDescent="0.15">
      <c r="J352" s="76"/>
      <c r="K352" s="76"/>
    </row>
    <row r="353" spans="10:11" s="34" customFormat="1" x14ac:dyDescent="0.15">
      <c r="J353" s="76"/>
      <c r="K353" s="76"/>
    </row>
    <row r="354" spans="10:11" s="34" customFormat="1" x14ac:dyDescent="0.15">
      <c r="J354" s="76"/>
      <c r="K354" s="76"/>
    </row>
    <row r="355" spans="10:11" s="34" customFormat="1" x14ac:dyDescent="0.15">
      <c r="J355" s="76"/>
      <c r="K355" s="76"/>
    </row>
    <row r="356" spans="10:11" s="34" customFormat="1" x14ac:dyDescent="0.15">
      <c r="J356" s="76"/>
      <c r="K356" s="76"/>
    </row>
    <row r="357" spans="10:11" s="34" customFormat="1" x14ac:dyDescent="0.15">
      <c r="J357" s="76"/>
      <c r="K357" s="76"/>
    </row>
    <row r="358" spans="10:11" s="34" customFormat="1" x14ac:dyDescent="0.15">
      <c r="J358" s="76"/>
      <c r="K358" s="76"/>
    </row>
    <row r="359" spans="10:11" s="34" customFormat="1" x14ac:dyDescent="0.15">
      <c r="J359" s="76"/>
      <c r="K359" s="76"/>
    </row>
    <row r="360" spans="10:11" s="34" customFormat="1" x14ac:dyDescent="0.15">
      <c r="J360" s="76"/>
      <c r="K360" s="76"/>
    </row>
    <row r="361" spans="10:11" s="34" customFormat="1" x14ac:dyDescent="0.15">
      <c r="J361" s="76"/>
      <c r="K361" s="76"/>
    </row>
    <row r="362" spans="10:11" s="34" customFormat="1" x14ac:dyDescent="0.15">
      <c r="J362" s="76"/>
      <c r="K362" s="76"/>
    </row>
    <row r="363" spans="10:11" s="34" customFormat="1" x14ac:dyDescent="0.15">
      <c r="J363" s="76"/>
      <c r="K363" s="76"/>
    </row>
    <row r="364" spans="10:11" s="34" customFormat="1" x14ac:dyDescent="0.15">
      <c r="J364" s="76"/>
      <c r="K364" s="76"/>
    </row>
    <row r="365" spans="10:11" s="34" customFormat="1" x14ac:dyDescent="0.15">
      <c r="J365" s="76"/>
      <c r="K365" s="76"/>
    </row>
    <row r="366" spans="10:11" s="34" customFormat="1" x14ac:dyDescent="0.15">
      <c r="J366" s="76"/>
      <c r="K366" s="76"/>
    </row>
    <row r="367" spans="10:11" s="34" customFormat="1" x14ac:dyDescent="0.15">
      <c r="J367" s="76"/>
      <c r="K367" s="76"/>
    </row>
    <row r="368" spans="10:11" s="34" customFormat="1" x14ac:dyDescent="0.15">
      <c r="J368" s="76"/>
      <c r="K368" s="76"/>
    </row>
    <row r="369" spans="10:11" s="34" customFormat="1" x14ac:dyDescent="0.15">
      <c r="J369" s="76"/>
      <c r="K369" s="76"/>
    </row>
    <row r="370" spans="10:11" s="34" customFormat="1" x14ac:dyDescent="0.15">
      <c r="J370" s="76"/>
      <c r="K370" s="76"/>
    </row>
    <row r="371" spans="10:11" s="34" customFormat="1" x14ac:dyDescent="0.15">
      <c r="J371" s="76"/>
      <c r="K371" s="76"/>
    </row>
    <row r="372" spans="10:11" s="34" customFormat="1" x14ac:dyDescent="0.15">
      <c r="J372" s="76"/>
      <c r="K372" s="76"/>
    </row>
    <row r="373" spans="10:11" s="34" customFormat="1" x14ac:dyDescent="0.15">
      <c r="J373" s="76"/>
      <c r="K373" s="76"/>
    </row>
    <row r="374" spans="10:11" s="34" customFormat="1" x14ac:dyDescent="0.15">
      <c r="J374" s="76"/>
      <c r="K374" s="76"/>
    </row>
    <row r="375" spans="10:11" s="34" customFormat="1" x14ac:dyDescent="0.15">
      <c r="J375" s="76"/>
      <c r="K375" s="76"/>
    </row>
    <row r="376" spans="10:11" s="34" customFormat="1" x14ac:dyDescent="0.15">
      <c r="J376" s="76"/>
      <c r="K376" s="76"/>
    </row>
    <row r="377" spans="10:11" s="34" customFormat="1" x14ac:dyDescent="0.15">
      <c r="J377" s="76"/>
      <c r="K377" s="76"/>
    </row>
    <row r="378" spans="10:11" s="34" customFormat="1" x14ac:dyDescent="0.15">
      <c r="J378" s="76"/>
      <c r="K378" s="76"/>
    </row>
    <row r="379" spans="10:11" s="34" customFormat="1" x14ac:dyDescent="0.15">
      <c r="J379" s="76"/>
      <c r="K379" s="76"/>
    </row>
    <row r="380" spans="10:11" s="34" customFormat="1" x14ac:dyDescent="0.15">
      <c r="J380" s="76"/>
      <c r="K380" s="76"/>
    </row>
    <row r="381" spans="10:11" s="34" customFormat="1" x14ac:dyDescent="0.15">
      <c r="J381" s="76"/>
      <c r="K381" s="76"/>
    </row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M1:AT195"/>
  <sheetViews>
    <sheetView view="pageBreakPreview" topLeftCell="A193" zoomScale="75" zoomScaleNormal="75" workbookViewId="0">
      <selection activeCell="S218" sqref="S218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31" width="11.77734375" customWidth="1"/>
  </cols>
  <sheetData>
    <row r="1" spans="13:46" x14ac:dyDescent="0.2">
      <c r="M1" s="28" t="str">
        <f>財政指標!$V$1</f>
        <v>那珂川町</v>
      </c>
      <c r="Q1" t="e">
        <f>歳入!#REF!</f>
        <v>#REF!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９７（H9）</v>
      </c>
      <c r="Y1" t="str">
        <f>歳入!K3</f>
        <v>９８(H10)</v>
      </c>
      <c r="Z1" t="str">
        <f>歳入!L3</f>
        <v>９９(H11)</v>
      </c>
      <c r="AA1" t="str">
        <f>歳入!M3</f>
        <v>００(H12)</v>
      </c>
      <c r="AB1" t="str">
        <f>歳入!N3</f>
        <v>０１(H13)</v>
      </c>
      <c r="AC1" t="str">
        <f>歳入!O3</f>
        <v>０２(H14)</v>
      </c>
      <c r="AD1" t="str">
        <f>歳入!P3</f>
        <v>０３(H15)</v>
      </c>
      <c r="AE1" t="str">
        <f>歳入!Q3</f>
        <v>０４(H16)</v>
      </c>
      <c r="AF1" t="str">
        <f>歳入!R3</f>
        <v>０５(H17)</v>
      </c>
      <c r="AG1" t="str">
        <f>歳入!S3</f>
        <v>０６(H18)</v>
      </c>
      <c r="AH1" t="str">
        <f>歳入!T3</f>
        <v>０７(H19)</v>
      </c>
      <c r="AI1" t="str">
        <f>歳入!U3</f>
        <v>０８(H20)</v>
      </c>
      <c r="AJ1" t="str">
        <f>歳入!V3</f>
        <v>０９(H21)</v>
      </c>
      <c r="AK1" t="str">
        <f>歳入!W3</f>
        <v>１０(H22)</v>
      </c>
      <c r="AL1" t="str">
        <f>歳入!X3</f>
        <v>１１(H23)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  <c r="AT1" t="str">
        <f>歳入!AF3</f>
        <v>１９(R1)</v>
      </c>
    </row>
    <row r="2" spans="13:46" x14ac:dyDescent="0.2">
      <c r="P2" t="s">
        <v>121</v>
      </c>
      <c r="Q2" s="38" t="e">
        <f>歳入!#REF!</f>
        <v>#REF!</v>
      </c>
      <c r="R2" s="38">
        <f>歳入!D4</f>
        <v>1974885</v>
      </c>
      <c r="S2" s="38">
        <f>歳入!E4</f>
        <v>1993121</v>
      </c>
      <c r="T2" s="38">
        <f>歳入!F4</f>
        <v>2010001</v>
      </c>
      <c r="U2" s="38">
        <f>歳入!G4</f>
        <v>1955178</v>
      </c>
      <c r="V2" s="38">
        <f>歳入!H4</f>
        <v>1980327</v>
      </c>
      <c r="W2" s="38">
        <f>歳入!I4</f>
        <v>2046062</v>
      </c>
      <c r="X2" s="38">
        <f>歳入!J4</f>
        <v>2127504</v>
      </c>
      <c r="Y2" s="38">
        <f>歳入!K4</f>
        <v>2019506</v>
      </c>
      <c r="Z2" s="38">
        <f>歳入!L4</f>
        <v>2016754</v>
      </c>
      <c r="AA2" s="38">
        <f>歳入!M4</f>
        <v>2028175</v>
      </c>
      <c r="AB2" s="38">
        <f>歳入!N4</f>
        <v>1921905</v>
      </c>
      <c r="AC2" s="38">
        <f>歳入!O4</f>
        <v>1944878</v>
      </c>
      <c r="AD2" s="38">
        <f>歳入!P4</f>
        <v>1809420</v>
      </c>
      <c r="AE2" s="38">
        <f>歳入!Q4</f>
        <v>1860291</v>
      </c>
      <c r="AF2" s="38">
        <f>歳入!R4</f>
        <v>1779822</v>
      </c>
      <c r="AG2" s="38">
        <f>歳入!S4</f>
        <v>1925714</v>
      </c>
      <c r="AH2" s="38">
        <f>歳入!T4</f>
        <v>2146820</v>
      </c>
      <c r="AI2" s="38">
        <f>歳入!U4</f>
        <v>2102650</v>
      </c>
      <c r="AJ2" s="38">
        <f>歳入!V4</f>
        <v>2049040</v>
      </c>
      <c r="AK2" s="38">
        <f>歳入!W4</f>
        <v>1991758</v>
      </c>
      <c r="AL2" s="38">
        <f>歳入!X4</f>
        <v>2011024</v>
      </c>
      <c r="AM2" s="38">
        <f>歳入!Y4</f>
        <v>2026065</v>
      </c>
      <c r="AN2" s="38">
        <f>歳入!Z4</f>
        <v>2018969</v>
      </c>
      <c r="AO2" s="38">
        <f>歳入!AA4</f>
        <v>1967963</v>
      </c>
      <c r="AP2" s="38">
        <f>歳入!AB4</f>
        <v>1986062</v>
      </c>
      <c r="AQ2" s="38">
        <f>歳入!AC4</f>
        <v>2038200</v>
      </c>
      <c r="AR2" s="38">
        <f>歳入!AD4</f>
        <v>2127997</v>
      </c>
      <c r="AS2" s="38">
        <f>歳入!AE4</f>
        <v>2137458</v>
      </c>
      <c r="AT2" s="38">
        <f>歳入!AF4</f>
        <v>2092805</v>
      </c>
    </row>
    <row r="3" spans="13:46" x14ac:dyDescent="0.2">
      <c r="P3" s="38" t="s">
        <v>152</v>
      </c>
      <c r="Q3" s="38" t="e">
        <f>歳入!#REF!</f>
        <v>#REF!</v>
      </c>
      <c r="R3" s="38">
        <f>歳入!D15</f>
        <v>2963555</v>
      </c>
      <c r="S3" s="38">
        <f>歳入!E15</f>
        <v>3251160</v>
      </c>
      <c r="T3" s="38">
        <f>歳入!F15</f>
        <v>3286625</v>
      </c>
      <c r="U3" s="38">
        <f>歳入!G15</f>
        <v>3470659</v>
      </c>
      <c r="V3" s="38">
        <f>歳入!H15</f>
        <v>3642950</v>
      </c>
      <c r="W3" s="38">
        <f>歳入!I15</f>
        <v>3682111</v>
      </c>
      <c r="X3" s="38">
        <f>歳入!J15</f>
        <v>3751907</v>
      </c>
      <c r="Y3" s="38">
        <f>歳入!K15</f>
        <v>3837060</v>
      </c>
      <c r="Z3" s="38">
        <f>歳入!L15</f>
        <v>4039017</v>
      </c>
      <c r="AA3" s="38">
        <f>歳入!M15</f>
        <v>4032276</v>
      </c>
      <c r="AB3" s="38">
        <f>歳入!N15</f>
        <v>3737706</v>
      </c>
      <c r="AC3" s="38">
        <f>歳入!O15</f>
        <v>3504128</v>
      </c>
      <c r="AD3" s="38">
        <f>歳入!P15</f>
        <v>3123601</v>
      </c>
      <c r="AE3" s="38">
        <f>歳入!Q15</f>
        <v>3070161</v>
      </c>
      <c r="AF3" s="38">
        <f>歳入!R15</f>
        <v>3337843</v>
      </c>
      <c r="AG3" s="38">
        <f>歳入!S15</f>
        <v>3260348</v>
      </c>
      <c r="AH3" s="38">
        <f>歳入!T15</f>
        <v>3016286</v>
      </c>
      <c r="AI3" s="38">
        <f>歳入!U15</f>
        <v>3311378</v>
      </c>
      <c r="AJ3" s="38">
        <f>歳入!V15</f>
        <v>3482633</v>
      </c>
      <c r="AK3" s="38">
        <f>歳入!W15</f>
        <v>3702665</v>
      </c>
      <c r="AL3" s="38">
        <f>歳入!X15</f>
        <v>4022371</v>
      </c>
      <c r="AM3" s="38">
        <f>歳入!Y15</f>
        <v>3637117</v>
      </c>
      <c r="AN3" s="38">
        <f>歳入!Z15</f>
        <v>3669522</v>
      </c>
      <c r="AO3" s="38">
        <f>歳入!AA15</f>
        <v>3748689</v>
      </c>
      <c r="AP3" s="38">
        <f>歳入!AB15</f>
        <v>3721493</v>
      </c>
      <c r="AQ3" s="38">
        <f>歳入!AC15</f>
        <v>3570309</v>
      </c>
      <c r="AR3" s="38">
        <f>歳入!AD15</f>
        <v>3357297</v>
      </c>
      <c r="AS3" s="38">
        <f>歳入!AE15</f>
        <v>3151307</v>
      </c>
      <c r="AT3" s="38">
        <f>歳入!AF15</f>
        <v>3291509</v>
      </c>
    </row>
    <row r="4" spans="13:46" x14ac:dyDescent="0.2">
      <c r="P4" t="s">
        <v>122</v>
      </c>
      <c r="Q4" s="38" t="e">
        <f>歳入!#REF!</f>
        <v>#REF!</v>
      </c>
      <c r="R4" s="38">
        <f>歳入!D23</f>
        <v>467225</v>
      </c>
      <c r="S4" s="38">
        <f>歳入!E23</f>
        <v>315623</v>
      </c>
      <c r="T4" s="38">
        <f>歳入!F23</f>
        <v>376330</v>
      </c>
      <c r="U4" s="38">
        <f>歳入!G23</f>
        <v>417182</v>
      </c>
      <c r="V4" s="38">
        <f>歳入!H23</f>
        <v>450778</v>
      </c>
      <c r="W4" s="38">
        <f>歳入!I23</f>
        <v>510371</v>
      </c>
      <c r="X4" s="38">
        <f>歳入!J23</f>
        <v>660920</v>
      </c>
      <c r="Y4" s="38">
        <f>歳入!K23</f>
        <v>570313</v>
      </c>
      <c r="Z4" s="38">
        <f>歳入!L23</f>
        <v>798950</v>
      </c>
      <c r="AA4" s="38">
        <f>歳入!M23</f>
        <v>438412</v>
      </c>
      <c r="AB4" s="38">
        <f>歳入!N23</f>
        <v>441215</v>
      </c>
      <c r="AC4" s="38">
        <f>歳入!O23</f>
        <v>352849</v>
      </c>
      <c r="AD4" s="38">
        <f>歳入!P23</f>
        <v>376704</v>
      </c>
      <c r="AE4" s="38">
        <f>歳入!Q23</f>
        <v>257338</v>
      </c>
      <c r="AF4" s="38">
        <f>歳入!R23</f>
        <v>243708</v>
      </c>
      <c r="AG4" s="38">
        <f>歳入!S23</f>
        <v>224501</v>
      </c>
      <c r="AH4" s="38">
        <f>歳入!T23</f>
        <v>370515</v>
      </c>
      <c r="AI4" s="38">
        <f>歳入!U23</f>
        <v>566820</v>
      </c>
      <c r="AJ4" s="38">
        <f>歳入!V23</f>
        <v>1207174</v>
      </c>
      <c r="AK4" s="38">
        <f>歳入!W23</f>
        <v>787944</v>
      </c>
      <c r="AL4" s="38">
        <f>歳入!X23</f>
        <v>717987</v>
      </c>
      <c r="AM4" s="38">
        <f>歳入!Y23</f>
        <v>382209</v>
      </c>
      <c r="AN4" s="38">
        <f>歳入!Z23</f>
        <v>618162</v>
      </c>
      <c r="AO4" s="38">
        <f>歳入!AA23</f>
        <v>551555</v>
      </c>
      <c r="AP4" s="38">
        <f>歳入!AB23</f>
        <v>657252</v>
      </c>
      <c r="AQ4" s="38">
        <f>歳入!AC23</f>
        <v>618719</v>
      </c>
      <c r="AR4" s="38">
        <f>歳入!AD23</f>
        <v>683104</v>
      </c>
      <c r="AS4" s="38">
        <f>歳入!AE23</f>
        <v>591071</v>
      </c>
      <c r="AT4" s="38">
        <f>歳入!AF23</f>
        <v>519332</v>
      </c>
    </row>
    <row r="5" spans="13:46" x14ac:dyDescent="0.2">
      <c r="P5" t="s">
        <v>157</v>
      </c>
      <c r="Q5" s="38" t="e">
        <f>歳入!#REF!</f>
        <v>#REF!</v>
      </c>
      <c r="R5" s="38">
        <f>歳入!D24</f>
        <v>878812</v>
      </c>
      <c r="S5" s="38">
        <f>歳入!E24</f>
        <v>867158</v>
      </c>
      <c r="T5" s="38">
        <f>歳入!F24</f>
        <v>869385</v>
      </c>
      <c r="U5" s="38">
        <f>歳入!G24</f>
        <v>1075229</v>
      </c>
      <c r="V5" s="38">
        <f>歳入!H24</f>
        <v>795159</v>
      </c>
      <c r="W5" s="38">
        <f>歳入!I24</f>
        <v>902388</v>
      </c>
      <c r="X5" s="38">
        <f>歳入!J24</f>
        <v>754960</v>
      </c>
      <c r="Y5" s="38">
        <f>歳入!K24</f>
        <v>751634</v>
      </c>
      <c r="Z5" s="38">
        <f>歳入!L24</f>
        <v>1074645</v>
      </c>
      <c r="AA5" s="38">
        <f>歳入!M24</f>
        <v>525456</v>
      </c>
      <c r="AB5" s="38">
        <f>歳入!N24</f>
        <v>415616</v>
      </c>
      <c r="AC5" s="38">
        <f>歳入!O24</f>
        <v>468099</v>
      </c>
      <c r="AD5" s="38">
        <f>歳入!P24</f>
        <v>657055</v>
      </c>
      <c r="AE5" s="38">
        <f>歳入!Q24</f>
        <v>681583</v>
      </c>
      <c r="AF5" s="38">
        <f>歳入!R24</f>
        <v>641153</v>
      </c>
      <c r="AG5" s="38">
        <f>歳入!S24</f>
        <v>709550</v>
      </c>
      <c r="AH5" s="38">
        <f>歳入!T24</f>
        <v>1026345</v>
      </c>
      <c r="AI5" s="38">
        <f>歳入!U24</f>
        <v>944719</v>
      </c>
      <c r="AJ5" s="38">
        <f>歳入!V24</f>
        <v>606597</v>
      </c>
      <c r="AK5" s="38">
        <f>歳入!W24</f>
        <v>437570</v>
      </c>
      <c r="AL5" s="38">
        <f>歳入!X24</f>
        <v>709392</v>
      </c>
      <c r="AM5" s="38">
        <f>歳入!Y24</f>
        <v>589180</v>
      </c>
      <c r="AN5" s="38">
        <f>歳入!Z24</f>
        <v>496863</v>
      </c>
      <c r="AO5" s="38">
        <f>歳入!AA24</f>
        <v>607522</v>
      </c>
      <c r="AP5" s="38">
        <f>歳入!AB24</f>
        <v>1021342</v>
      </c>
      <c r="AQ5" s="38">
        <f>歳入!AC24</f>
        <v>610064</v>
      </c>
      <c r="AR5" s="38">
        <f>歳入!AD24</f>
        <v>743538</v>
      </c>
      <c r="AS5" s="38">
        <f>歳入!AE24</f>
        <v>480480</v>
      </c>
      <c r="AT5" s="38">
        <f>歳入!AF24</f>
        <v>558906</v>
      </c>
    </row>
    <row r="6" spans="13:46" x14ac:dyDescent="0.2">
      <c r="P6" t="s">
        <v>123</v>
      </c>
      <c r="Q6" s="38" t="e">
        <f>歳入!#REF!</f>
        <v>#REF!</v>
      </c>
      <c r="R6" s="38">
        <f>歳入!D30</f>
        <v>719500</v>
      </c>
      <c r="S6" s="38">
        <f>歳入!E30</f>
        <v>733100</v>
      </c>
      <c r="T6" s="38">
        <f>歳入!F30</f>
        <v>968800</v>
      </c>
      <c r="U6" s="38">
        <f>歳入!G30</f>
        <v>1320600</v>
      </c>
      <c r="V6" s="38">
        <f>歳入!H30</f>
        <v>1294900</v>
      </c>
      <c r="W6" s="38">
        <f>歳入!I30</f>
        <v>870100</v>
      </c>
      <c r="X6" s="38">
        <f>歳入!J30</f>
        <v>1293700</v>
      </c>
      <c r="Y6" s="38">
        <f>歳入!K30</f>
        <v>819600</v>
      </c>
      <c r="Z6" s="38">
        <f>歳入!L30</f>
        <v>982600</v>
      </c>
      <c r="AA6" s="38">
        <f>歳入!M30</f>
        <v>651900</v>
      </c>
      <c r="AB6" s="38">
        <f>歳入!N30</f>
        <v>2044276</v>
      </c>
      <c r="AC6" s="38">
        <f>歳入!O30</f>
        <v>811021</v>
      </c>
      <c r="AD6" s="38">
        <f>歳入!P30</f>
        <v>1219100</v>
      </c>
      <c r="AE6" s="38">
        <f>歳入!Q30</f>
        <v>1257600</v>
      </c>
      <c r="AF6" s="38">
        <f>歳入!R30</f>
        <v>1900700</v>
      </c>
      <c r="AG6" s="38">
        <f>歳入!S30</f>
        <v>657800</v>
      </c>
      <c r="AH6" s="38">
        <f>歳入!T30</f>
        <v>898903</v>
      </c>
      <c r="AI6" s="38">
        <f>歳入!U30</f>
        <v>1212469</v>
      </c>
      <c r="AJ6" s="38">
        <f>歳入!V30</f>
        <v>771676</v>
      </c>
      <c r="AK6" s="38">
        <f>歳入!W30</f>
        <v>902602</v>
      </c>
      <c r="AL6" s="38">
        <f>歳入!X30</f>
        <v>706110</v>
      </c>
      <c r="AM6" s="38">
        <f>歳入!Y30</f>
        <v>721549</v>
      </c>
      <c r="AN6" s="38">
        <f>歳入!Z30</f>
        <v>670305</v>
      </c>
      <c r="AO6" s="38">
        <f>歳入!AA30</f>
        <v>979500</v>
      </c>
      <c r="AP6" s="38">
        <f>歳入!AB30</f>
        <v>788988</v>
      </c>
      <c r="AQ6" s="38">
        <f>歳入!AC30</f>
        <v>1777141</v>
      </c>
      <c r="AR6" s="38">
        <f>歳入!AD30</f>
        <v>743970</v>
      </c>
      <c r="AS6" s="38">
        <f>歳入!AE30</f>
        <v>962454</v>
      </c>
      <c r="AT6" s="38">
        <f>歳入!AF30</f>
        <v>549227</v>
      </c>
    </row>
    <row r="7" spans="13:46" x14ac:dyDescent="0.2">
      <c r="P7" s="56" t="str">
        <f>歳入!A33</f>
        <v>　 歳 入 合 計</v>
      </c>
      <c r="Q7" s="38" t="e">
        <f>歳入!#REF!</f>
        <v>#REF!</v>
      </c>
      <c r="R7" s="38">
        <f>歳入!D33</f>
        <v>8976237</v>
      </c>
      <c r="S7" s="38">
        <f>歳入!E33</f>
        <v>9147227</v>
      </c>
      <c r="T7" s="38">
        <f>歳入!F33</f>
        <v>9378613</v>
      </c>
      <c r="U7" s="38">
        <f>歳入!G33</f>
        <v>9924126</v>
      </c>
      <c r="V7" s="38">
        <f>歳入!H33</f>
        <v>9890666</v>
      </c>
      <c r="W7" s="38">
        <f>歳入!I33</f>
        <v>9656644</v>
      </c>
      <c r="X7" s="38">
        <f>歳入!J33</f>
        <v>10755304</v>
      </c>
      <c r="Y7" s="38">
        <f>歳入!K33</f>
        <v>10334898</v>
      </c>
      <c r="Z7" s="38">
        <f>歳入!L33</f>
        <v>10954357</v>
      </c>
      <c r="AA7" s="38">
        <f>歳入!M33</f>
        <v>9515596</v>
      </c>
      <c r="AB7" s="38">
        <f>歳入!N33</f>
        <v>10463677</v>
      </c>
      <c r="AC7" s="38">
        <f>歳入!O33</f>
        <v>8836953</v>
      </c>
      <c r="AD7" s="38">
        <f>歳入!P33</f>
        <v>9012378</v>
      </c>
      <c r="AE7" s="38">
        <f>歳入!Q33</f>
        <v>9336020</v>
      </c>
      <c r="AF7" s="38">
        <f>歳入!R33</f>
        <v>10188724</v>
      </c>
      <c r="AG7" s="38">
        <f>歳入!S33</f>
        <v>8615125</v>
      </c>
      <c r="AH7" s="38">
        <f>歳入!T33</f>
        <v>9387790</v>
      </c>
      <c r="AI7" s="38">
        <f>歳入!U33</f>
        <v>9982630</v>
      </c>
      <c r="AJ7" s="38">
        <f>歳入!V33</f>
        <v>9703861</v>
      </c>
      <c r="AK7" s="38">
        <f>歳入!W33</f>
        <v>9410011</v>
      </c>
      <c r="AL7" s="38">
        <f>歳入!X33</f>
        <v>9693996</v>
      </c>
      <c r="AM7" s="38">
        <f>歳入!Y33</f>
        <v>8963636</v>
      </c>
      <c r="AN7" s="38">
        <f>歳入!Z33</f>
        <v>9248042</v>
      </c>
      <c r="AO7" s="38">
        <f>歳入!AA33</f>
        <v>9708082</v>
      </c>
      <c r="AP7" s="38">
        <f>歳入!AB33</f>
        <v>10033399</v>
      </c>
      <c r="AQ7" s="38">
        <f>歳入!AC33</f>
        <v>11470616</v>
      </c>
      <c r="AR7" s="38">
        <f>歳入!AD33</f>
        <v>9753896</v>
      </c>
      <c r="AS7" s="38">
        <f>歳入!AE33</f>
        <v>9478902</v>
      </c>
      <c r="AT7" s="38">
        <f>歳入!AF33</f>
        <v>9063504</v>
      </c>
    </row>
    <row r="39" spans="13:46" x14ac:dyDescent="0.2">
      <c r="M39" s="28" t="str">
        <f>財政指標!$V$1</f>
        <v>那珂川町</v>
      </c>
    </row>
    <row r="40" spans="13:46" x14ac:dyDescent="0.2">
      <c r="Q40" t="e">
        <f>税!#REF!</f>
        <v>#REF!</v>
      </c>
      <c r="R40" t="str">
        <f>税!D3</f>
        <v>９１（H3）</v>
      </c>
      <c r="S40" t="str">
        <f>税!E3</f>
        <v>９２（H4）</v>
      </c>
      <c r="T40" t="str">
        <f>税!F3</f>
        <v>９３（H5）</v>
      </c>
      <c r="U40" t="str">
        <f>税!G3</f>
        <v>９４（H6）</v>
      </c>
      <c r="V40" t="str">
        <f>税!H3</f>
        <v>９５（H7）</v>
      </c>
      <c r="W40" t="str">
        <f>税!I3</f>
        <v>９６（H8）</v>
      </c>
      <c r="X40" t="str">
        <f>税!J3</f>
        <v>９７（H9）</v>
      </c>
      <c r="Y40" t="str">
        <f>税!K3</f>
        <v>９８(H10)</v>
      </c>
      <c r="Z40" t="str">
        <f>税!L3</f>
        <v>９９(H11)</v>
      </c>
      <c r="AA40" t="str">
        <f>税!M3</f>
        <v>００(H12)</v>
      </c>
      <c r="AB40" t="str">
        <f>税!N3</f>
        <v>０１(H13)</v>
      </c>
      <c r="AC40" t="str">
        <f>税!O3</f>
        <v>０２(H14)</v>
      </c>
      <c r="AD40" t="str">
        <f>税!P3</f>
        <v>０３(H15)</v>
      </c>
      <c r="AE40" t="str">
        <f>税!Q3</f>
        <v>０４(H16)</v>
      </c>
      <c r="AF40" t="str">
        <f>税!R3</f>
        <v>０５(H17)</v>
      </c>
      <c r="AG40" t="str">
        <f>税!S3</f>
        <v>０６(H18)</v>
      </c>
      <c r="AH40" t="str">
        <f>税!T3</f>
        <v>０７(H19)</v>
      </c>
      <c r="AI40" t="str">
        <f>税!U3</f>
        <v>０８(H20)</v>
      </c>
      <c r="AJ40" t="str">
        <f>税!V3</f>
        <v>０９(H21)</v>
      </c>
      <c r="AK40" t="str">
        <f>税!W3</f>
        <v>１０(H22)</v>
      </c>
      <c r="AL40" t="str">
        <f>税!X3</f>
        <v>１１(H23)</v>
      </c>
      <c r="AM40" t="str">
        <f>税!Y3</f>
        <v>１２(H24)</v>
      </c>
      <c r="AN40" t="str">
        <f>税!Z3</f>
        <v>１３(H25)</v>
      </c>
      <c r="AO40" t="str">
        <f>税!AA3</f>
        <v>１４(H26)</v>
      </c>
      <c r="AP40" t="str">
        <f>税!AB3</f>
        <v>１５(H27)</v>
      </c>
      <c r="AQ40" t="str">
        <f>税!AC3</f>
        <v>１６(H28)</v>
      </c>
      <c r="AR40" t="str">
        <f>税!AD3</f>
        <v>１７(H29)</v>
      </c>
      <c r="AS40" t="str">
        <f>税!AE3</f>
        <v>１８(H30)</v>
      </c>
      <c r="AT40" t="str">
        <f>税!AF3</f>
        <v>１９(R1)</v>
      </c>
    </row>
    <row r="41" spans="13:46" x14ac:dyDescent="0.2">
      <c r="P41" t="s">
        <v>125</v>
      </c>
      <c r="Q41" t="e">
        <f>税!#REF!</f>
        <v>#REF!</v>
      </c>
      <c r="R41" s="38">
        <f>税!D4</f>
        <v>1008611</v>
      </c>
      <c r="S41" s="38">
        <f>税!E4</f>
        <v>976787</v>
      </c>
      <c r="T41" s="38">
        <f>税!F4</f>
        <v>891005</v>
      </c>
      <c r="U41" s="38">
        <f>税!G4</f>
        <v>784883</v>
      </c>
      <c r="V41" s="38">
        <f>税!H4</f>
        <v>778455</v>
      </c>
      <c r="W41" s="38">
        <f>税!I4</f>
        <v>791391</v>
      </c>
      <c r="X41" s="38">
        <f>税!J4</f>
        <v>862874</v>
      </c>
      <c r="Y41" s="38">
        <f>税!K4</f>
        <v>768736</v>
      </c>
      <c r="Z41" s="38">
        <f>税!L4</f>
        <v>749041</v>
      </c>
      <c r="AA41" s="38">
        <f>税!M4</f>
        <v>748431</v>
      </c>
      <c r="AB41" s="38">
        <f>税!N4</f>
        <v>667841</v>
      </c>
      <c r="AC41" s="38">
        <f>税!O4</f>
        <v>675803</v>
      </c>
      <c r="AD41" s="38">
        <f>税!P4</f>
        <v>618093</v>
      </c>
      <c r="AE41" s="38">
        <f>税!Q4</f>
        <v>581619</v>
      </c>
      <c r="AF41" s="38">
        <f>税!R4</f>
        <v>579619</v>
      </c>
      <c r="AG41" s="38">
        <f>税!S4</f>
        <v>729265</v>
      </c>
      <c r="AH41" s="38">
        <f>税!T4</f>
        <v>930704</v>
      </c>
      <c r="AI41" s="38">
        <f>税!U4</f>
        <v>904428</v>
      </c>
      <c r="AJ41" s="38">
        <f>税!V4</f>
        <v>902097</v>
      </c>
      <c r="AK41" s="38">
        <f>税!W4</f>
        <v>889212</v>
      </c>
      <c r="AL41" s="38">
        <f>税!X4</f>
        <v>857913</v>
      </c>
      <c r="AM41" s="38">
        <f>税!Y4</f>
        <v>885218</v>
      </c>
      <c r="AN41" s="38">
        <f>税!Z4</f>
        <v>904003</v>
      </c>
      <c r="AO41" s="38">
        <f>税!AA4</f>
        <v>845841</v>
      </c>
      <c r="AP41" s="38">
        <f>税!AB4</f>
        <v>786368</v>
      </c>
      <c r="AQ41" s="38">
        <f>税!AC4</f>
        <v>827954</v>
      </c>
      <c r="AR41" s="38">
        <f>税!AD4</f>
        <v>858639</v>
      </c>
      <c r="AS41" s="38">
        <f>税!AE4</f>
        <v>848087</v>
      </c>
      <c r="AT41" s="38">
        <f>税!AF4</f>
        <v>805996</v>
      </c>
    </row>
    <row r="42" spans="13:46" x14ac:dyDescent="0.2">
      <c r="P42" t="s">
        <v>126</v>
      </c>
      <c r="Q42" t="e">
        <f>税!#REF!</f>
        <v>#REF!</v>
      </c>
      <c r="R42" s="38">
        <f>税!D9</f>
        <v>766096</v>
      </c>
      <c r="S42" s="38">
        <f>税!E9</f>
        <v>830232</v>
      </c>
      <c r="T42" s="38">
        <f>税!F9</f>
        <v>932773</v>
      </c>
      <c r="U42" s="38">
        <f>税!G9</f>
        <v>986334</v>
      </c>
      <c r="V42" s="38">
        <f>税!H9</f>
        <v>1017479</v>
      </c>
      <c r="W42" s="38">
        <f>税!I9</f>
        <v>1068439</v>
      </c>
      <c r="X42" s="38">
        <f>税!J9</f>
        <v>1060307</v>
      </c>
      <c r="Y42" s="38">
        <f>税!K9</f>
        <v>1056680</v>
      </c>
      <c r="Z42" s="38">
        <f>税!L9</f>
        <v>1066305</v>
      </c>
      <c r="AA42" s="38">
        <f>税!M9</f>
        <v>1082326</v>
      </c>
      <c r="AB42" s="38">
        <f>税!N9</f>
        <v>1065630</v>
      </c>
      <c r="AC42" s="38">
        <f>税!O9</f>
        <v>1081831</v>
      </c>
      <c r="AD42" s="38">
        <f>税!P9</f>
        <v>994023</v>
      </c>
      <c r="AE42" s="38">
        <f>税!Q9</f>
        <v>1078333</v>
      </c>
      <c r="AF42" s="38">
        <f>税!R9</f>
        <v>1017308</v>
      </c>
      <c r="AG42" s="38">
        <f>税!S9</f>
        <v>1004856</v>
      </c>
      <c r="AH42" s="38">
        <f>税!T9</f>
        <v>1025580</v>
      </c>
      <c r="AI42" s="38">
        <f>税!U9</f>
        <v>1016335</v>
      </c>
      <c r="AJ42" s="38">
        <f>税!V9</f>
        <v>969810</v>
      </c>
      <c r="AK42" s="38">
        <f>税!W9</f>
        <v>925773</v>
      </c>
      <c r="AL42" s="38">
        <f>税!X9</f>
        <v>961920</v>
      </c>
      <c r="AM42" s="38">
        <f>税!Y9</f>
        <v>948514</v>
      </c>
      <c r="AN42" s="38">
        <f>税!Z9</f>
        <v>912128</v>
      </c>
      <c r="AO42" s="38">
        <f>税!AA9</f>
        <v>930488</v>
      </c>
      <c r="AP42" s="38">
        <f>税!AB9</f>
        <v>1011559</v>
      </c>
      <c r="AQ42" s="38">
        <f>税!AC9</f>
        <v>1016031</v>
      </c>
      <c r="AR42" s="38">
        <f>税!AD9</f>
        <v>1083219</v>
      </c>
      <c r="AS42" s="38">
        <f>税!AE9</f>
        <v>1103116</v>
      </c>
      <c r="AT42" s="38">
        <f>税!AF9</f>
        <v>1099171</v>
      </c>
    </row>
    <row r="43" spans="13:46" x14ac:dyDescent="0.2">
      <c r="P43" t="s">
        <v>127</v>
      </c>
      <c r="Q43" t="e">
        <f>税!#REF!</f>
        <v>#REF!</v>
      </c>
      <c r="R43" s="38">
        <f>税!D12</f>
        <v>113671</v>
      </c>
      <c r="S43" s="38">
        <f>税!E12</f>
        <v>113114</v>
      </c>
      <c r="T43" s="38">
        <f>税!F12</f>
        <v>115548</v>
      </c>
      <c r="U43" s="38">
        <f>税!G12</f>
        <v>115519</v>
      </c>
      <c r="V43" s="38">
        <f>税!H12</f>
        <v>115439</v>
      </c>
      <c r="W43" s="38">
        <f>税!I12</f>
        <v>116991</v>
      </c>
      <c r="X43" s="38">
        <f>税!J12</f>
        <v>133548</v>
      </c>
      <c r="Y43" s="38">
        <f>税!K12</f>
        <v>133584</v>
      </c>
      <c r="Z43" s="38">
        <f>税!L12</f>
        <v>144171</v>
      </c>
      <c r="AA43" s="38">
        <f>税!M12</f>
        <v>139912</v>
      </c>
      <c r="AB43" s="38">
        <f>税!N12</f>
        <v>136959</v>
      </c>
      <c r="AC43" s="38">
        <f>税!O12</f>
        <v>130120</v>
      </c>
      <c r="AD43" s="38">
        <f>税!P12</f>
        <v>140251</v>
      </c>
      <c r="AE43" s="38">
        <f>税!Q12</f>
        <v>141424</v>
      </c>
      <c r="AF43" s="38">
        <f>税!R12</f>
        <v>128703</v>
      </c>
      <c r="AG43" s="38">
        <f>税!S12</f>
        <v>132126</v>
      </c>
      <c r="AH43" s="38">
        <f>税!T12</f>
        <v>131460</v>
      </c>
      <c r="AI43" s="38">
        <f>税!U12</f>
        <v>123149</v>
      </c>
      <c r="AJ43" s="38">
        <f>税!V12</f>
        <v>118144</v>
      </c>
      <c r="AK43" s="38">
        <f>税!W12</f>
        <v>119140</v>
      </c>
      <c r="AL43" s="38">
        <f>税!X12</f>
        <v>135175</v>
      </c>
      <c r="AM43" s="38">
        <f>税!Y12</f>
        <v>133391</v>
      </c>
      <c r="AN43" s="38">
        <f>税!Z12</f>
        <v>142492</v>
      </c>
      <c r="AO43" s="38">
        <f>税!AA12</f>
        <v>130201</v>
      </c>
      <c r="AP43" s="38">
        <f>税!AB12</f>
        <v>124686</v>
      </c>
      <c r="AQ43" s="38">
        <f>税!AC12</f>
        <v>120462</v>
      </c>
      <c r="AR43" s="38">
        <f>税!AD12</f>
        <v>111471</v>
      </c>
      <c r="AS43" s="38">
        <f>税!AE12</f>
        <v>109951</v>
      </c>
      <c r="AT43" s="38">
        <f>税!AF12</f>
        <v>109567</v>
      </c>
    </row>
    <row r="44" spans="13:46" x14ac:dyDescent="0.2">
      <c r="P44" t="s">
        <v>124</v>
      </c>
      <c r="Q44" t="e">
        <f>税!#REF!</f>
        <v>#REF!</v>
      </c>
      <c r="R44" s="38">
        <f>税!D22</f>
        <v>1974885</v>
      </c>
      <c r="S44" s="38">
        <f>税!E22</f>
        <v>1993121</v>
      </c>
      <c r="T44" s="38">
        <f>税!F22</f>
        <v>2009895</v>
      </c>
      <c r="U44" s="38">
        <f>税!G22</f>
        <v>1955062</v>
      </c>
      <c r="V44" s="38">
        <f>税!H22</f>
        <v>1980219</v>
      </c>
      <c r="W44" s="38">
        <f>税!I22</f>
        <v>2046062</v>
      </c>
      <c r="X44" s="38">
        <f>税!J22</f>
        <v>2127504</v>
      </c>
      <c r="Y44" s="38">
        <f>税!K22</f>
        <v>2019506</v>
      </c>
      <c r="Z44" s="38">
        <f>税!L22</f>
        <v>2016753</v>
      </c>
      <c r="AA44" s="38">
        <f>税!M22</f>
        <v>2028173</v>
      </c>
      <c r="AB44" s="38">
        <f>税!N22</f>
        <v>1921905</v>
      </c>
      <c r="AC44" s="38">
        <f>税!O22</f>
        <v>1944878</v>
      </c>
      <c r="AD44" s="38">
        <f>税!P22</f>
        <v>1809420</v>
      </c>
      <c r="AE44" s="38">
        <f>税!Q22</f>
        <v>1860291</v>
      </c>
      <c r="AF44" s="38">
        <f>税!R22</f>
        <v>1779822</v>
      </c>
      <c r="AG44" s="38">
        <f>税!S22</f>
        <v>1925714</v>
      </c>
      <c r="AH44" s="38">
        <f>税!T22</f>
        <v>2146820</v>
      </c>
      <c r="AI44" s="38">
        <f>税!U22</f>
        <v>2102650</v>
      </c>
      <c r="AJ44" s="38">
        <f>税!V22</f>
        <v>2049040</v>
      </c>
      <c r="AK44" s="38">
        <f>税!W22</f>
        <v>1992046</v>
      </c>
      <c r="AL44" s="38">
        <f>税!X22</f>
        <v>2011312</v>
      </c>
      <c r="AM44" s="38">
        <f>税!Y22</f>
        <v>2026353</v>
      </c>
      <c r="AN44" s="38">
        <f>税!Z22</f>
        <v>2019257</v>
      </c>
      <c r="AO44" s="38">
        <f>税!AA22</f>
        <v>1968251</v>
      </c>
      <c r="AP44" s="38">
        <f>税!AB22</f>
        <v>1986350</v>
      </c>
      <c r="AQ44" s="38">
        <f>税!AC22</f>
        <v>2038488</v>
      </c>
      <c r="AR44" s="38">
        <f>税!AD22</f>
        <v>2128285</v>
      </c>
      <c r="AS44" s="38">
        <f>税!AE22</f>
        <v>2137746</v>
      </c>
      <c r="AT44" s="38">
        <f>税!AF22</f>
        <v>2093093</v>
      </c>
    </row>
    <row r="77" spans="13:46" x14ac:dyDescent="0.2">
      <c r="M77" s="28" t="str">
        <f>財政指標!$V$1</f>
        <v>那珂川町</v>
      </c>
    </row>
    <row r="79" spans="13:46" x14ac:dyDescent="0.2">
      <c r="P79">
        <f>'歳出（性質別）'!A3</f>
        <v>0</v>
      </c>
      <c r="Q79" t="e">
        <f>'歳出（性質別）'!#REF!</f>
        <v>#REF!</v>
      </c>
      <c r="R79" t="str">
        <f>'歳出（性質別）'!D3</f>
        <v>９１（H3）</v>
      </c>
      <c r="S79" t="str">
        <f>'歳出（性質別）'!E3</f>
        <v>９２（H4）</v>
      </c>
      <c r="T79" t="str">
        <f>'歳出（性質別）'!F3</f>
        <v>９３（H5）</v>
      </c>
      <c r="U79" t="str">
        <f>'歳出（性質別）'!G3</f>
        <v>９４（H6）</v>
      </c>
      <c r="V79" t="str">
        <f>'歳出（性質別）'!H3</f>
        <v>９５（H7）</v>
      </c>
      <c r="W79" t="str">
        <f>'歳出（性質別）'!I3</f>
        <v>９６（H8）</v>
      </c>
      <c r="X79" t="str">
        <f>'歳出（性質別）'!J3</f>
        <v>９７（H9）</v>
      </c>
      <c r="Y79" t="str">
        <f>'歳出（性質別）'!K3</f>
        <v>９８(H10)</v>
      </c>
      <c r="Z79" t="str">
        <f>'歳出（性質別）'!L3</f>
        <v>９９(H11)</v>
      </c>
      <c r="AA79" t="str">
        <f>'歳出（性質別）'!M3</f>
        <v>００(H12)</v>
      </c>
      <c r="AB79" t="str">
        <f>'歳出（性質別）'!N3</f>
        <v>０１(H13)</v>
      </c>
      <c r="AC79" t="str">
        <f>'歳出（性質別）'!O3</f>
        <v>０２(H14)</v>
      </c>
      <c r="AD79" t="str">
        <f>'歳出（性質別）'!P3</f>
        <v>０３(H15)</v>
      </c>
      <c r="AE79" t="str">
        <f>'歳出（性質別）'!Q3</f>
        <v>０４(H16)</v>
      </c>
      <c r="AF79" t="str">
        <f>'歳出（性質別）'!R3</f>
        <v>０５(H17)</v>
      </c>
      <c r="AG79" t="str">
        <f>'歳出（性質別）'!S3</f>
        <v>０６(H18)</v>
      </c>
      <c r="AH79" t="str">
        <f>'歳出（性質別）'!T3</f>
        <v>０７(H19)</v>
      </c>
      <c r="AI79" t="str">
        <f>'歳出（性質別）'!U3</f>
        <v>０８(H20)</v>
      </c>
      <c r="AJ79" t="str">
        <f>'歳出（性質別）'!V3</f>
        <v>０９(H21)</v>
      </c>
      <c r="AK79" t="str">
        <f>'歳出（性質別）'!W3</f>
        <v>１０(H22)</v>
      </c>
      <c r="AL79" t="str">
        <f>'歳出（性質別）'!X3</f>
        <v>１１(H23)</v>
      </c>
      <c r="AM79" t="str">
        <f>'歳出（性質別）'!Y3</f>
        <v>１２(H24)</v>
      </c>
      <c r="AN79" t="str">
        <f>'歳出（性質別）'!Z3</f>
        <v>１３(H25)</v>
      </c>
      <c r="AO79" t="str">
        <f>'歳出（性質別）'!AA3</f>
        <v>１４(H26)</v>
      </c>
      <c r="AP79" t="str">
        <f>'歳出（性質別）'!AB3</f>
        <v>１５(H27)</v>
      </c>
      <c r="AQ79" t="str">
        <f>'歳出（性質別）'!AC3</f>
        <v>１６(H28)</v>
      </c>
      <c r="AR79" t="str">
        <f>'歳出（性質別）'!AD3</f>
        <v>１７(H29)</v>
      </c>
      <c r="AS79" t="str">
        <f>'歳出（性質別）'!AE3</f>
        <v>１８(H30)</v>
      </c>
      <c r="AT79" t="str">
        <f>'歳出（性質別）'!AF3</f>
        <v>１９(R1)</v>
      </c>
    </row>
    <row r="80" spans="13:46" x14ac:dyDescent="0.2">
      <c r="P80" t="s">
        <v>130</v>
      </c>
      <c r="Q80" t="e">
        <f>'歳出（性質別）'!#REF!</f>
        <v>#REF!</v>
      </c>
      <c r="R80" s="38">
        <f>'歳出（性質別）'!D4</f>
        <v>1984737</v>
      </c>
      <c r="S80" s="38">
        <f>'歳出（性質別）'!E4</f>
        <v>2150724</v>
      </c>
      <c r="T80" s="38">
        <f>'歳出（性質別）'!F4</f>
        <v>2309070</v>
      </c>
      <c r="U80" s="38">
        <f>'歳出（性質別）'!G4</f>
        <v>2333625</v>
      </c>
      <c r="V80" s="38">
        <f>'歳出（性質別）'!H4</f>
        <v>2460082</v>
      </c>
      <c r="W80" s="38">
        <f>'歳出（性質別）'!I4</f>
        <v>2545501</v>
      </c>
      <c r="X80" s="38">
        <f>'歳出（性質別）'!J4</f>
        <v>2583936</v>
      </c>
      <c r="Y80" s="38">
        <f>'歳出（性質別）'!K4</f>
        <v>2649990</v>
      </c>
      <c r="Z80" s="38">
        <f>'歳出（性質別）'!L4</f>
        <v>2650258</v>
      </c>
      <c r="AA80" s="38">
        <f>'歳出（性質別）'!M4</f>
        <v>2608699</v>
      </c>
      <c r="AB80" s="38">
        <f>'歳出（性質別）'!N4</f>
        <v>2642942</v>
      </c>
      <c r="AC80" s="38">
        <f>'歳出（性質別）'!O4</f>
        <v>2654268</v>
      </c>
      <c r="AD80" s="38">
        <f>'歳出（性質別）'!P4</f>
        <v>2542349</v>
      </c>
      <c r="AE80" s="38">
        <f>'歳出（性質別）'!Q4</f>
        <v>2513340</v>
      </c>
      <c r="AF80" s="38">
        <f>'歳出（性質別）'!R4</f>
        <v>2488419</v>
      </c>
      <c r="AG80" s="38">
        <f>'歳出（性質別）'!S4</f>
        <v>2254125</v>
      </c>
      <c r="AH80" s="38">
        <f>'歳出（性質別）'!T4</f>
        <v>2230021</v>
      </c>
      <c r="AI80" s="38">
        <f>'歳出（性質別）'!U4</f>
        <v>2068900</v>
      </c>
      <c r="AJ80" s="38">
        <f>'歳出（性質別）'!V4</f>
        <v>1908306</v>
      </c>
      <c r="AK80" s="38">
        <f>'歳出（性質別）'!W4</f>
        <v>1876167</v>
      </c>
      <c r="AL80" s="38">
        <f>'歳出（性質別）'!X4</f>
        <v>1830050</v>
      </c>
      <c r="AM80" s="38">
        <f>'歳出（性質別）'!Y4</f>
        <v>1710564</v>
      </c>
      <c r="AN80" s="38">
        <f>'歳出（性質別）'!Z4</f>
        <v>1638288</v>
      </c>
      <c r="AO80" s="38">
        <f>'歳出（性質別）'!AA4</f>
        <v>1701154</v>
      </c>
      <c r="AP80" s="38">
        <f>'歳出（性質別）'!AB4</f>
        <v>1636533</v>
      </c>
      <c r="AQ80" s="38">
        <f>'歳出（性質別）'!AC4</f>
        <v>1531553</v>
      </c>
      <c r="AR80" s="38">
        <f>'歳出（性質別）'!AD4</f>
        <v>1481785</v>
      </c>
      <c r="AS80" s="38">
        <f>'歳出（性質別）'!AE4</f>
        <v>1415704</v>
      </c>
      <c r="AT80" s="38">
        <f>'歳出（性質別）'!AF4</f>
        <v>1438477</v>
      </c>
    </row>
    <row r="81" spans="16:46" x14ac:dyDescent="0.2">
      <c r="P81" t="s">
        <v>131</v>
      </c>
      <c r="Q81" t="e">
        <f>'歳出（性質別）'!#REF!</f>
        <v>#REF!</v>
      </c>
      <c r="R81" s="38">
        <f>'歳出（性質別）'!D6</f>
        <v>61434</v>
      </c>
      <c r="S81" s="38">
        <f>'歳出（性質別）'!E6</f>
        <v>79010</v>
      </c>
      <c r="T81" s="38">
        <f>'歳出（性質別）'!F6</f>
        <v>177220</v>
      </c>
      <c r="U81" s="38">
        <f>'歳出（性質別）'!G6</f>
        <v>300856</v>
      </c>
      <c r="V81" s="38">
        <f>'歳出（性質別）'!H6</f>
        <v>402537</v>
      </c>
      <c r="W81" s="38">
        <f>'歳出（性質別）'!I6</f>
        <v>407875</v>
      </c>
      <c r="X81" s="38">
        <f>'歳出（性質別）'!J6</f>
        <v>525568</v>
      </c>
      <c r="Y81" s="38">
        <f>'歳出（性質別）'!K6</f>
        <v>556047</v>
      </c>
      <c r="Z81" s="38">
        <f>'歳出（性質別）'!L6</f>
        <v>600194</v>
      </c>
      <c r="AA81" s="38">
        <f>'歳出（性質別）'!M6</f>
        <v>206206</v>
      </c>
      <c r="AB81" s="38">
        <f>'歳出（性質別）'!N6</f>
        <v>237902</v>
      </c>
      <c r="AC81" s="38">
        <f>'歳出（性質別）'!O6</f>
        <v>245557</v>
      </c>
      <c r="AD81" s="38">
        <f>'歳出（性質別）'!P6</f>
        <v>339451</v>
      </c>
      <c r="AE81" s="38">
        <f>'歳出（性質別）'!Q6</f>
        <v>381896</v>
      </c>
      <c r="AF81" s="38">
        <f>'歳出（性質別）'!R6</f>
        <v>377880</v>
      </c>
      <c r="AG81" s="38">
        <f>'歳出（性質別）'!S6</f>
        <v>454469</v>
      </c>
      <c r="AH81" s="38">
        <f>'歳出（性質別）'!T6</f>
        <v>466426</v>
      </c>
      <c r="AI81" s="38">
        <f>'歳出（性質別）'!U6</f>
        <v>471121</v>
      </c>
      <c r="AJ81" s="38">
        <f>'歳出（性質別）'!V6</f>
        <v>487093</v>
      </c>
      <c r="AK81" s="38">
        <f>'歳出（性質別）'!W6</f>
        <v>681288</v>
      </c>
      <c r="AL81" s="38">
        <f>'歳出（性質別）'!X6</f>
        <v>662918</v>
      </c>
      <c r="AM81" s="38">
        <f>'歳出（性質別）'!Y6</f>
        <v>693222</v>
      </c>
      <c r="AN81" s="38">
        <f>'歳出（性質別）'!Z6</f>
        <v>715547</v>
      </c>
      <c r="AO81" s="38">
        <f>'歳出（性質別）'!AA6</f>
        <v>790622</v>
      </c>
      <c r="AP81" s="38">
        <f>'歳出（性質別）'!AB6</f>
        <v>782316</v>
      </c>
      <c r="AQ81" s="38">
        <f>'歳出（性質別）'!AC6</f>
        <v>722633</v>
      </c>
      <c r="AR81" s="38">
        <f>'歳出（性質別）'!AD6</f>
        <v>707252</v>
      </c>
      <c r="AS81" s="38">
        <f>'歳出（性質別）'!AE6</f>
        <v>702551</v>
      </c>
      <c r="AT81" s="38">
        <f>'歳出（性質別）'!AF6</f>
        <v>690988</v>
      </c>
    </row>
    <row r="82" spans="16:46" x14ac:dyDescent="0.2">
      <c r="P82" t="s">
        <v>132</v>
      </c>
      <c r="Q82" t="e">
        <f>'歳出（性質別）'!#REF!</f>
        <v>#REF!</v>
      </c>
      <c r="R82" s="38">
        <f>'歳出（性質別）'!D7</f>
        <v>709545</v>
      </c>
      <c r="S82" s="38">
        <f>'歳出（性質別）'!E7</f>
        <v>754268</v>
      </c>
      <c r="T82" s="38">
        <f>'歳出（性質別）'!F7</f>
        <v>780787</v>
      </c>
      <c r="U82" s="38">
        <f>'歳出（性質別）'!G7</f>
        <v>825645</v>
      </c>
      <c r="V82" s="38">
        <f>'歳出（性質別）'!H7</f>
        <v>884658</v>
      </c>
      <c r="W82" s="38">
        <f>'歳出（性質別）'!I7</f>
        <v>949044</v>
      </c>
      <c r="X82" s="38">
        <f>'歳出（性質別）'!J7</f>
        <v>1002535</v>
      </c>
      <c r="Y82" s="38">
        <f>'歳出（性質別）'!K7</f>
        <v>1026421</v>
      </c>
      <c r="Z82" s="38">
        <f>'歳出（性質別）'!L7</f>
        <v>1131130</v>
      </c>
      <c r="AA82" s="38">
        <f>'歳出（性質別）'!M7</f>
        <v>1033983</v>
      </c>
      <c r="AB82" s="38">
        <f>'歳出（性質別）'!N7</f>
        <v>1040461</v>
      </c>
      <c r="AC82" s="38">
        <f>'歳出（性質別）'!O7</f>
        <v>1052261</v>
      </c>
      <c r="AD82" s="38">
        <f>'歳出（性質別）'!P7</f>
        <v>1069508</v>
      </c>
      <c r="AE82" s="38">
        <f>'歳出（性質別）'!Q7</f>
        <v>1026815</v>
      </c>
      <c r="AF82" s="38">
        <f>'歳出（性質別）'!R7</f>
        <v>1113589</v>
      </c>
      <c r="AG82" s="38">
        <f>'歳出（性質別）'!S7</f>
        <v>1107700</v>
      </c>
      <c r="AH82" s="38">
        <f>'歳出（性質別）'!T7</f>
        <v>1135463</v>
      </c>
      <c r="AI82" s="38">
        <f>'歳出（性質別）'!U7</f>
        <v>1193400</v>
      </c>
      <c r="AJ82" s="38">
        <f>'歳出（性質別）'!V7</f>
        <v>1205890</v>
      </c>
      <c r="AK82" s="38">
        <f>'歳出（性質別）'!W7</f>
        <v>1183356</v>
      </c>
      <c r="AL82" s="38">
        <f>'歳出（性質別）'!X7</f>
        <v>1212798</v>
      </c>
      <c r="AM82" s="38">
        <f>'歳出（性質別）'!Y7</f>
        <v>1190393</v>
      </c>
      <c r="AN82" s="38">
        <f>'歳出（性質別）'!Z7</f>
        <v>1223362</v>
      </c>
      <c r="AO82" s="38">
        <f>'歳出（性質別）'!AA7</f>
        <v>1205902</v>
      </c>
      <c r="AP82" s="38">
        <f>'歳出（性質別）'!AB7</f>
        <v>1177691</v>
      </c>
      <c r="AQ82" s="38">
        <f>'歳出（性質別）'!AC7</f>
        <v>1031745</v>
      </c>
      <c r="AR82" s="38">
        <f>'歳出（性質別）'!AD7</f>
        <v>1030976</v>
      </c>
      <c r="AS82" s="38">
        <f>'歳出（性質別）'!AE7</f>
        <v>963691</v>
      </c>
      <c r="AT82" s="38">
        <f>'歳出（性質別）'!AF7</f>
        <v>1036748</v>
      </c>
    </row>
    <row r="83" spans="16:46" x14ac:dyDescent="0.2">
      <c r="P83" t="s">
        <v>133</v>
      </c>
      <c r="Q83" t="e">
        <f>'歳出（性質別）'!#REF!</f>
        <v>#REF!</v>
      </c>
      <c r="R83" s="38">
        <f>'歳出（性質別）'!D10</f>
        <v>975928</v>
      </c>
      <c r="S83" s="38">
        <f>'歳出（性質別）'!E10</f>
        <v>1048364</v>
      </c>
      <c r="T83" s="38">
        <f>'歳出（性質別）'!F10</f>
        <v>1034848</v>
      </c>
      <c r="U83" s="38">
        <f>'歳出（性質別）'!G10</f>
        <v>1022026</v>
      </c>
      <c r="V83" s="38">
        <f>'歳出（性質別）'!H10</f>
        <v>1115637</v>
      </c>
      <c r="W83" s="38">
        <f>'歳出（性質別）'!I10</f>
        <v>1114490</v>
      </c>
      <c r="X83" s="38">
        <f>'歳出（性質別）'!J10</f>
        <v>1140915</v>
      </c>
      <c r="Y83" s="38">
        <f>'歳出（性質別）'!K10</f>
        <v>1170177</v>
      </c>
      <c r="Z83" s="38">
        <f>'歳出（性質別）'!L10</f>
        <v>1139970</v>
      </c>
      <c r="AA83" s="38">
        <f>'歳出（性質別）'!M10</f>
        <v>1216220</v>
      </c>
      <c r="AB83" s="38">
        <f>'歳出（性質別）'!N10</f>
        <v>1224615</v>
      </c>
      <c r="AC83" s="38">
        <f>'歳出（性質別）'!O10</f>
        <v>1231770</v>
      </c>
      <c r="AD83" s="38">
        <f>'歳出（性質別）'!P10</f>
        <v>1163173</v>
      </c>
      <c r="AE83" s="38">
        <f>'歳出（性質別）'!Q10</f>
        <v>1197039</v>
      </c>
      <c r="AF83" s="38">
        <f>'歳出（性質別）'!R10</f>
        <v>1184077</v>
      </c>
      <c r="AG83" s="38">
        <f>'歳出（性質別）'!S10</f>
        <v>988468</v>
      </c>
      <c r="AH83" s="38">
        <f>'歳出（性質別）'!T10</f>
        <v>1046872</v>
      </c>
      <c r="AI83" s="38">
        <f>'歳出（性質別）'!U10</f>
        <v>941830</v>
      </c>
      <c r="AJ83" s="38">
        <f>'歳出（性質別）'!V10</f>
        <v>1104618</v>
      </c>
      <c r="AK83" s="38">
        <f>'歳出（性質別）'!W10</f>
        <v>1102115</v>
      </c>
      <c r="AL83" s="38">
        <f>'歳出（性質別）'!X10</f>
        <v>1200871</v>
      </c>
      <c r="AM83" s="38">
        <f>'歳出（性質別）'!Y10</f>
        <v>1170333</v>
      </c>
      <c r="AN83" s="38">
        <f>'歳出（性質別）'!Z10</f>
        <v>1215081</v>
      </c>
      <c r="AO83" s="38">
        <f>'歳出（性質別）'!AA10</f>
        <v>1356294</v>
      </c>
      <c r="AP83" s="38">
        <f>'歳出（性質別）'!AB10</f>
        <v>1406932</v>
      </c>
      <c r="AQ83" s="38">
        <f>'歳出（性質別）'!AC10</f>
        <v>1496772</v>
      </c>
      <c r="AR83" s="38">
        <f>'歳出（性質別）'!AD10</f>
        <v>1495939</v>
      </c>
      <c r="AS83" s="38">
        <f>'歳出（性質別）'!AE10</f>
        <v>1493305</v>
      </c>
      <c r="AT83" s="38">
        <f>'歳出（性質別）'!AF10</f>
        <v>1430903</v>
      </c>
    </row>
    <row r="84" spans="16:46" x14ac:dyDescent="0.2">
      <c r="P84" t="s">
        <v>134</v>
      </c>
      <c r="Q84" t="e">
        <f>'歳出（性質別）'!#REF!</f>
        <v>#REF!</v>
      </c>
      <c r="R84" s="38">
        <f>'歳出（性質別）'!D11</f>
        <v>42980</v>
      </c>
      <c r="S84" s="38">
        <f>'歳出（性質別）'!E11</f>
        <v>49258</v>
      </c>
      <c r="T84" s="38">
        <f>'歳出（性質別）'!F11</f>
        <v>40730</v>
      </c>
      <c r="U84" s="38">
        <f>'歳出（性質別）'!G11</f>
        <v>39165</v>
      </c>
      <c r="V84" s="38">
        <f>'歳出（性質別）'!H11</f>
        <v>42716</v>
      </c>
      <c r="W84" s="38">
        <f>'歳出（性質別）'!I11</f>
        <v>38976</v>
      </c>
      <c r="X84" s="38">
        <f>'歳出（性質別）'!J11</f>
        <v>47632</v>
      </c>
      <c r="Y84" s="38">
        <f>'歳出（性質別）'!K11</f>
        <v>42154</v>
      </c>
      <c r="Z84" s="38">
        <f>'歳出（性質別）'!L11</f>
        <v>58864</v>
      </c>
      <c r="AA84" s="38">
        <f>'歳出（性質別）'!M11</f>
        <v>61194</v>
      </c>
      <c r="AB84" s="38">
        <f>'歳出（性質別）'!N11</f>
        <v>60085</v>
      </c>
      <c r="AC84" s="38">
        <f>'歳出（性質別）'!O11</f>
        <v>75460</v>
      </c>
      <c r="AD84" s="38">
        <f>'歳出（性質別）'!P11</f>
        <v>88922</v>
      </c>
      <c r="AE84" s="38">
        <f>'歳出（性質別）'!Q11</f>
        <v>65867</v>
      </c>
      <c r="AF84" s="38">
        <f>'歳出（性質別）'!R11</f>
        <v>57440</v>
      </c>
      <c r="AG84" s="38">
        <f>'歳出（性質別）'!S11</f>
        <v>34385</v>
      </c>
      <c r="AH84" s="38">
        <f>'歳出（性質別）'!T11</f>
        <v>37846</v>
      </c>
      <c r="AI84" s="38">
        <f>'歳出（性質別）'!U11</f>
        <v>38784</v>
      </c>
      <c r="AJ84" s="38">
        <f>'歳出（性質別）'!V11</f>
        <v>58263</v>
      </c>
      <c r="AK84" s="38">
        <f>'歳出（性質別）'!W11</f>
        <v>64324</v>
      </c>
      <c r="AL84" s="38">
        <f>'歳出（性質別）'!X11</f>
        <v>64634</v>
      </c>
      <c r="AM84" s="38">
        <f>'歳出（性質別）'!Y11</f>
        <v>77255</v>
      </c>
      <c r="AN84" s="38">
        <f>'歳出（性質別）'!Z11</f>
        <v>97571</v>
      </c>
      <c r="AO84" s="38">
        <f>'歳出（性質別）'!AA11</f>
        <v>72981</v>
      </c>
      <c r="AP84" s="38">
        <f>'歳出（性質別）'!AB11</f>
        <v>61601</v>
      </c>
      <c r="AQ84" s="38">
        <f>'歳出（性質別）'!AC11</f>
        <v>68586</v>
      </c>
      <c r="AR84" s="38">
        <f>'歳出（性質別）'!AD11</f>
        <v>56788</v>
      </c>
      <c r="AS84" s="38">
        <f>'歳出（性質別）'!AE11</f>
        <v>41940</v>
      </c>
      <c r="AT84" s="38">
        <f>'歳出（性質別）'!AF11</f>
        <v>47846</v>
      </c>
    </row>
    <row r="85" spans="16:46" x14ac:dyDescent="0.2">
      <c r="P85" t="s">
        <v>135</v>
      </c>
      <c r="Q85" t="e">
        <f>'歳出（性質別）'!#REF!</f>
        <v>#REF!</v>
      </c>
      <c r="R85" s="38">
        <f>'歳出（性質別）'!D16</f>
        <v>111884</v>
      </c>
      <c r="S85" s="38">
        <f>'歳出（性質別）'!E16</f>
        <v>126298</v>
      </c>
      <c r="T85" s="38">
        <f>'歳出（性質別）'!F16</f>
        <v>111804</v>
      </c>
      <c r="U85" s="38">
        <f>'歳出（性質別）'!G16</f>
        <v>111453</v>
      </c>
      <c r="V85" s="38">
        <f>'歳出（性質別）'!H16</f>
        <v>111681</v>
      </c>
      <c r="W85" s="38">
        <f>'歳出（性質別）'!I16</f>
        <v>121357</v>
      </c>
      <c r="X85" s="38">
        <f>'歳出（性質別）'!J16</f>
        <v>126980</v>
      </c>
      <c r="Y85" s="38">
        <f>'歳出（性質別）'!K16</f>
        <v>111050</v>
      </c>
      <c r="Z85" s="38">
        <f>'歳出（性質別）'!L16</f>
        <v>108170</v>
      </c>
      <c r="AA85" s="38">
        <f>'歳出（性質別）'!M16</f>
        <v>109203</v>
      </c>
      <c r="AB85" s="38">
        <f>'歳出（性質別）'!N16</f>
        <v>128756</v>
      </c>
      <c r="AC85" s="38">
        <f>'歳出（性質別）'!O16</f>
        <v>107768</v>
      </c>
      <c r="AD85" s="38">
        <f>'歳出（性質別）'!P16</f>
        <v>108188</v>
      </c>
      <c r="AE85" s="38">
        <f>'歳出（性質別）'!Q16</f>
        <v>118068</v>
      </c>
      <c r="AF85" s="38">
        <f>'歳出（性質別）'!R16</f>
        <v>112340</v>
      </c>
      <c r="AG85" s="38">
        <f>'歳出（性質別）'!S16</f>
        <v>105364</v>
      </c>
      <c r="AH85" s="38">
        <f>'歳出（性質別）'!T16</f>
        <v>81100</v>
      </c>
      <c r="AI85" s="38">
        <f>'歳出（性質別）'!U16</f>
        <v>106720</v>
      </c>
      <c r="AJ85" s="38">
        <f>'歳出（性質別）'!V16</f>
        <v>104848</v>
      </c>
      <c r="AK85" s="38">
        <f>'歳出（性質別）'!W16</f>
        <v>123612</v>
      </c>
      <c r="AL85" s="38">
        <f>'歳出（性質別）'!X16</f>
        <v>124800</v>
      </c>
      <c r="AM85" s="38">
        <f>'歳出（性質別）'!Y16</f>
        <v>124284</v>
      </c>
      <c r="AN85" s="38">
        <f>'歳出（性質別）'!Z16</f>
        <v>123822</v>
      </c>
      <c r="AO85" s="38">
        <f>'歳出（性質別）'!AA16</f>
        <v>164600</v>
      </c>
      <c r="AP85" s="38">
        <f>'歳出（性質別）'!AB16</f>
        <v>143120</v>
      </c>
      <c r="AQ85" s="38">
        <f>'歳出（性質別）'!AC16</f>
        <v>147144</v>
      </c>
      <c r="AR85" s="38">
        <f>'歳出（性質別）'!AD16</f>
        <v>168324</v>
      </c>
      <c r="AS85" s="38">
        <f>'歳出（性質別）'!AE16</f>
        <v>157852</v>
      </c>
      <c r="AT85" s="38">
        <f>'歳出（性質別）'!AF16</f>
        <v>158620</v>
      </c>
    </row>
    <row r="86" spans="16:46" x14ac:dyDescent="0.2">
      <c r="P86" t="s">
        <v>137</v>
      </c>
      <c r="Q86" t="e">
        <f>'歳出（性質別）'!#REF!</f>
        <v>#REF!</v>
      </c>
      <c r="R86" s="38">
        <f>'歳出（性質別）'!D18</f>
        <v>2825216</v>
      </c>
      <c r="S86" s="38">
        <f>'歳出（性質別）'!E18</f>
        <v>2715182</v>
      </c>
      <c r="T86" s="38">
        <f>'歳出（性質別）'!F18</f>
        <v>2689906</v>
      </c>
      <c r="U86" s="38">
        <f>'歳出（性質別）'!G18</f>
        <v>3352901</v>
      </c>
      <c r="V86" s="38">
        <f>'歳出（性質別）'!H18</f>
        <v>2738582</v>
      </c>
      <c r="W86" s="38">
        <f>'歳出（性質別）'!I18</f>
        <v>2202673</v>
      </c>
      <c r="X86" s="38">
        <f>'歳出（性質別）'!J18</f>
        <v>2989845</v>
      </c>
      <c r="Y86" s="38">
        <f>'歳出（性質別）'!K18</f>
        <v>2369350</v>
      </c>
      <c r="Z86" s="38">
        <f>'歳出（性質別）'!L18</f>
        <v>2799187</v>
      </c>
      <c r="AA86" s="38">
        <f>'歳出（性質別）'!M18</f>
        <v>1907525</v>
      </c>
      <c r="AB86" s="38">
        <f>'歳出（性質別）'!N18</f>
        <v>2733407</v>
      </c>
      <c r="AC86" s="38">
        <f>'歳出（性質別）'!O18</f>
        <v>1136616</v>
      </c>
      <c r="AD86" s="38">
        <f>'歳出（性質別）'!P18</f>
        <v>1376097</v>
      </c>
      <c r="AE86" s="38">
        <f>'歳出（性質別）'!Q18</f>
        <v>1585617</v>
      </c>
      <c r="AF86" s="38">
        <f>'歳出（性質別）'!R18</f>
        <v>1024595</v>
      </c>
      <c r="AG86" s="38">
        <f>'歳出（性質別）'!S18</f>
        <v>1090523</v>
      </c>
      <c r="AH86" s="38">
        <f>'歳出（性質別）'!T18</f>
        <v>1808163</v>
      </c>
      <c r="AI86" s="38">
        <f>'歳出（性質別）'!U18</f>
        <v>2338132</v>
      </c>
      <c r="AJ86" s="38">
        <f>'歳出（性質別）'!V18</f>
        <v>1476740</v>
      </c>
      <c r="AK86" s="38">
        <f>'歳出（性質別）'!W18</f>
        <v>949118</v>
      </c>
      <c r="AL86" s="38">
        <f>'歳出（性質別）'!X18</f>
        <v>913646</v>
      </c>
      <c r="AM86" s="38">
        <f>'歳出（性質別）'!Y18</f>
        <v>702010</v>
      </c>
      <c r="AN86" s="38">
        <f>'歳出（性質別）'!Z18</f>
        <v>1311321</v>
      </c>
      <c r="AO86" s="38">
        <f>'歳出（性質別）'!AA18</f>
        <v>1345231</v>
      </c>
      <c r="AP86" s="38">
        <f>'歳出（性質別）'!AB18</f>
        <v>996582</v>
      </c>
      <c r="AQ86" s="38">
        <f>'歳出（性質別）'!AC18</f>
        <v>2941451</v>
      </c>
      <c r="AR86" s="38">
        <f>'歳出（性質別）'!AD18</f>
        <v>1210027</v>
      </c>
      <c r="AS86" s="38">
        <f>'歳出（性質別）'!AE18</f>
        <v>1409755</v>
      </c>
      <c r="AT86" s="38">
        <f>'歳出（性質別）'!AF18</f>
        <v>878386</v>
      </c>
    </row>
    <row r="87" spans="16:46" x14ac:dyDescent="0.2">
      <c r="P87" t="s">
        <v>136</v>
      </c>
      <c r="Q87" t="e">
        <f>'歳出（性質別）'!#REF!</f>
        <v>#REF!</v>
      </c>
      <c r="R87" s="38">
        <f>'歳出（性質別）'!D23</f>
        <v>8573357</v>
      </c>
      <c r="S87" s="38">
        <f>'歳出（性質別）'!E23</f>
        <v>8730584</v>
      </c>
      <c r="T87" s="38">
        <f>'歳出（性質別）'!F23</f>
        <v>8996215</v>
      </c>
      <c r="U87" s="38">
        <f>'歳出（性質別）'!G23</f>
        <v>9492894</v>
      </c>
      <c r="V87" s="38">
        <f>'歳出（性質別）'!H23</f>
        <v>9408947</v>
      </c>
      <c r="W87" s="38">
        <f>'歳出（性質別）'!I23</f>
        <v>9096060</v>
      </c>
      <c r="X87" s="38">
        <f>'歳出（性質別）'!J23</f>
        <v>10087938</v>
      </c>
      <c r="Y87" s="38">
        <f>'歳出（性質別）'!K23</f>
        <v>9759353</v>
      </c>
      <c r="Z87" s="38">
        <f>'歳出（性質別）'!L23</f>
        <v>10465892</v>
      </c>
      <c r="AA87" s="38">
        <f>'歳出（性質別）'!M23</f>
        <v>8989978</v>
      </c>
      <c r="AB87" s="38">
        <f>'歳出（性質別）'!N23</f>
        <v>10040124</v>
      </c>
      <c r="AC87" s="38">
        <f>'歳出（性質別）'!O23</f>
        <v>8374273</v>
      </c>
      <c r="AD87" s="38">
        <f>'歳出（性質別）'!P23</f>
        <v>8571604</v>
      </c>
      <c r="AE87" s="38">
        <f>'歳出（性質別）'!Q23</f>
        <v>8840124</v>
      </c>
      <c r="AF87" s="38">
        <f>'歳出（性質別）'!R23</f>
        <v>9643159</v>
      </c>
      <c r="AG87" s="38">
        <f>'歳出（性質別）'!S23</f>
        <v>8005872</v>
      </c>
      <c r="AH87" s="38">
        <f>'歳出（性質別）'!T23</f>
        <v>8730641</v>
      </c>
      <c r="AI87" s="38">
        <f>'歳出（性質別）'!U23</f>
        <v>9363850</v>
      </c>
      <c r="AJ87" s="38">
        <f>'歳出（性質別）'!V23</f>
        <v>8910881</v>
      </c>
      <c r="AK87" s="38">
        <f>'歳出（性質別）'!W23</f>
        <v>8806452</v>
      </c>
      <c r="AL87" s="38">
        <f>'歳出（性質別）'!X23</f>
        <v>8821027</v>
      </c>
      <c r="AM87" s="38">
        <f>'歳出（性質別）'!Y23</f>
        <v>8331951</v>
      </c>
      <c r="AN87" s="38">
        <f>'歳出（性質別）'!Z23</f>
        <v>8573410</v>
      </c>
      <c r="AO87" s="38">
        <f>'歳出（性質別）'!AA23</f>
        <v>9055630</v>
      </c>
      <c r="AP87" s="38">
        <f>'歳出（性質別）'!AB23</f>
        <v>9490021</v>
      </c>
      <c r="AQ87" s="38">
        <f>'歳出（性質別）'!AC23</f>
        <v>10725737</v>
      </c>
      <c r="AR87" s="38">
        <f>'歳出（性質別）'!AD23</f>
        <v>9015259</v>
      </c>
      <c r="AS87" s="38">
        <f>'歳出（性質別）'!AE23</f>
        <v>8803798</v>
      </c>
      <c r="AT87" s="38">
        <f>'歳出（性質別）'!AF23</f>
        <v>8219718</v>
      </c>
    </row>
    <row r="115" spans="13:46" x14ac:dyDescent="0.2">
      <c r="M115" s="28" t="str">
        <f>財政指標!$V$1</f>
        <v>那珂川町</v>
      </c>
    </row>
    <row r="117" spans="13:46" x14ac:dyDescent="0.2">
      <c r="P117">
        <f>'歳出（目的別）'!A3</f>
        <v>0</v>
      </c>
      <c r="Q117" t="e">
        <f>'歳出（目的別）'!#REF!</f>
        <v>#REF!</v>
      </c>
      <c r="R117" t="str">
        <f>'歳出（目的別）'!D3</f>
        <v>９１（H3）</v>
      </c>
      <c r="S117" t="str">
        <f>'歳出（目的別）'!E3</f>
        <v>９２（H4）</v>
      </c>
      <c r="T117" t="str">
        <f>'歳出（目的別）'!F3</f>
        <v>９３（H5）</v>
      </c>
      <c r="U117" t="str">
        <f>'歳出（目的別）'!G3</f>
        <v>９４（H6）</v>
      </c>
      <c r="V117" t="str">
        <f>'歳出（目的別）'!H3</f>
        <v>９５（H7）</v>
      </c>
      <c r="W117" t="str">
        <f>'歳出（目的別）'!I3</f>
        <v>９６（H8）</v>
      </c>
      <c r="X117" t="str">
        <f>'歳出（目的別）'!J3</f>
        <v>９７（H9）</v>
      </c>
      <c r="Y117" t="str">
        <f>'歳出（目的別）'!K3</f>
        <v>９８(H10)</v>
      </c>
      <c r="Z117" t="str">
        <f>'歳出（目的別）'!L3</f>
        <v>９９(H11)</v>
      </c>
      <c r="AA117" t="str">
        <f>'歳出（目的別）'!M3</f>
        <v>００(H12)</v>
      </c>
      <c r="AB117" t="str">
        <f>'歳出（目的別）'!N3</f>
        <v>０１(H13)</v>
      </c>
      <c r="AC117" t="str">
        <f>'歳出（目的別）'!O3</f>
        <v>０２(H14)</v>
      </c>
      <c r="AD117" t="str">
        <f>'歳出（目的別）'!P3</f>
        <v>０３(H15)</v>
      </c>
      <c r="AE117" t="str">
        <f>'歳出（目的別）'!Q3</f>
        <v>０４(H16)</v>
      </c>
      <c r="AF117" t="str">
        <f>'歳出（目的別）'!R3</f>
        <v>０５(H17)</v>
      </c>
      <c r="AG117" t="str">
        <f>'歳出（目的別）'!S3</f>
        <v>０６(H18)</v>
      </c>
      <c r="AH117" t="str">
        <f>'歳出（目的別）'!T3</f>
        <v>０７(H19)</v>
      </c>
      <c r="AI117" t="str">
        <f>'歳出（目的別）'!U3</f>
        <v>０８(H20)</v>
      </c>
      <c r="AJ117" t="str">
        <f>'歳出（目的別）'!V3</f>
        <v>０９(H21)</v>
      </c>
      <c r="AK117" t="str">
        <f>'歳出（目的別）'!W3</f>
        <v>１０(H22)</v>
      </c>
      <c r="AL117" t="str">
        <f>'歳出（目的別）'!X3</f>
        <v>１１(H23)</v>
      </c>
      <c r="AM117" t="str">
        <f>'歳出（目的別）'!Y3</f>
        <v>１２(H24)</v>
      </c>
      <c r="AN117" t="str">
        <f>'歳出（目的別）'!Z3</f>
        <v>１３(H25)</v>
      </c>
      <c r="AO117" t="str">
        <f>'歳出（目的別）'!AA3</f>
        <v>１４(H26)</v>
      </c>
      <c r="AP117" t="str">
        <f>'歳出（目的別）'!AB3</f>
        <v>１５(H27)</v>
      </c>
      <c r="AQ117" t="str">
        <f>'歳出（目的別）'!AC3</f>
        <v>１６(H28)</v>
      </c>
      <c r="AR117" t="str">
        <f>'歳出（目的別）'!AD3</f>
        <v>１７(H29)</v>
      </c>
      <c r="AS117" t="str">
        <f>'歳出（目的別）'!AE3</f>
        <v>１８(H30)</v>
      </c>
      <c r="AT117" t="str">
        <f>'歳出（目的別）'!AF3</f>
        <v>１９(R1)</v>
      </c>
    </row>
    <row r="118" spans="13:46" x14ac:dyDescent="0.2">
      <c r="P118" t="s">
        <v>138</v>
      </c>
      <c r="Q118" t="e">
        <f>'歳出（目的別）'!#REF!</f>
        <v>#REF!</v>
      </c>
      <c r="R118" s="38">
        <f>'歳出（目的別）'!D5</f>
        <v>1270690</v>
      </c>
      <c r="S118" s="38">
        <f>'歳出（目的別）'!E5</f>
        <v>1459015</v>
      </c>
      <c r="T118" s="38">
        <f>'歳出（目的別）'!F5</f>
        <v>1408738</v>
      </c>
      <c r="U118" s="38">
        <f>'歳出（目的別）'!G5</f>
        <v>1240686</v>
      </c>
      <c r="V118" s="38">
        <f>'歳出（目的別）'!H5</f>
        <v>1319715</v>
      </c>
      <c r="W118" s="38">
        <f>'歳出（目的別）'!I5</f>
        <v>1292332</v>
      </c>
      <c r="X118" s="38">
        <f>'歳出（目的別）'!J5</f>
        <v>1282973</v>
      </c>
      <c r="Y118" s="38">
        <f>'歳出（目的別）'!K5</f>
        <v>1672814</v>
      </c>
      <c r="Z118" s="38">
        <f>'歳出（目的別）'!L5</f>
        <v>1311181</v>
      </c>
      <c r="AA118" s="38">
        <f>'歳出（目的別）'!M5</f>
        <v>1325074</v>
      </c>
      <c r="AB118" s="38">
        <f>'歳出（目的別）'!N5</f>
        <v>1396528</v>
      </c>
      <c r="AC118" s="38">
        <f>'歳出（目的別）'!O5</f>
        <v>1403036</v>
      </c>
      <c r="AD118" s="38">
        <f>'歳出（目的別）'!P5</f>
        <v>1288914</v>
      </c>
      <c r="AE118" s="38">
        <f>'歳出（目的別）'!Q5</f>
        <v>1319381</v>
      </c>
      <c r="AF118" s="38">
        <f>'歳出（目的別）'!R5</f>
        <v>2819793</v>
      </c>
      <c r="AG118" s="38">
        <f>'歳出（目的別）'!S5</f>
        <v>1474145</v>
      </c>
      <c r="AH118" s="38">
        <f>'歳出（目的別）'!T5</f>
        <v>2249241</v>
      </c>
      <c r="AI118" s="38">
        <f>'歳出（目的別）'!U5</f>
        <v>2619512</v>
      </c>
      <c r="AJ118" s="38">
        <f>'歳出（目的別）'!V5</f>
        <v>1624060</v>
      </c>
      <c r="AK118" s="38">
        <f>'歳出（目的別）'!W5</f>
        <v>1624060</v>
      </c>
      <c r="AL118" s="38">
        <f>'歳出（目的別）'!X5</f>
        <v>1371674</v>
      </c>
      <c r="AM118" s="38">
        <f>'歳出（目的別）'!Y5</f>
        <v>1511040</v>
      </c>
      <c r="AN118" s="38">
        <f>'歳出（目的別）'!Z5</f>
        <v>1144273</v>
      </c>
      <c r="AO118" s="38">
        <f>'歳出（目的別）'!AA5</f>
        <v>1352929</v>
      </c>
      <c r="AP118" s="38">
        <f>'歳出（目的別）'!AB5</f>
        <v>2065294</v>
      </c>
      <c r="AQ118" s="38">
        <f>'歳出（目的別）'!AC5</f>
        <v>3524723</v>
      </c>
      <c r="AR118" s="38">
        <f>'歳出（目的別）'!AD5</f>
        <v>1500731</v>
      </c>
      <c r="AS118" s="38">
        <f>'歳出（目的別）'!AE5</f>
        <v>1710690</v>
      </c>
      <c r="AT118" s="38">
        <f>'歳出（目的別）'!AF5</f>
        <v>1226747</v>
      </c>
    </row>
    <row r="119" spans="13:46" x14ac:dyDescent="0.2">
      <c r="P119" t="s">
        <v>139</v>
      </c>
      <c r="Q119" t="e">
        <f>'歳出（目的別）'!#REF!</f>
        <v>#REF!</v>
      </c>
      <c r="R119" s="38">
        <f>'歳出（目的別）'!D6</f>
        <v>740081</v>
      </c>
      <c r="S119" s="38">
        <f>'歳出（目的別）'!E6</f>
        <v>1045900</v>
      </c>
      <c r="T119" s="38">
        <f>'歳出（目的別）'!F6</f>
        <v>1331009</v>
      </c>
      <c r="U119" s="38">
        <f>'歳出（目的別）'!G6</f>
        <v>2135114</v>
      </c>
      <c r="V119" s="38">
        <f>'歳出（目的別）'!H6</f>
        <v>1810114</v>
      </c>
      <c r="W119" s="38">
        <f>'歳出（目的別）'!I6</f>
        <v>1564100</v>
      </c>
      <c r="X119" s="38">
        <f>'歳出（目的別）'!J6</f>
        <v>1539284</v>
      </c>
      <c r="Y119" s="38">
        <f>'歳出（目的別）'!K6</f>
        <v>1746368</v>
      </c>
      <c r="Z119" s="38">
        <f>'歳出（目的別）'!L6</f>
        <v>1880874</v>
      </c>
      <c r="AA119" s="38">
        <f>'歳出（目的別）'!M6</f>
        <v>1689649</v>
      </c>
      <c r="AB119" s="38">
        <f>'歳出（目的別）'!N6</f>
        <v>2956815</v>
      </c>
      <c r="AC119" s="38">
        <f>'歳出（目的別）'!O6</f>
        <v>1523165</v>
      </c>
      <c r="AD119" s="38">
        <f>'歳出（目的別）'!P6</f>
        <v>1629895</v>
      </c>
      <c r="AE119" s="38">
        <f>'歳出（目的別）'!Q6</f>
        <v>1665031</v>
      </c>
      <c r="AF119" s="38">
        <f>'歳出（目的別）'!R6</f>
        <v>1668927</v>
      </c>
      <c r="AG119" s="38">
        <f>'歳出（目的別）'!S6</f>
        <v>1760156</v>
      </c>
      <c r="AH119" s="38">
        <f>'歳出（目的別）'!T6</f>
        <v>1780432</v>
      </c>
      <c r="AI119" s="38">
        <f>'歳出（目的別）'!U6</f>
        <v>1799999</v>
      </c>
      <c r="AJ119" s="38">
        <f>'歳出（目的別）'!V6</f>
        <v>2116569</v>
      </c>
      <c r="AK119" s="38">
        <f>'歳出（目的別）'!W6</f>
        <v>2116569</v>
      </c>
      <c r="AL119" s="38">
        <f>'歳出（目的別）'!X6</f>
        <v>2089640</v>
      </c>
      <c r="AM119" s="38">
        <f>'歳出（目的別）'!Y6</f>
        <v>2043345</v>
      </c>
      <c r="AN119" s="38">
        <f>'歳出（目的別）'!Z6</f>
        <v>1932641</v>
      </c>
      <c r="AO119" s="38">
        <f>'歳出（目的別）'!AA6</f>
        <v>2182918</v>
      </c>
      <c r="AP119" s="38">
        <f>'歳出（目的別）'!AB6</f>
        <v>2175942</v>
      </c>
      <c r="AQ119" s="38">
        <f>'歳出（目的別）'!AC6</f>
        <v>2484023</v>
      </c>
      <c r="AR119" s="38">
        <f>'歳出（目的別）'!AD6</f>
        <v>2177501</v>
      </c>
      <c r="AS119" s="38">
        <f>'歳出（目的別）'!AE6</f>
        <v>2101395</v>
      </c>
      <c r="AT119" s="38">
        <f>'歳出（目的別）'!AF6</f>
        <v>2133827</v>
      </c>
    </row>
    <row r="120" spans="13:46" x14ac:dyDescent="0.2">
      <c r="P120" t="s">
        <v>140</v>
      </c>
      <c r="Q120" t="e">
        <f>'歳出（目的別）'!#REF!</f>
        <v>#REF!</v>
      </c>
      <c r="R120" s="38">
        <f>'歳出（目的別）'!D7</f>
        <v>505072</v>
      </c>
      <c r="S120" s="38">
        <f>'歳出（目的別）'!E7</f>
        <v>605699</v>
      </c>
      <c r="T120" s="38">
        <f>'歳出（目的別）'!F7</f>
        <v>598861</v>
      </c>
      <c r="U120" s="38">
        <f>'歳出（目的別）'!G7</f>
        <v>589197</v>
      </c>
      <c r="V120" s="38">
        <f>'歳出（目的別）'!H7</f>
        <v>593338</v>
      </c>
      <c r="W120" s="38">
        <f>'歳出（目的別）'!I7</f>
        <v>636185</v>
      </c>
      <c r="X120" s="38">
        <f>'歳出（目的別）'!J7</f>
        <v>618691</v>
      </c>
      <c r="Y120" s="38">
        <f>'歳出（目的別）'!K7</f>
        <v>565995</v>
      </c>
      <c r="Z120" s="38">
        <f>'歳出（目的別）'!L7</f>
        <v>630638</v>
      </c>
      <c r="AA120" s="38">
        <f>'歳出（目的別）'!M7</f>
        <v>593004</v>
      </c>
      <c r="AB120" s="38">
        <f>'歳出（目的別）'!N7</f>
        <v>607604</v>
      </c>
      <c r="AC120" s="38">
        <f>'歳出（目的別）'!O7</f>
        <v>622893</v>
      </c>
      <c r="AD120" s="38">
        <f>'歳出（目的別）'!P7</f>
        <v>627404</v>
      </c>
      <c r="AE120" s="38">
        <f>'歳出（目的別）'!Q7</f>
        <v>635929</v>
      </c>
      <c r="AF120" s="38">
        <f>'歳出（目的別）'!R7</f>
        <v>608698</v>
      </c>
      <c r="AG120" s="38">
        <f>'歳出（目的別）'!S7</f>
        <v>566615</v>
      </c>
      <c r="AH120" s="38">
        <f>'歳出（目的別）'!T7</f>
        <v>564576</v>
      </c>
      <c r="AI120" s="38">
        <f>'歳出（目的別）'!U7</f>
        <v>607828</v>
      </c>
      <c r="AJ120" s="38">
        <f>'歳出（目的別）'!V7</f>
        <v>721847</v>
      </c>
      <c r="AK120" s="38">
        <f>'歳出（目的別）'!W7</f>
        <v>721847</v>
      </c>
      <c r="AL120" s="38">
        <f>'歳出（目的別）'!X7</f>
        <v>630991</v>
      </c>
      <c r="AM120" s="38">
        <f>'歳出（目的別）'!Y7</f>
        <v>580900</v>
      </c>
      <c r="AN120" s="38">
        <f>'歳出（目的別）'!Z7</f>
        <v>709301</v>
      </c>
      <c r="AO120" s="38">
        <f>'歳出（目的別）'!AA7</f>
        <v>727704</v>
      </c>
      <c r="AP120" s="38">
        <f>'歳出（目的別）'!AB7</f>
        <v>581037</v>
      </c>
      <c r="AQ120" s="38">
        <f>'歳出（目的別）'!AC7</f>
        <v>603801</v>
      </c>
      <c r="AR120" s="38">
        <f>'歳出（目的別）'!AD7</f>
        <v>615844</v>
      </c>
      <c r="AS120" s="38">
        <f>'歳出（目的別）'!AE7</f>
        <v>614450</v>
      </c>
      <c r="AT120" s="38">
        <f>'歳出（目的別）'!AF7</f>
        <v>604317</v>
      </c>
    </row>
    <row r="121" spans="13:46" x14ac:dyDescent="0.2">
      <c r="P121" t="s">
        <v>150</v>
      </c>
      <c r="Q121" t="e">
        <f>'歳出（目的別）'!#REF!</f>
        <v>#REF!</v>
      </c>
      <c r="R121" s="38">
        <f>'歳出（目的別）'!D9</f>
        <v>1430954</v>
      </c>
      <c r="S121" s="38">
        <f>'歳出（目的別）'!E9</f>
        <v>1532298</v>
      </c>
      <c r="T121" s="38">
        <f>'歳出（目的別）'!F9</f>
        <v>1192409</v>
      </c>
      <c r="U121" s="38">
        <f>'歳出（目的別）'!G9</f>
        <v>1309327</v>
      </c>
      <c r="V121" s="38">
        <f>'歳出（目的別）'!H9</f>
        <v>1240627</v>
      </c>
      <c r="W121" s="38">
        <f>'歳出（目的別）'!I9</f>
        <v>1312329</v>
      </c>
      <c r="X121" s="38">
        <f>'歳出（目的別）'!J9</f>
        <v>1549348</v>
      </c>
      <c r="Y121" s="38">
        <f>'歳出（目的別）'!K9</f>
        <v>865746</v>
      </c>
      <c r="Z121" s="38">
        <f>'歳出（目的別）'!L9</f>
        <v>798320</v>
      </c>
      <c r="AA121" s="38">
        <f>'歳出（目的別）'!M9</f>
        <v>758440</v>
      </c>
      <c r="AB121" s="38">
        <f>'歳出（目的別）'!N9</f>
        <v>565004</v>
      </c>
      <c r="AC121" s="38">
        <f>'歳出（目的別）'!O9</f>
        <v>600140</v>
      </c>
      <c r="AD121" s="38">
        <f>'歳出（目的別）'!P9</f>
        <v>755995</v>
      </c>
      <c r="AE121" s="38">
        <f>'歳出（目的別）'!Q9</f>
        <v>753023</v>
      </c>
      <c r="AF121" s="38">
        <f>'歳出（目的別）'!R9</f>
        <v>595884</v>
      </c>
      <c r="AG121" s="38">
        <f>'歳出（目的別）'!S9</f>
        <v>428546</v>
      </c>
      <c r="AH121" s="38">
        <f>'歳出（目的別）'!T9</f>
        <v>415339</v>
      </c>
      <c r="AI121" s="38">
        <f>'歳出（目的別）'!U9</f>
        <v>535159</v>
      </c>
      <c r="AJ121" s="38">
        <f>'歳出（目的別）'!V9</f>
        <v>388622</v>
      </c>
      <c r="AK121" s="38">
        <f>'歳出（目的別）'!W9</f>
        <v>388622</v>
      </c>
      <c r="AL121" s="38">
        <f>'歳出（目的別）'!X9</f>
        <v>417857</v>
      </c>
      <c r="AM121" s="38">
        <f>'歳出（目的別）'!Y9</f>
        <v>426271</v>
      </c>
      <c r="AN121" s="38">
        <f>'歳出（目的別）'!Z9</f>
        <v>384696</v>
      </c>
      <c r="AO121" s="38">
        <f>'歳出（目的別）'!AA9</f>
        <v>365376</v>
      </c>
      <c r="AP121" s="38">
        <f>'歳出（目的別）'!AB9</f>
        <v>412902</v>
      </c>
      <c r="AQ121" s="38">
        <f>'歳出（目的別）'!AC9</f>
        <v>449834</v>
      </c>
      <c r="AR121" s="38">
        <f>'歳出（目的別）'!AD9</f>
        <v>683481</v>
      </c>
      <c r="AS121" s="38">
        <f>'歳出（目的別）'!AE9</f>
        <v>456202</v>
      </c>
      <c r="AT121" s="38">
        <f>'歳出（目的別）'!AF9</f>
        <v>501102</v>
      </c>
    </row>
    <row r="122" spans="13:46" x14ac:dyDescent="0.2">
      <c r="P122" t="s">
        <v>141</v>
      </c>
      <c r="Q122" t="e">
        <f>'歳出（目的別）'!#REF!</f>
        <v>#REF!</v>
      </c>
      <c r="R122" s="38">
        <f>'歳出（目的別）'!D10</f>
        <v>224277</v>
      </c>
      <c r="S122" s="38">
        <f>'歳出（目的別）'!E10</f>
        <v>270896</v>
      </c>
      <c r="T122" s="38">
        <f>'歳出（目的別）'!F10</f>
        <v>428504</v>
      </c>
      <c r="U122" s="38">
        <f>'歳出（目的別）'!G10</f>
        <v>444731</v>
      </c>
      <c r="V122" s="38">
        <f>'歳出（目的別）'!H10</f>
        <v>371627</v>
      </c>
      <c r="W122" s="38">
        <f>'歳出（目的別）'!I10</f>
        <v>300484</v>
      </c>
      <c r="X122" s="38">
        <f>'歳出（目的別）'!J10</f>
        <v>350745</v>
      </c>
      <c r="Y122" s="38">
        <f>'歳出（目的別）'!K10</f>
        <v>348053</v>
      </c>
      <c r="Z122" s="38">
        <f>'歳出（目的別）'!L10</f>
        <v>561312</v>
      </c>
      <c r="AA122" s="38">
        <f>'歳出（目的別）'!M10</f>
        <v>301267</v>
      </c>
      <c r="AB122" s="38">
        <f>'歳出（目的別）'!N10</f>
        <v>316751</v>
      </c>
      <c r="AC122" s="38">
        <f>'歳出（目的別）'!O10</f>
        <v>260492</v>
      </c>
      <c r="AD122" s="38">
        <f>'歳出（目的別）'!P10</f>
        <v>260061</v>
      </c>
      <c r="AE122" s="38">
        <f>'歳出（目的別）'!Q10</f>
        <v>266473</v>
      </c>
      <c r="AF122" s="38">
        <f>'歳出（目的別）'!R10</f>
        <v>256015</v>
      </c>
      <c r="AG122" s="38">
        <f>'歳出（目的別）'!S10</f>
        <v>269551</v>
      </c>
      <c r="AH122" s="38">
        <f>'歳出（目的別）'!T10</f>
        <v>241316</v>
      </c>
      <c r="AI122" s="38">
        <f>'歳出（目的別）'!U10</f>
        <v>272955</v>
      </c>
      <c r="AJ122" s="38">
        <f>'歳出（目的別）'!V10</f>
        <v>261348</v>
      </c>
      <c r="AK122" s="38">
        <f>'歳出（目的別）'!W10</f>
        <v>261348</v>
      </c>
      <c r="AL122" s="38">
        <f>'歳出（目的別）'!X10</f>
        <v>267738</v>
      </c>
      <c r="AM122" s="38">
        <f>'歳出（目的別）'!Y10</f>
        <v>292008</v>
      </c>
      <c r="AN122" s="38">
        <f>'歳出（目的別）'!Z10</f>
        <v>304249</v>
      </c>
      <c r="AO122" s="38">
        <f>'歳出（目的別）'!AA10</f>
        <v>308789</v>
      </c>
      <c r="AP122" s="38">
        <f>'歳出（目的別）'!AB10</f>
        <v>356575</v>
      </c>
      <c r="AQ122" s="38">
        <f>'歳出（目的別）'!AC10</f>
        <v>415645</v>
      </c>
      <c r="AR122" s="38">
        <f>'歳出（目的別）'!AD10</f>
        <v>462596</v>
      </c>
      <c r="AS122" s="38">
        <f>'歳出（目的別）'!AE10</f>
        <v>488598</v>
      </c>
      <c r="AT122" s="38">
        <f>'歳出（目的別）'!AF10</f>
        <v>485992</v>
      </c>
    </row>
    <row r="123" spans="13:46" x14ac:dyDescent="0.2">
      <c r="P123" t="s">
        <v>142</v>
      </c>
      <c r="Q123" t="e">
        <f>'歳出（目的別）'!#REF!</f>
        <v>#REF!</v>
      </c>
      <c r="R123" s="38">
        <f>'歳出（目的別）'!D11</f>
        <v>1074961</v>
      </c>
      <c r="S123" s="38">
        <f>'歳出（目的別）'!E11</f>
        <v>1040239</v>
      </c>
      <c r="T123" s="38">
        <f>'歳出（目的別）'!F11</f>
        <v>1035892</v>
      </c>
      <c r="U123" s="38">
        <f>'歳出（目的別）'!G11</f>
        <v>1052664</v>
      </c>
      <c r="V123" s="38">
        <f>'歳出（目的別）'!H11</f>
        <v>1089536</v>
      </c>
      <c r="W123" s="38">
        <f>'歳出（目的別）'!I11</f>
        <v>1032042</v>
      </c>
      <c r="X123" s="38">
        <f>'歳出（目的別）'!J11</f>
        <v>1635721</v>
      </c>
      <c r="Y123" s="38">
        <f>'歳出（目的別）'!K11</f>
        <v>1184628</v>
      </c>
      <c r="Z123" s="38">
        <f>'歳出（目的別）'!L11</f>
        <v>1074686</v>
      </c>
      <c r="AA123" s="38">
        <f>'歳出（目的別）'!M11</f>
        <v>1108397</v>
      </c>
      <c r="AB123" s="38">
        <f>'歳出（目的別）'!N11</f>
        <v>1109355</v>
      </c>
      <c r="AC123" s="38">
        <f>'歳出（目的別）'!O11</f>
        <v>969414</v>
      </c>
      <c r="AD123" s="38">
        <f>'歳出（目的別）'!P11</f>
        <v>1000137</v>
      </c>
      <c r="AE123" s="38">
        <f>'歳出（目的別）'!Q11</f>
        <v>994342</v>
      </c>
      <c r="AF123" s="38">
        <f>'歳出（目的別）'!R11</f>
        <v>709042</v>
      </c>
      <c r="AG123" s="38">
        <f>'歳出（目的別）'!S11</f>
        <v>608734</v>
      </c>
      <c r="AH123" s="38">
        <f>'歳出（目的別）'!T11</f>
        <v>531704</v>
      </c>
      <c r="AI123" s="38">
        <f>'歳出（目的別）'!U11</f>
        <v>679079</v>
      </c>
      <c r="AJ123" s="38">
        <f>'歳出（目的別）'!V11</f>
        <v>841259</v>
      </c>
      <c r="AK123" s="38">
        <f>'歳出（目的別）'!W11</f>
        <v>841259</v>
      </c>
      <c r="AL123" s="38">
        <f>'歳出（目的別）'!X11</f>
        <v>553983</v>
      </c>
      <c r="AM123" s="38">
        <f>'歳出（目的別）'!Y11</f>
        <v>599344</v>
      </c>
      <c r="AN123" s="38">
        <f>'歳出（目的別）'!Z11</f>
        <v>756230</v>
      </c>
      <c r="AO123" s="38">
        <f>'歳出（目的別）'!AA11</f>
        <v>774466</v>
      </c>
      <c r="AP123" s="38">
        <f>'歳出（目的別）'!AB11</f>
        <v>817746</v>
      </c>
      <c r="AQ123" s="38">
        <f>'歳出（目的別）'!AC11</f>
        <v>683241</v>
      </c>
      <c r="AR123" s="38">
        <f>'歳出（目的別）'!AD11</f>
        <v>690089</v>
      </c>
      <c r="AS123" s="38">
        <f>'歳出（目的別）'!AE11</f>
        <v>705007</v>
      </c>
      <c r="AT123" s="38">
        <f>'歳出（目的別）'!AF11</f>
        <v>665504</v>
      </c>
    </row>
    <row r="124" spans="13:46" x14ac:dyDescent="0.2">
      <c r="P124" t="s">
        <v>143</v>
      </c>
      <c r="Q124" t="e">
        <f>'歳出（目的別）'!#REF!</f>
        <v>#REF!</v>
      </c>
      <c r="R124" s="38">
        <f>'歳出（目的別）'!D13</f>
        <v>1749744</v>
      </c>
      <c r="S124" s="38">
        <f>'歳出（目的別）'!E13</f>
        <v>1357717</v>
      </c>
      <c r="T124" s="38">
        <f>'歳出（目的別）'!F13</f>
        <v>1456597</v>
      </c>
      <c r="U124" s="38">
        <f>'歳出（目的別）'!G13</f>
        <v>1204029</v>
      </c>
      <c r="V124" s="38">
        <f>'歳出（目的別）'!H13</f>
        <v>1352386</v>
      </c>
      <c r="W124" s="38">
        <f>'歳出（目的別）'!I13</f>
        <v>1257397</v>
      </c>
      <c r="X124" s="38">
        <f>'歳出（目的別）'!J13</f>
        <v>1309221</v>
      </c>
      <c r="Y124" s="38">
        <f>'歳出（目的別）'!K13</f>
        <v>1614051</v>
      </c>
      <c r="Z124" s="38">
        <f>'歳出（目的別）'!L13</f>
        <v>2256481</v>
      </c>
      <c r="AA124" s="38">
        <f>'歳出（目的別）'!M13</f>
        <v>1540011</v>
      </c>
      <c r="AB124" s="38">
        <f>'歳出（目的別）'!N13</f>
        <v>1299700</v>
      </c>
      <c r="AC124" s="38">
        <f>'歳出（目的別）'!O13</f>
        <v>1244991</v>
      </c>
      <c r="AD124" s="38">
        <f>'歳出（目的別）'!P13</f>
        <v>1239359</v>
      </c>
      <c r="AE124" s="38">
        <f>'歳出（目的別）'!Q13</f>
        <v>1529604</v>
      </c>
      <c r="AF124" s="38">
        <f>'歳出（目的別）'!R13</f>
        <v>1235915</v>
      </c>
      <c r="AG124" s="38">
        <f>'歳出（目的別）'!S13</f>
        <v>1224133</v>
      </c>
      <c r="AH124" s="38">
        <f>'歳出（目的別）'!T13</f>
        <v>1253175</v>
      </c>
      <c r="AI124" s="38">
        <f>'歳出（目的別）'!U13</f>
        <v>1134170</v>
      </c>
      <c r="AJ124" s="38">
        <f>'歳出（目的別）'!V13</f>
        <v>1206916</v>
      </c>
      <c r="AK124" s="38">
        <f>'歳出（目的別）'!W13</f>
        <v>1206916</v>
      </c>
      <c r="AL124" s="38">
        <f>'歳出（目的別）'!X13</f>
        <v>1089058</v>
      </c>
      <c r="AM124" s="38">
        <f>'歳出（目的別）'!Y13</f>
        <v>1036415</v>
      </c>
      <c r="AN124" s="38">
        <f>'歳出（目的別）'!Z13</f>
        <v>1462483</v>
      </c>
      <c r="AO124" s="38">
        <f>'歳出（目的別）'!AA13</f>
        <v>1374795</v>
      </c>
      <c r="AP124" s="38">
        <f>'歳出（目的別）'!AB13</f>
        <v>1098543</v>
      </c>
      <c r="AQ124" s="38">
        <f>'歳出（目的別）'!AC13</f>
        <v>976095</v>
      </c>
      <c r="AR124" s="38">
        <f>'歳出（目的別）'!AD13</f>
        <v>1326236</v>
      </c>
      <c r="AS124" s="38">
        <f>'歳出（目的別）'!AE13</f>
        <v>1207912</v>
      </c>
      <c r="AT124" s="38">
        <f>'歳出（目的別）'!AF13</f>
        <v>945789</v>
      </c>
    </row>
    <row r="125" spans="13:46" x14ac:dyDescent="0.2">
      <c r="P125" t="s">
        <v>144</v>
      </c>
      <c r="Q125" t="e">
        <f>'歳出（目的別）'!#REF!</f>
        <v>#REF!</v>
      </c>
      <c r="R125" s="38">
        <f>'歳出（目的別）'!D15</f>
        <v>709564</v>
      </c>
      <c r="S125" s="38">
        <f>'歳出（目的別）'!E15</f>
        <v>754275</v>
      </c>
      <c r="T125" s="38">
        <f>'歳出（目的別）'!F15</f>
        <v>780791</v>
      </c>
      <c r="U125" s="38">
        <f>'歳出（目的別）'!G15</f>
        <v>825716</v>
      </c>
      <c r="V125" s="38">
        <f>'歳出（目的別）'!H15</f>
        <v>884672</v>
      </c>
      <c r="W125" s="38">
        <f>'歳出（目的別）'!I15</f>
        <v>949084</v>
      </c>
      <c r="X125" s="38">
        <f>'歳出（目的別）'!J15</f>
        <v>1002713</v>
      </c>
      <c r="Y125" s="38">
        <f>'歳出（目的別）'!K15</f>
        <v>1026421</v>
      </c>
      <c r="Z125" s="38">
        <f>'歳出（目的別）'!L15</f>
        <v>1131140</v>
      </c>
      <c r="AA125" s="38">
        <f>'歳出（目的別）'!M15</f>
        <v>1033985</v>
      </c>
      <c r="AB125" s="38">
        <f>'歳出（目的別）'!N15</f>
        <v>1040468</v>
      </c>
      <c r="AC125" s="38">
        <f>'歳出（目的別）'!O15</f>
        <v>1052267</v>
      </c>
      <c r="AD125" s="38">
        <f>'歳出（目的別）'!P15</f>
        <v>1069514</v>
      </c>
      <c r="AE125" s="38">
        <f>'歳出（目的別）'!Q15</f>
        <v>1026819</v>
      </c>
      <c r="AF125" s="38">
        <f>'歳出（目的別）'!R15</f>
        <v>1113598</v>
      </c>
      <c r="AG125" s="38">
        <f>'歳出（目的別）'!S15</f>
        <v>1107718</v>
      </c>
      <c r="AH125" s="38">
        <f>'歳出（目的別）'!T15</f>
        <v>1135481</v>
      </c>
      <c r="AI125" s="38">
        <f>'歳出（目的別）'!U15</f>
        <v>1193417</v>
      </c>
      <c r="AJ125" s="38">
        <f>'歳出（目的別）'!V15</f>
        <v>1205906</v>
      </c>
      <c r="AK125" s="38">
        <f>'歳出（目的別）'!W15</f>
        <v>1205906</v>
      </c>
      <c r="AL125" s="38">
        <f>'歳出（目的別）'!X15</f>
        <v>1212809</v>
      </c>
      <c r="AM125" s="38">
        <f>'歳出（目的別）'!Y15</f>
        <v>1190404</v>
      </c>
      <c r="AN125" s="38">
        <f>'歳出（目的別）'!Z15</f>
        <v>1223372</v>
      </c>
      <c r="AO125" s="38">
        <f>'歳出（目的別）'!AA15</f>
        <v>1205912</v>
      </c>
      <c r="AP125" s="38">
        <f>'歳出（目的別）'!AB15</f>
        <v>1177701</v>
      </c>
      <c r="AQ125" s="38">
        <f>'歳出（目的別）'!AC15</f>
        <v>1031745</v>
      </c>
      <c r="AR125" s="38">
        <f>'歳出（目的別）'!AD15</f>
        <v>1030976</v>
      </c>
      <c r="AS125" s="38">
        <f>'歳出（目的別）'!AE15</f>
        <v>963691</v>
      </c>
      <c r="AT125" s="38">
        <f>'歳出（目的別）'!AF15</f>
        <v>1036748</v>
      </c>
    </row>
    <row r="126" spans="13:46" x14ac:dyDescent="0.2">
      <c r="P126" t="s">
        <v>145</v>
      </c>
      <c r="Q126" t="e">
        <f>'歳出（目的別）'!#REF!</f>
        <v>#REF!</v>
      </c>
      <c r="R126" s="38">
        <f>'歳出（目的別）'!D19</f>
        <v>8573377</v>
      </c>
      <c r="S126" s="38">
        <f>'歳出（目的別）'!E19</f>
        <v>8730584</v>
      </c>
      <c r="T126" s="38">
        <f>'歳出（目的別）'!F19</f>
        <v>8996215</v>
      </c>
      <c r="U126" s="38">
        <f>'歳出（目的別）'!G19</f>
        <v>9492894</v>
      </c>
      <c r="V126" s="38">
        <f>'歳出（目的別）'!H19</f>
        <v>9408947</v>
      </c>
      <c r="W126" s="38">
        <f>'歳出（目的別）'!I19</f>
        <v>9095703</v>
      </c>
      <c r="X126" s="38">
        <f>'歳出（目的別）'!J19</f>
        <v>10087938</v>
      </c>
      <c r="Y126" s="38">
        <f>'歳出（目的別）'!K19</f>
        <v>9759353</v>
      </c>
      <c r="Z126" s="38">
        <f>'歳出（目的別）'!L19</f>
        <v>10465892</v>
      </c>
      <c r="AA126" s="38">
        <f>'歳出（目的別）'!M19</f>
        <v>8989978</v>
      </c>
      <c r="AB126" s="38">
        <f>'歳出（目的別）'!N19</f>
        <v>10040124</v>
      </c>
      <c r="AC126" s="38">
        <f>'歳出（目的別）'!O19</f>
        <v>8374273</v>
      </c>
      <c r="AD126" s="38">
        <f>'歳出（目的別）'!P19</f>
        <v>8571604</v>
      </c>
      <c r="AE126" s="38">
        <f>'歳出（目的別）'!Q19</f>
        <v>8840124</v>
      </c>
      <c r="AF126" s="38">
        <f>'歳出（目的別）'!R19</f>
        <v>9643157</v>
      </c>
      <c r="AG126" s="38">
        <f>'歳出（目的別）'!S19</f>
        <v>8005870</v>
      </c>
      <c r="AH126" s="38">
        <f>'歳出（目的別）'!T19</f>
        <v>8730639</v>
      </c>
      <c r="AI126" s="38">
        <f>'歳出（目的別）'!U19</f>
        <v>9363848</v>
      </c>
      <c r="AJ126" s="38">
        <f>'歳出（目的別）'!V19</f>
        <v>8910879</v>
      </c>
      <c r="AK126" s="38">
        <f>'歳出（目的別）'!W19</f>
        <v>8910879</v>
      </c>
      <c r="AL126" s="38">
        <f>'歳出（目的別）'!X19</f>
        <v>8821025</v>
      </c>
      <c r="AM126" s="38">
        <f>'歳出（目的別）'!Y19</f>
        <v>8331949</v>
      </c>
      <c r="AN126" s="38">
        <f>'歳出（目的別）'!Z19</f>
        <v>8573408</v>
      </c>
      <c r="AO126" s="38">
        <f>'歳出（目的別）'!AA19</f>
        <v>9055628</v>
      </c>
      <c r="AP126" s="38">
        <f>'歳出（目的別）'!AB19</f>
        <v>9490019</v>
      </c>
      <c r="AQ126" s="38">
        <f>'歳出（目的別）'!AC19</f>
        <v>10725735</v>
      </c>
      <c r="AR126" s="38">
        <f>'歳出（目的別）'!AD19</f>
        <v>9015257</v>
      </c>
      <c r="AS126" s="38">
        <f>'歳出（目的別）'!AE19</f>
        <v>8803796</v>
      </c>
      <c r="AT126" s="38">
        <f>'歳出（目的別）'!AF19</f>
        <v>8219716</v>
      </c>
    </row>
    <row r="153" spans="13:46" x14ac:dyDescent="0.2">
      <c r="M153" s="28" t="str">
        <f>財政指標!$V$1</f>
        <v>那珂川町</v>
      </c>
    </row>
    <row r="155" spans="13:46" x14ac:dyDescent="0.2">
      <c r="P155">
        <f>'歳出（性質別）'!A3</f>
        <v>0</v>
      </c>
      <c r="Q155" t="e">
        <f>'歳出（性質別）'!#REF!</f>
        <v>#REF!</v>
      </c>
      <c r="R155" t="str">
        <f>'歳出（性質別）'!D3</f>
        <v>９１（H3）</v>
      </c>
      <c r="S155" t="str">
        <f>'歳出（性質別）'!E3</f>
        <v>９２（H4）</v>
      </c>
      <c r="T155" t="str">
        <f>'歳出（性質別）'!F3</f>
        <v>９３（H5）</v>
      </c>
      <c r="U155" t="str">
        <f>'歳出（性質別）'!G3</f>
        <v>９４（H6）</v>
      </c>
      <c r="V155" t="str">
        <f>'歳出（性質別）'!H3</f>
        <v>９５（H7）</v>
      </c>
      <c r="W155" t="str">
        <f>'歳出（性質別）'!I3</f>
        <v>９６（H8）</v>
      </c>
      <c r="X155" t="str">
        <f>'歳出（性質別）'!J3</f>
        <v>９７（H9）</v>
      </c>
      <c r="Y155" t="str">
        <f>'歳出（性質別）'!K3</f>
        <v>９８(H10)</v>
      </c>
      <c r="Z155" t="str">
        <f>'歳出（性質別）'!L3</f>
        <v>９９(H11)</v>
      </c>
      <c r="AA155" t="str">
        <f>'歳出（性質別）'!M3</f>
        <v>００(H12)</v>
      </c>
      <c r="AB155" t="str">
        <f>'歳出（性質別）'!N3</f>
        <v>０１(H13)</v>
      </c>
      <c r="AC155" t="str">
        <f>'歳出（性質別）'!O3</f>
        <v>０２(H14)</v>
      </c>
      <c r="AD155" t="str">
        <f>'歳出（性質別）'!P3</f>
        <v>０３(H15)</v>
      </c>
      <c r="AE155" t="str">
        <f>'歳出（性質別）'!Q3</f>
        <v>０４(H16)</v>
      </c>
      <c r="AF155" t="str">
        <f>'歳出（性質別）'!R3</f>
        <v>０５(H17)</v>
      </c>
      <c r="AG155" t="str">
        <f>'歳出（性質別）'!S3</f>
        <v>０６(H18)</v>
      </c>
      <c r="AH155" t="str">
        <f>'歳出（性質別）'!T3</f>
        <v>０７(H19)</v>
      </c>
      <c r="AI155" t="str">
        <f>'歳出（性質別）'!U3</f>
        <v>０８(H20)</v>
      </c>
      <c r="AJ155" t="str">
        <f>'歳出（性質別）'!V3</f>
        <v>０９(H21)</v>
      </c>
      <c r="AK155" t="str">
        <f>'歳出（性質別）'!W3</f>
        <v>１０(H22)</v>
      </c>
      <c r="AL155" t="str">
        <f>'歳出（性質別）'!X3</f>
        <v>１１(H23)</v>
      </c>
      <c r="AM155" t="str">
        <f>'歳出（性質別）'!Y3</f>
        <v>１２(H24)</v>
      </c>
      <c r="AN155" t="str">
        <f>'歳出（性質別）'!Z3</f>
        <v>１３(H25)</v>
      </c>
      <c r="AO155" t="str">
        <f>'歳出（性質別）'!AA3</f>
        <v>１４(H26)</v>
      </c>
      <c r="AP155" t="str">
        <f>'歳出（性質別）'!AB3</f>
        <v>１５(H27)</v>
      </c>
      <c r="AQ155" t="str">
        <f>'歳出（性質別）'!AC3</f>
        <v>１６(H28)</v>
      </c>
      <c r="AR155" t="str">
        <f>'歳出（性質別）'!AD3</f>
        <v>１７(H29)</v>
      </c>
      <c r="AS155" t="str">
        <f>'歳出（性質別）'!AE3</f>
        <v>１８(H30)</v>
      </c>
      <c r="AT155" t="str">
        <f>'歳出（性質別）'!AF3</f>
        <v>１９(R1)</v>
      </c>
    </row>
    <row r="156" spans="13:46" x14ac:dyDescent="0.2">
      <c r="P156" t="s">
        <v>146</v>
      </c>
      <c r="Q156" t="e">
        <f>'歳出（性質別）'!#REF!</f>
        <v>#REF!</v>
      </c>
      <c r="R156" s="38">
        <f>'歳出（性質別）'!D19</f>
        <v>746331</v>
      </c>
      <c r="S156" s="38">
        <f>'歳出（性質別）'!E19</f>
        <v>880529</v>
      </c>
      <c r="T156" s="38">
        <f>'歳出（性質別）'!F19</f>
        <v>813036</v>
      </c>
      <c r="U156" s="38">
        <f>'歳出（性質別）'!G19</f>
        <v>1255254</v>
      </c>
      <c r="V156" s="38">
        <f>'歳出（性質別）'!H19</f>
        <v>828206</v>
      </c>
      <c r="W156" s="38">
        <f>'歳出（性質別）'!I19</f>
        <v>919058</v>
      </c>
      <c r="X156" s="38">
        <f>'歳出（性質別）'!J19</f>
        <v>904011</v>
      </c>
      <c r="Y156" s="38">
        <f>'歳出（性質別）'!K19</f>
        <v>384740</v>
      </c>
      <c r="Z156" s="38">
        <f>'歳出（性質別）'!L19</f>
        <v>251257</v>
      </c>
      <c r="AA156" s="38">
        <f>'歳出（性質別）'!M19</f>
        <v>419660</v>
      </c>
      <c r="AB156" s="38">
        <f>'歳出（性質別）'!N19</f>
        <v>101616</v>
      </c>
      <c r="AC156" s="38">
        <f>'歳出（性質別）'!O19</f>
        <v>118506</v>
      </c>
      <c r="AD156" s="38">
        <f>'歳出（性質別）'!P19</f>
        <v>388108</v>
      </c>
      <c r="AE156" s="38">
        <f>'歳出（性質別）'!Q19</f>
        <v>513587</v>
      </c>
      <c r="AF156" s="38">
        <f>'歳出（性質別）'!R19</f>
        <v>245188</v>
      </c>
      <c r="AG156" s="38">
        <f>'歳出（性質別）'!S19</f>
        <v>461626</v>
      </c>
      <c r="AH156" s="38">
        <f>'歳出（性質別）'!T19</f>
        <v>1294370</v>
      </c>
      <c r="AI156" s="38">
        <f>'歳出（性質別）'!U19</f>
        <v>1291223</v>
      </c>
      <c r="AJ156" s="38">
        <f>'歳出（性質別）'!V19</f>
        <v>725612</v>
      </c>
      <c r="AK156" s="38">
        <f>'歳出（性質別）'!W19</f>
        <v>359065</v>
      </c>
      <c r="AL156" s="38">
        <f>'歳出（性質別）'!X19</f>
        <v>422067</v>
      </c>
      <c r="AM156" s="38">
        <f>'歳出（性質別）'!Y19</f>
        <v>361679</v>
      </c>
      <c r="AN156" s="38">
        <f>'歳出（性質別）'!Z19</f>
        <v>750724</v>
      </c>
      <c r="AO156" s="38">
        <f>'歳出（性質別）'!AA19</f>
        <v>261501</v>
      </c>
      <c r="AP156" s="38">
        <f>'歳出（性質別）'!AB19</f>
        <v>287062</v>
      </c>
      <c r="AQ156" s="38">
        <f>'歳出（性質別）'!AC19</f>
        <v>192369</v>
      </c>
      <c r="AR156" s="38">
        <f>'歳出（性質別）'!AD19</f>
        <v>641791</v>
      </c>
      <c r="AS156" s="38">
        <f>'歳出（性質別）'!AE19</f>
        <v>530060</v>
      </c>
      <c r="AT156" s="38">
        <f>'歳出（性質別）'!AF19</f>
        <v>288042</v>
      </c>
    </row>
    <row r="157" spans="13:46" x14ac:dyDescent="0.2">
      <c r="P157" t="s">
        <v>147</v>
      </c>
      <c r="Q157" t="e">
        <f>'歳出（性質別）'!#REF!</f>
        <v>#REF!</v>
      </c>
      <c r="R157" s="38">
        <f>'歳出（性質別）'!D20</f>
        <v>2047213</v>
      </c>
      <c r="S157" s="38">
        <f>'歳出（性質別）'!E20</f>
        <v>1808580</v>
      </c>
      <c r="T157" s="38">
        <f>'歳出（性質別）'!F20</f>
        <v>1795566</v>
      </c>
      <c r="U157" s="38">
        <f>'歳出（性質別）'!G20</f>
        <v>2053061</v>
      </c>
      <c r="V157" s="38">
        <f>'歳出（性質別）'!H20</f>
        <v>1823140</v>
      </c>
      <c r="W157" s="38">
        <f>'歳出（性質別）'!I20</f>
        <v>1171514</v>
      </c>
      <c r="X157" s="38">
        <f>'歳出（性質別）'!J20</f>
        <v>2003726</v>
      </c>
      <c r="Y157" s="38">
        <f>'歳出（性質別）'!K20</f>
        <v>1918085</v>
      </c>
      <c r="Z157" s="38">
        <f>'歳出（性質別）'!L20</f>
        <v>2394568</v>
      </c>
      <c r="AA157" s="38">
        <f>'歳出（性質別）'!M20</f>
        <v>1405259</v>
      </c>
      <c r="AB157" s="38">
        <f>'歳出（性質別）'!N20</f>
        <v>2593172</v>
      </c>
      <c r="AC157" s="38">
        <f>'歳出（性質別）'!O20</f>
        <v>1006794</v>
      </c>
      <c r="AD157" s="38">
        <f>'歳出（性質別）'!P20</f>
        <v>978905</v>
      </c>
      <c r="AE157" s="38">
        <f>'歳出（性質別）'!Q20</f>
        <v>1064471</v>
      </c>
      <c r="AF157" s="38">
        <f>'歳出（性質別）'!R20</f>
        <v>770319</v>
      </c>
      <c r="AG157" s="38">
        <f>'歳出（性質別）'!S20</f>
        <v>622793</v>
      </c>
      <c r="AH157" s="38">
        <f>'歳出（性質別）'!T20</f>
        <v>511427</v>
      </c>
      <c r="AI157" s="38">
        <f>'歳出（性質別）'!U20</f>
        <v>1039909</v>
      </c>
      <c r="AJ157" s="38">
        <f>'歳出（性質別）'!V20</f>
        <v>746185</v>
      </c>
      <c r="AK157" s="38">
        <f>'歳出（性質別）'!W20</f>
        <v>583669</v>
      </c>
      <c r="AL157" s="38">
        <f>'歳出（性質別）'!X20</f>
        <v>480750</v>
      </c>
      <c r="AM157" s="38">
        <f>'歳出（性質別）'!Y20</f>
        <v>329217</v>
      </c>
      <c r="AN157" s="38">
        <f>'歳出（性質別）'!Z20</f>
        <v>552844</v>
      </c>
      <c r="AO157" s="38">
        <f>'歳出（性質別）'!AA20</f>
        <v>1079831</v>
      </c>
      <c r="AP157" s="38">
        <f>'歳出（性質別）'!AB20</f>
        <v>701081</v>
      </c>
      <c r="AQ157" s="38">
        <f>'歳出（性質別）'!AC20</f>
        <v>2742686</v>
      </c>
      <c r="AR157" s="38">
        <f>'歳出（性質別）'!AD20</f>
        <v>566980</v>
      </c>
      <c r="AS157" s="38">
        <f>'歳出（性質別）'!AE20</f>
        <v>794088</v>
      </c>
      <c r="AT157" s="38">
        <f>'歳出（性質別）'!AF20</f>
        <v>585226</v>
      </c>
    </row>
    <row r="191" spans="13:46" x14ac:dyDescent="0.2">
      <c r="M191" s="28" t="str">
        <f>財政指標!$V$1</f>
        <v>那珂川町</v>
      </c>
    </row>
    <row r="192" spans="13:46" x14ac:dyDescent="0.2">
      <c r="Q192" t="e">
        <f>財政指標!#REF!</f>
        <v>#REF!</v>
      </c>
      <c r="R192" t="str">
        <f>財政指標!E3</f>
        <v>９１（H3）</v>
      </c>
      <c r="S192" t="str">
        <f>財政指標!F3</f>
        <v>９２（H4）</v>
      </c>
      <c r="T192" t="str">
        <f>財政指標!G3</f>
        <v>９３（H5）</v>
      </c>
      <c r="U192" t="str">
        <f>財政指標!H3</f>
        <v>９４（H6）</v>
      </c>
      <c r="V192" t="str">
        <f>財政指標!I3</f>
        <v>９５（H7）</v>
      </c>
      <c r="W192" t="str">
        <f>財政指標!J3</f>
        <v>９６（H8）</v>
      </c>
      <c r="X192" t="str">
        <f>財政指標!K3</f>
        <v>９７（H9）</v>
      </c>
      <c r="Y192" t="str">
        <f>財政指標!L3</f>
        <v>９８(H10)</v>
      </c>
      <c r="Z192" t="str">
        <f>財政指標!M3</f>
        <v>９９(H11)</v>
      </c>
      <c r="AA192" t="str">
        <f>財政指標!N3</f>
        <v>００(H12)</v>
      </c>
      <c r="AB192" t="str">
        <f>財政指標!O3</f>
        <v>０１(H13)</v>
      </c>
      <c r="AC192" t="str">
        <f>財政指標!P3</f>
        <v>０２(H14)</v>
      </c>
      <c r="AD192" t="str">
        <f>財政指標!Q3</f>
        <v>０３(H15)</v>
      </c>
      <c r="AE192" t="str">
        <f>財政指標!R3</f>
        <v>０４(H16)</v>
      </c>
      <c r="AF192" t="str">
        <f>財政指標!S3</f>
        <v>０５(H17)</v>
      </c>
      <c r="AG192" t="str">
        <f>財政指標!T3</f>
        <v>０６(H18)</v>
      </c>
      <c r="AH192" t="str">
        <f>財政指標!U3</f>
        <v>０７(H19)</v>
      </c>
      <c r="AI192" t="str">
        <f>財政指標!V3</f>
        <v>０８(H20)</v>
      </c>
      <c r="AJ192" t="str">
        <f>財政指標!W3</f>
        <v>０９(H21)</v>
      </c>
      <c r="AK192" t="str">
        <f>財政指標!X3</f>
        <v>１０(H22)</v>
      </c>
      <c r="AL192" t="str">
        <f>財政指標!Y3</f>
        <v>１１(H23)</v>
      </c>
      <c r="AM192" t="str">
        <f>財政指標!Z3</f>
        <v>１２(H24)</v>
      </c>
      <c r="AN192" t="str">
        <f>財政指標!AA3</f>
        <v>１３(H25)</v>
      </c>
      <c r="AO192" t="str">
        <f>財政指標!AB3</f>
        <v>１４(H26)</v>
      </c>
      <c r="AP192" t="str">
        <f>財政指標!AC3</f>
        <v>１５(H27)</v>
      </c>
      <c r="AQ192" t="str">
        <f>財政指標!AD3</f>
        <v>１６(H28)</v>
      </c>
      <c r="AR192" t="str">
        <f>財政指標!AE3</f>
        <v>１７(H29)</v>
      </c>
      <c r="AS192" t="str">
        <f>財政指標!AF3</f>
        <v>１８(H30)</v>
      </c>
      <c r="AT192" t="str">
        <f>財政指標!AG3</f>
        <v>１９(R1)</v>
      </c>
    </row>
    <row r="193" spans="16:46" x14ac:dyDescent="0.2">
      <c r="P193" t="s">
        <v>128</v>
      </c>
      <c r="Q193" t="e">
        <f>財政指標!#REF!</f>
        <v>#REF!</v>
      </c>
      <c r="R193" s="38">
        <f>財政指標!E6</f>
        <v>8573357</v>
      </c>
      <c r="S193" s="38">
        <f>財政指標!F6</f>
        <v>8730584</v>
      </c>
      <c r="T193" s="38">
        <f>財政指標!G6</f>
        <v>8996215</v>
      </c>
      <c r="U193" s="38">
        <f>財政指標!H6</f>
        <v>9492894</v>
      </c>
      <c r="V193" s="38">
        <f>財政指標!I6</f>
        <v>9408947</v>
      </c>
      <c r="W193" s="38">
        <f>財政指標!J6</f>
        <v>9095700</v>
      </c>
      <c r="X193" s="38">
        <f>財政指標!K6</f>
        <v>10087938</v>
      </c>
      <c r="Y193" s="38">
        <f>財政指標!L6</f>
        <v>9759353</v>
      </c>
      <c r="Z193" s="38">
        <f>財政指標!M6</f>
        <v>10465892</v>
      </c>
      <c r="AA193" s="38">
        <f>財政指標!N6</f>
        <v>8989978</v>
      </c>
      <c r="AB193" s="38">
        <f>財政指標!O6</f>
        <v>10040124</v>
      </c>
      <c r="AC193" s="38">
        <f>財政指標!P6</f>
        <v>8374273</v>
      </c>
      <c r="AD193" s="38">
        <f>財政指標!Q6</f>
        <v>8571604</v>
      </c>
      <c r="AE193" s="38">
        <f>財政指標!R6</f>
        <v>8840124</v>
      </c>
      <c r="AF193" s="38">
        <f>財政指標!S6</f>
        <v>9643157</v>
      </c>
      <c r="AG193" s="38">
        <f>財政指標!T6</f>
        <v>8005870</v>
      </c>
      <c r="AH193" s="38">
        <f>財政指標!U6</f>
        <v>8730639</v>
      </c>
      <c r="AI193" s="38">
        <f>財政指標!V6</f>
        <v>9363848</v>
      </c>
      <c r="AJ193" s="38">
        <f>財政指標!W6</f>
        <v>8910879</v>
      </c>
      <c r="AK193" s="38">
        <f>財政指標!X6</f>
        <v>8806450</v>
      </c>
      <c r="AL193" s="38">
        <f>財政指標!Y6</f>
        <v>8821025</v>
      </c>
      <c r="AM193" s="38">
        <f>財政指標!Z6</f>
        <v>8331949</v>
      </c>
      <c r="AN193" s="38">
        <f>財政指標!AA6</f>
        <v>8573408</v>
      </c>
      <c r="AO193" s="38">
        <f>財政指標!AB6</f>
        <v>9055628</v>
      </c>
      <c r="AP193" s="38">
        <f>財政指標!AC6</f>
        <v>9490019</v>
      </c>
      <c r="AQ193" s="38">
        <f>財政指標!AD6</f>
        <v>10725735</v>
      </c>
      <c r="AR193" s="38">
        <f>財政指標!AE6</f>
        <v>9015257</v>
      </c>
      <c r="AS193" s="38">
        <f>財政指標!AF6</f>
        <v>8803796</v>
      </c>
      <c r="AT193" s="38">
        <f>財政指標!AG6</f>
        <v>8219716</v>
      </c>
    </row>
    <row r="194" spans="16:46" x14ac:dyDescent="0.2">
      <c r="P194" t="s">
        <v>129</v>
      </c>
      <c r="Q194">
        <f>財政指標!B31</f>
        <v>0</v>
      </c>
      <c r="R194" s="38">
        <f>財政指標!E31</f>
        <v>4961358</v>
      </c>
      <c r="S194" s="38">
        <f>財政指標!F31</f>
        <v>5210696</v>
      </c>
      <c r="T194" s="38">
        <f>財政指標!G31</f>
        <v>5675143</v>
      </c>
      <c r="U194" s="38">
        <f>財政指標!H31</f>
        <v>6455798</v>
      </c>
      <c r="V194" s="38">
        <f>財政指標!I31</f>
        <v>7170873</v>
      </c>
      <c r="W194" s="38">
        <f>財政指標!J31</f>
        <v>7403771</v>
      </c>
      <c r="X194" s="38">
        <f>財政指標!K31</f>
        <v>7999654</v>
      </c>
      <c r="Y194" s="38">
        <f>財政指標!L31</f>
        <v>8086883</v>
      </c>
      <c r="Z194" s="38">
        <f>財政指標!M31</f>
        <v>8212113</v>
      </c>
      <c r="AA194" s="38">
        <f>財政指標!N31</f>
        <v>7724194</v>
      </c>
      <c r="AB194" s="38">
        <f>財政指標!O31</f>
        <v>8942040</v>
      </c>
      <c r="AC194" s="38">
        <f>財政指標!P31</f>
        <v>8907038</v>
      </c>
      <c r="AD194" s="38">
        <f>財政指標!Q31</f>
        <v>9239684</v>
      </c>
      <c r="AE194" s="38">
        <f>財政指標!R31</f>
        <v>9640381</v>
      </c>
      <c r="AF194" s="38">
        <f>財政指標!S31</f>
        <v>10697459</v>
      </c>
      <c r="AG194" s="38">
        <f>財政指標!T31</f>
        <v>10414792</v>
      </c>
      <c r="AH194" s="38">
        <f>財政指標!U31</f>
        <v>10335127</v>
      </c>
      <c r="AI194" s="38">
        <f>財政指標!V31</f>
        <v>10503262</v>
      </c>
      <c r="AJ194" s="38">
        <f>財政指標!W31</f>
        <v>10216566</v>
      </c>
      <c r="AK194" s="38">
        <f>財政指標!X31</f>
        <v>10076238</v>
      </c>
      <c r="AL194" s="38">
        <f>財政指標!Y31</f>
        <v>9703685</v>
      </c>
      <c r="AM194" s="38">
        <f>財政指標!Z31</f>
        <v>9358374</v>
      </c>
      <c r="AN194" s="38">
        <f>財政指標!AA31</f>
        <v>8917395</v>
      </c>
      <c r="AO194" s="38">
        <f>財政指標!AB31</f>
        <v>8786515</v>
      </c>
      <c r="AP194" s="38">
        <f>財政指標!AC31</f>
        <v>9703685</v>
      </c>
      <c r="AQ194" s="38">
        <f>財政指標!AD31</f>
        <v>9291776</v>
      </c>
      <c r="AR194" s="38">
        <f>財政指標!AE31</f>
        <v>9063037</v>
      </c>
      <c r="AS194" s="38">
        <f>財政指標!AF31</f>
        <v>9111589</v>
      </c>
      <c r="AT194" s="38">
        <f>財政指標!AG31</f>
        <v>8665966</v>
      </c>
    </row>
    <row r="195" spans="16:46" x14ac:dyDescent="0.2">
      <c r="P195" s="38" t="str">
        <f>財政指標!B32</f>
        <v>うち臨時財政対策債</v>
      </c>
      <c r="Q195" s="38">
        <f>財政指標!D32</f>
        <v>0</v>
      </c>
      <c r="R195" s="38">
        <f>財政指標!E32</f>
        <v>0</v>
      </c>
      <c r="S195" s="38">
        <f>財政指標!F32</f>
        <v>0</v>
      </c>
      <c r="T195" s="38">
        <f>財政指標!G32</f>
        <v>0</v>
      </c>
      <c r="U195" s="38">
        <f>財政指標!H32</f>
        <v>0</v>
      </c>
      <c r="V195" s="38">
        <f>財政指標!I32</f>
        <v>0</v>
      </c>
      <c r="W195" s="38">
        <f>財政指標!J32</f>
        <v>0</v>
      </c>
      <c r="X195" s="38">
        <f>財政指標!K32</f>
        <v>0</v>
      </c>
      <c r="Y195" s="38">
        <f>財政指標!L32</f>
        <v>0</v>
      </c>
      <c r="Z195" s="38">
        <f>財政指標!M32</f>
        <v>0</v>
      </c>
      <c r="AA195" s="38">
        <f>財政指標!N32</f>
        <v>0</v>
      </c>
      <c r="AB195" s="38">
        <f>財政指標!O32</f>
        <v>148500</v>
      </c>
      <c r="AC195" s="38">
        <f>財政指標!P32</f>
        <v>495100</v>
      </c>
      <c r="AD195" s="38">
        <f>財政指標!Q32</f>
        <v>1188200</v>
      </c>
      <c r="AE195" s="38">
        <f>財政指標!R32</f>
        <v>1673478</v>
      </c>
      <c r="AF195" s="38">
        <f>財政指標!S32</f>
        <v>2043702</v>
      </c>
      <c r="AG195" s="38">
        <f>財政指標!T32</f>
        <v>2352016</v>
      </c>
      <c r="AH195" s="38">
        <f>財政指標!U32</f>
        <v>2574931</v>
      </c>
      <c r="AI195" s="38">
        <f>財政指標!V32</f>
        <v>2764661</v>
      </c>
      <c r="AJ195" s="38">
        <f>財政指標!W32</f>
        <v>3091477</v>
      </c>
      <c r="AK195" s="38">
        <f>財政指標!X32</f>
        <v>3577527</v>
      </c>
      <c r="AL195" s="38">
        <f>財政指標!Y32</f>
        <v>3855133</v>
      </c>
      <c r="AM195" s="38">
        <f>財政指標!Z32</f>
        <v>4089808</v>
      </c>
      <c r="AN195" s="38">
        <f>財政指標!AA32</f>
        <v>4018019</v>
      </c>
      <c r="AO195" s="38">
        <f>財政指標!AB32</f>
        <v>3980772</v>
      </c>
      <c r="AP195" s="38">
        <f>財政指標!AC32</f>
        <v>4083911</v>
      </c>
      <c r="AQ195" s="38">
        <f>財政指標!AD32</f>
        <v>4078118</v>
      </c>
      <c r="AR195" s="38">
        <f>財政指標!AE32</f>
        <v>4045069</v>
      </c>
      <c r="AS195" s="38">
        <f>財政指標!AF32</f>
        <v>3983648</v>
      </c>
      <c r="AT195" s="38">
        <f>財政指標!AG32</f>
        <v>3858930</v>
      </c>
    </row>
  </sheetData>
  <phoneticPr fontId="2"/>
  <pageMargins left="0.78740157480314965" right="0.78740157480314965" top="0.78740157480314965" bottom="0.78740157480314965" header="0" footer="0.51181102362204722"/>
  <pageSetup paperSize="9" firstPageNumber="10" orientation="landscape" useFirstPageNumber="1" r:id="rId1"/>
  <headerFooter alignWithMargins="0">
    <oddFooter>&amp;C-&amp;P--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R325"/>
  <sheetViews>
    <sheetView topLeftCell="A4" workbookViewId="0">
      <selection activeCell="O30" sqref="O30:R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199</v>
      </c>
      <c r="Q1" s="37" t="s">
        <v>199</v>
      </c>
    </row>
    <row r="2" spans="1:18" ht="14.1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169</v>
      </c>
      <c r="E3" s="39" t="s">
        <v>171</v>
      </c>
      <c r="F3" s="39" t="s">
        <v>173</v>
      </c>
      <c r="G3" s="39" t="s">
        <v>200</v>
      </c>
      <c r="H3" s="39" t="s">
        <v>201</v>
      </c>
      <c r="I3" s="61" t="s">
        <v>179</v>
      </c>
      <c r="J3" s="39" t="s">
        <v>181</v>
      </c>
      <c r="K3" s="61" t="s">
        <v>183</v>
      </c>
      <c r="L3" s="61" t="s">
        <v>185</v>
      </c>
      <c r="M3" s="39" t="s">
        <v>187</v>
      </c>
      <c r="N3" s="39" t="s">
        <v>189</v>
      </c>
      <c r="O3" s="39" t="s">
        <v>191</v>
      </c>
      <c r="P3" s="39" t="s">
        <v>193</v>
      </c>
      <c r="Q3" s="39" t="s">
        <v>195</v>
      </c>
      <c r="R3" s="39" t="s">
        <v>160</v>
      </c>
    </row>
    <row r="4" spans="1:18" ht="14.1" customHeight="1" x14ac:dyDescent="0.2">
      <c r="A4" s="127" t="s">
        <v>73</v>
      </c>
      <c r="B4" s="127"/>
      <c r="C4" s="40"/>
      <c r="D4" s="40"/>
      <c r="E4" s="40">
        <v>14987</v>
      </c>
      <c r="F4" s="40">
        <v>14888</v>
      </c>
      <c r="G4" s="40">
        <v>14876</v>
      </c>
      <c r="H4" s="40">
        <v>14734</v>
      </c>
      <c r="I4" s="40">
        <v>14628</v>
      </c>
      <c r="J4" s="40">
        <v>14480</v>
      </c>
      <c r="K4" s="40">
        <v>14479</v>
      </c>
      <c r="L4" s="40">
        <v>14356</v>
      </c>
      <c r="M4" s="40">
        <v>14236</v>
      </c>
      <c r="N4" s="40">
        <v>14188</v>
      </c>
      <c r="O4" s="40">
        <v>14033</v>
      </c>
      <c r="P4" s="40">
        <v>13873</v>
      </c>
      <c r="Q4" s="40">
        <v>13643</v>
      </c>
      <c r="R4" s="40">
        <v>13468</v>
      </c>
    </row>
    <row r="5" spans="1:18" ht="14.1" customHeight="1" x14ac:dyDescent="0.2">
      <c r="A5" s="128" t="s">
        <v>4</v>
      </c>
      <c r="B5" s="42" t="s">
        <v>12</v>
      </c>
      <c r="C5" s="43"/>
      <c r="D5" s="43"/>
      <c r="E5" s="43">
        <v>5960986</v>
      </c>
      <c r="F5" s="43">
        <v>5890055</v>
      </c>
      <c r="G5" s="43">
        <v>5941272</v>
      </c>
      <c r="H5" s="43">
        <v>6751588</v>
      </c>
      <c r="I5" s="44">
        <v>6548503</v>
      </c>
      <c r="J5" s="43">
        <v>6324134</v>
      </c>
      <c r="K5" s="43">
        <v>7347904</v>
      </c>
      <c r="L5" s="43">
        <v>6927455</v>
      </c>
      <c r="M5" s="45">
        <v>7427906</v>
      </c>
      <c r="N5" s="45">
        <v>5748078</v>
      </c>
      <c r="O5" s="45">
        <v>5817691</v>
      </c>
      <c r="P5" s="45">
        <v>5791554</v>
      </c>
      <c r="Q5" s="45">
        <v>6068195</v>
      </c>
      <c r="R5" s="45">
        <v>6328640</v>
      </c>
    </row>
    <row r="6" spans="1:18" ht="14.1" customHeight="1" x14ac:dyDescent="0.2">
      <c r="A6" s="128"/>
      <c r="B6" s="42" t="s">
        <v>202</v>
      </c>
      <c r="C6" s="43"/>
      <c r="D6" s="43"/>
      <c r="E6" s="43">
        <v>5774482</v>
      </c>
      <c r="F6" s="43">
        <v>5691478</v>
      </c>
      <c r="G6" s="43">
        <v>5756451</v>
      </c>
      <c r="H6" s="43">
        <v>6562402</v>
      </c>
      <c r="I6" s="44">
        <v>6350567</v>
      </c>
      <c r="J6" s="43">
        <v>5977543</v>
      </c>
      <c r="K6" s="43">
        <v>6984225</v>
      </c>
      <c r="L6" s="43">
        <v>6510301</v>
      </c>
      <c r="M6" s="45">
        <v>7135550</v>
      </c>
      <c r="N6" s="45">
        <v>5451155</v>
      </c>
      <c r="O6" s="45">
        <v>5529116</v>
      </c>
      <c r="P6" s="45">
        <v>5515391</v>
      </c>
      <c r="Q6" s="45">
        <v>5834885</v>
      </c>
      <c r="R6" s="45">
        <v>6064728</v>
      </c>
    </row>
    <row r="7" spans="1:18" ht="14.1" customHeight="1" x14ac:dyDescent="0.2">
      <c r="A7" s="128"/>
      <c r="B7" s="42" t="s">
        <v>203</v>
      </c>
      <c r="C7" s="44">
        <f t="shared" ref="C7:K7" si="0">+C5-C6</f>
        <v>0</v>
      </c>
      <c r="D7" s="44">
        <f t="shared" si="0"/>
        <v>0</v>
      </c>
      <c r="E7" s="44">
        <f t="shared" si="0"/>
        <v>186504</v>
      </c>
      <c r="F7" s="44">
        <f t="shared" si="0"/>
        <v>198577</v>
      </c>
      <c r="G7" s="44">
        <f t="shared" si="0"/>
        <v>184821</v>
      </c>
      <c r="H7" s="44">
        <f t="shared" si="0"/>
        <v>189186</v>
      </c>
      <c r="I7" s="44">
        <f t="shared" si="0"/>
        <v>197936</v>
      </c>
      <c r="J7" s="44">
        <f t="shared" si="0"/>
        <v>346591</v>
      </c>
      <c r="K7" s="44">
        <f t="shared" si="0"/>
        <v>363679</v>
      </c>
      <c r="L7" s="44">
        <f>+L5-L6</f>
        <v>417154</v>
      </c>
      <c r="M7" s="44">
        <f>+M5-M6</f>
        <v>292356</v>
      </c>
      <c r="N7" s="44">
        <f>+N5-N6</f>
        <v>296923</v>
      </c>
      <c r="O7" s="44">
        <v>288575</v>
      </c>
      <c r="P7" s="44">
        <v>276163</v>
      </c>
      <c r="Q7" s="44">
        <v>233310</v>
      </c>
      <c r="R7" s="44">
        <v>263912</v>
      </c>
    </row>
    <row r="8" spans="1:18" ht="14.1" customHeight="1" x14ac:dyDescent="0.2">
      <c r="A8" s="128"/>
      <c r="B8" s="42" t="s">
        <v>204</v>
      </c>
      <c r="C8" s="43"/>
      <c r="D8" s="43"/>
      <c r="E8" s="43">
        <v>0</v>
      </c>
      <c r="F8" s="43">
        <v>0</v>
      </c>
      <c r="G8" s="43">
        <v>10133</v>
      </c>
      <c r="H8" s="43">
        <v>7693</v>
      </c>
      <c r="I8" s="44">
        <v>70</v>
      </c>
      <c r="J8" s="43">
        <v>25721</v>
      </c>
      <c r="K8" s="43">
        <v>17664</v>
      </c>
      <c r="L8" s="44">
        <v>118571</v>
      </c>
      <c r="M8" s="45">
        <v>5</v>
      </c>
      <c r="N8" s="45">
        <v>12500</v>
      </c>
      <c r="O8" s="45">
        <v>5996</v>
      </c>
      <c r="P8" s="45">
        <v>5586</v>
      </c>
      <c r="Q8" s="45">
        <v>930</v>
      </c>
      <c r="R8" s="45">
        <v>6090</v>
      </c>
    </row>
    <row r="9" spans="1:18" ht="14.1" customHeight="1" x14ac:dyDescent="0.2">
      <c r="A9" s="128"/>
      <c r="B9" s="42" t="s">
        <v>205</v>
      </c>
      <c r="C9" s="44">
        <f t="shared" ref="C9:K9" si="1">+C7-C8</f>
        <v>0</v>
      </c>
      <c r="D9" s="44">
        <f t="shared" si="1"/>
        <v>0</v>
      </c>
      <c r="E9" s="44">
        <f t="shared" si="1"/>
        <v>186504</v>
      </c>
      <c r="F9" s="44">
        <f t="shared" si="1"/>
        <v>198577</v>
      </c>
      <c r="G9" s="44">
        <f t="shared" si="1"/>
        <v>174688</v>
      </c>
      <c r="H9" s="44">
        <f t="shared" si="1"/>
        <v>181493</v>
      </c>
      <c r="I9" s="44">
        <f t="shared" si="1"/>
        <v>197866</v>
      </c>
      <c r="J9" s="44">
        <f t="shared" si="1"/>
        <v>320870</v>
      </c>
      <c r="K9" s="44">
        <f t="shared" si="1"/>
        <v>346015</v>
      </c>
      <c r="L9" s="44">
        <f>+L7-L8</f>
        <v>298583</v>
      </c>
      <c r="M9" s="44">
        <f>+M7-M8</f>
        <v>292351</v>
      </c>
      <c r="N9" s="44">
        <f>+N7-N8</f>
        <v>284423</v>
      </c>
      <c r="O9" s="44">
        <v>282579</v>
      </c>
      <c r="P9" s="44">
        <v>270577</v>
      </c>
      <c r="Q9" s="44">
        <v>232380</v>
      </c>
      <c r="R9" s="44">
        <v>257822</v>
      </c>
    </row>
    <row r="10" spans="1:18" ht="14.1" customHeight="1" x14ac:dyDescent="0.2">
      <c r="A10" s="128"/>
      <c r="B10" s="42" t="s">
        <v>206</v>
      </c>
      <c r="C10" s="45"/>
      <c r="D10" s="45"/>
      <c r="E10" s="45">
        <v>-9183</v>
      </c>
      <c r="F10" s="45">
        <v>12073</v>
      </c>
      <c r="G10" s="45">
        <v>-23889</v>
      </c>
      <c r="H10" s="45">
        <v>6805</v>
      </c>
      <c r="I10" s="45">
        <v>16373</v>
      </c>
      <c r="J10" s="45">
        <v>123004</v>
      </c>
      <c r="K10" s="45">
        <v>25145</v>
      </c>
      <c r="L10" s="45">
        <v>-47432</v>
      </c>
      <c r="M10" s="45">
        <v>-6232</v>
      </c>
      <c r="N10" s="45">
        <v>-7928</v>
      </c>
      <c r="O10" s="45">
        <v>-1844</v>
      </c>
      <c r="P10" s="45">
        <v>-12002</v>
      </c>
      <c r="Q10" s="45">
        <v>-21922</v>
      </c>
      <c r="R10" s="45">
        <v>25442</v>
      </c>
    </row>
    <row r="11" spans="1:18" ht="14.1" customHeight="1" x14ac:dyDescent="0.2">
      <c r="A11" s="128"/>
      <c r="B11" s="42" t="s">
        <v>207</v>
      </c>
      <c r="C11" s="43"/>
      <c r="D11" s="43"/>
      <c r="E11" s="43">
        <v>19772</v>
      </c>
      <c r="F11" s="43">
        <v>13900</v>
      </c>
      <c r="G11" s="43">
        <v>7500</v>
      </c>
      <c r="H11" s="43">
        <v>5000</v>
      </c>
      <c r="I11" s="44">
        <v>45000</v>
      </c>
      <c r="J11" s="43">
        <v>24000</v>
      </c>
      <c r="K11" s="43">
        <v>1100</v>
      </c>
      <c r="L11" s="44">
        <v>100900</v>
      </c>
      <c r="M11" s="45">
        <v>1000</v>
      </c>
      <c r="N11" s="45">
        <v>81000</v>
      </c>
      <c r="O11" s="45">
        <v>1000</v>
      </c>
      <c r="P11" s="45">
        <v>230</v>
      </c>
      <c r="Q11" s="45">
        <v>370</v>
      </c>
      <c r="R11" s="45">
        <v>250</v>
      </c>
    </row>
    <row r="12" spans="1:18" ht="14.1" customHeight="1" x14ac:dyDescent="0.2">
      <c r="A12" s="128"/>
      <c r="B12" s="42" t="s">
        <v>208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15207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</row>
    <row r="13" spans="1:18" ht="14.1" customHeight="1" x14ac:dyDescent="0.2">
      <c r="A13" s="128"/>
      <c r="B13" s="42" t="s">
        <v>209</v>
      </c>
      <c r="C13" s="43"/>
      <c r="D13" s="43"/>
      <c r="E13" s="43">
        <v>0</v>
      </c>
      <c r="F13" s="43">
        <v>100000</v>
      </c>
      <c r="G13" s="43">
        <v>0</v>
      </c>
      <c r="H13" s="43">
        <v>0</v>
      </c>
      <c r="I13" s="44">
        <v>0</v>
      </c>
      <c r="J13" s="43">
        <v>0</v>
      </c>
      <c r="K13" s="43">
        <v>0</v>
      </c>
      <c r="L13" s="44">
        <v>0</v>
      </c>
      <c r="M13" s="45">
        <v>0</v>
      </c>
      <c r="N13" s="45">
        <v>0</v>
      </c>
      <c r="O13" s="45">
        <v>0</v>
      </c>
      <c r="P13" s="45">
        <v>22600</v>
      </c>
      <c r="Q13" s="45">
        <v>0</v>
      </c>
      <c r="R13" s="45">
        <v>159000</v>
      </c>
    </row>
    <row r="14" spans="1:18" ht="14.1" customHeight="1" x14ac:dyDescent="0.2">
      <c r="A14" s="128"/>
      <c r="B14" s="42" t="s">
        <v>210</v>
      </c>
      <c r="C14" s="44">
        <f t="shared" ref="C14:R14" si="2">+C10+C11+C12-C13</f>
        <v>0</v>
      </c>
      <c r="D14" s="44">
        <f t="shared" si="2"/>
        <v>0</v>
      </c>
      <c r="E14" s="44">
        <f t="shared" si="2"/>
        <v>10589</v>
      </c>
      <c r="F14" s="44">
        <f t="shared" si="2"/>
        <v>-74027</v>
      </c>
      <c r="G14" s="44">
        <f t="shared" si="2"/>
        <v>-16389</v>
      </c>
      <c r="H14" s="44">
        <f t="shared" si="2"/>
        <v>11805</v>
      </c>
      <c r="I14" s="44">
        <f t="shared" si="2"/>
        <v>61373</v>
      </c>
      <c r="J14" s="44">
        <f t="shared" si="2"/>
        <v>147004</v>
      </c>
      <c r="K14" s="44">
        <f t="shared" si="2"/>
        <v>26245</v>
      </c>
      <c r="L14" s="44">
        <f t="shared" si="2"/>
        <v>53468</v>
      </c>
      <c r="M14" s="44">
        <f t="shared" si="2"/>
        <v>9975</v>
      </c>
      <c r="N14" s="44">
        <f t="shared" si="2"/>
        <v>73072</v>
      </c>
      <c r="O14" s="44">
        <f t="shared" si="2"/>
        <v>-844</v>
      </c>
      <c r="P14" s="44">
        <f t="shared" si="2"/>
        <v>-34372</v>
      </c>
      <c r="Q14" s="44">
        <f t="shared" si="2"/>
        <v>-21552</v>
      </c>
      <c r="R14" s="44">
        <f t="shared" si="2"/>
        <v>-133308</v>
      </c>
    </row>
    <row r="15" spans="1:18" ht="14.1" customHeight="1" x14ac:dyDescent="0.2">
      <c r="A15" s="128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5.8423739389975262</v>
      </c>
      <c r="F15" s="46">
        <f t="shared" si="3"/>
        <v>5.9503861306983197</v>
      </c>
      <c r="G15" s="46">
        <f t="shared" si="3"/>
        <v>5.0855697888834097</v>
      </c>
      <c r="H15" s="46">
        <f t="shared" si="3"/>
        <v>5.1717028837558665</v>
      </c>
      <c r="I15" s="46">
        <f t="shared" si="3"/>
        <v>5.4279593702704654</v>
      </c>
      <c r="J15" s="46">
        <f t="shared" si="3"/>
        <v>8.6647924049463878</v>
      </c>
      <c r="K15" s="46">
        <f t="shared" si="3"/>
        <v>9.1402827289165138</v>
      </c>
      <c r="L15" s="46">
        <f t="shared" si="3"/>
        <v>7.6362942580544351</v>
      </c>
      <c r="M15" s="46">
        <f t="shared" si="3"/>
        <v>7.3956124322766854</v>
      </c>
      <c r="N15" s="46">
        <f t="shared" si="3"/>
        <v>7.2520202152839524</v>
      </c>
      <c r="O15" s="46">
        <f>+O9/O19*100</f>
        <v>7.4493493593241631</v>
      </c>
      <c r="P15" s="46">
        <f>+P9/P19*100</f>
        <v>7.5568473482036573</v>
      </c>
      <c r="Q15" s="46">
        <f>+Q9/Q19*100</f>
        <v>6.9738589826772914</v>
      </c>
      <c r="R15" s="46">
        <f>+R9/R19*100</f>
        <v>7.8385672637921013</v>
      </c>
    </row>
    <row r="16" spans="1:18" ht="14.1" customHeight="1" x14ac:dyDescent="0.2">
      <c r="A16" s="129" t="s">
        <v>23</v>
      </c>
      <c r="B16" s="129"/>
      <c r="C16" s="62"/>
      <c r="D16" s="47"/>
      <c r="E16" s="47">
        <v>1013193</v>
      </c>
      <c r="F16" s="47">
        <v>1048969</v>
      </c>
      <c r="G16" s="47">
        <v>1087890</v>
      </c>
      <c r="H16" s="47">
        <v>1050153</v>
      </c>
      <c r="I16" s="62">
        <v>1066133</v>
      </c>
      <c r="J16" s="47">
        <v>1103703</v>
      </c>
      <c r="K16" s="47">
        <v>1130590</v>
      </c>
      <c r="L16" s="62">
        <v>1179876</v>
      </c>
      <c r="M16" s="47">
        <v>1155604</v>
      </c>
      <c r="N16" s="47">
        <v>1125173</v>
      </c>
      <c r="O16" s="47">
        <v>1139480</v>
      </c>
      <c r="P16" s="47">
        <v>1075993</v>
      </c>
      <c r="Q16" s="47">
        <v>1033100</v>
      </c>
      <c r="R16" s="47">
        <v>1043826</v>
      </c>
    </row>
    <row r="17" spans="1:18" ht="14.1" customHeight="1" x14ac:dyDescent="0.2">
      <c r="A17" s="129" t="s">
        <v>24</v>
      </c>
      <c r="B17" s="129"/>
      <c r="C17" s="62"/>
      <c r="D17" s="47"/>
      <c r="E17" s="47">
        <v>2877368</v>
      </c>
      <c r="F17" s="47">
        <v>3011281</v>
      </c>
      <c r="G17" s="47">
        <v>3097152</v>
      </c>
      <c r="H17" s="47">
        <v>3184519</v>
      </c>
      <c r="I17" s="62">
        <v>3313892</v>
      </c>
      <c r="J17" s="47">
        <v>3356672</v>
      </c>
      <c r="K17" s="47">
        <v>3435540</v>
      </c>
      <c r="L17" s="62">
        <v>3541280</v>
      </c>
      <c r="M17" s="47">
        <v>3592553</v>
      </c>
      <c r="N17" s="47">
        <v>3578600</v>
      </c>
      <c r="O17" s="47">
        <v>3438885</v>
      </c>
      <c r="P17" s="47">
        <v>3245384</v>
      </c>
      <c r="Q17" s="47">
        <v>3014153</v>
      </c>
      <c r="R17" s="47">
        <v>2965213</v>
      </c>
    </row>
    <row r="18" spans="1:18" ht="14.1" customHeight="1" x14ac:dyDescent="0.2">
      <c r="A18" s="129" t="s">
        <v>25</v>
      </c>
      <c r="B18" s="129"/>
      <c r="C18" s="62"/>
      <c r="D18" s="47"/>
      <c r="E18" s="47">
        <v>1333701</v>
      </c>
      <c r="F18" s="47">
        <v>1380671</v>
      </c>
      <c r="G18" s="47">
        <v>1431395</v>
      </c>
      <c r="H18" s="47">
        <v>1379894</v>
      </c>
      <c r="I18" s="62">
        <v>1400856</v>
      </c>
      <c r="J18" s="47">
        <v>1450178</v>
      </c>
      <c r="K18" s="47">
        <v>1485102</v>
      </c>
      <c r="L18" s="62">
        <v>1550883</v>
      </c>
      <c r="M18" s="47">
        <v>1517969</v>
      </c>
      <c r="N18" s="47">
        <v>1477721</v>
      </c>
      <c r="O18" s="47">
        <v>1496480</v>
      </c>
      <c r="P18" s="47">
        <v>1413160</v>
      </c>
      <c r="Q18" s="47">
        <v>1354608</v>
      </c>
      <c r="R18" s="47">
        <v>1367760</v>
      </c>
    </row>
    <row r="19" spans="1:18" ht="14.1" customHeight="1" x14ac:dyDescent="0.2">
      <c r="A19" s="129" t="s">
        <v>26</v>
      </c>
      <c r="B19" s="129"/>
      <c r="C19" s="62"/>
      <c r="D19" s="47"/>
      <c r="E19" s="47">
        <v>3192264</v>
      </c>
      <c r="F19" s="47">
        <v>3337212</v>
      </c>
      <c r="G19" s="47">
        <v>3434974</v>
      </c>
      <c r="H19" s="47">
        <v>3509347</v>
      </c>
      <c r="I19" s="62">
        <v>3645311</v>
      </c>
      <c r="J19" s="47">
        <v>3703147</v>
      </c>
      <c r="K19" s="47">
        <v>3785605</v>
      </c>
      <c r="L19" s="62">
        <v>3910051</v>
      </c>
      <c r="M19" s="47">
        <v>3953033</v>
      </c>
      <c r="N19" s="47">
        <v>3921983</v>
      </c>
      <c r="O19" s="47">
        <v>3793338</v>
      </c>
      <c r="P19" s="47">
        <v>3580554</v>
      </c>
      <c r="Q19" s="47">
        <v>3332158</v>
      </c>
      <c r="R19" s="47">
        <v>3289147</v>
      </c>
    </row>
    <row r="20" spans="1:18" ht="14.1" customHeight="1" x14ac:dyDescent="0.2">
      <c r="A20" s="129" t="s">
        <v>27</v>
      </c>
      <c r="B20" s="129"/>
      <c r="C20" s="63"/>
      <c r="D20" s="48"/>
      <c r="E20" s="48">
        <v>0.34</v>
      </c>
      <c r="F20" s="48">
        <v>0.35</v>
      </c>
      <c r="G20" s="48">
        <v>0.35</v>
      </c>
      <c r="H20" s="48">
        <v>0.34</v>
      </c>
      <c r="I20" s="64">
        <v>0.33</v>
      </c>
      <c r="J20" s="48">
        <v>0.33</v>
      </c>
      <c r="K20" s="48">
        <v>0.33</v>
      </c>
      <c r="L20" s="64">
        <v>0.33</v>
      </c>
      <c r="M20" s="48">
        <v>0.33</v>
      </c>
      <c r="N20" s="48">
        <v>0.32</v>
      </c>
      <c r="O20" s="48">
        <v>0.32</v>
      </c>
      <c r="P20" s="48">
        <v>0.32</v>
      </c>
      <c r="Q20" s="48">
        <v>0.33</v>
      </c>
      <c r="R20" s="48">
        <v>0.34</v>
      </c>
    </row>
    <row r="21" spans="1:18" ht="14.1" customHeight="1" x14ac:dyDescent="0.2">
      <c r="A21" s="129" t="s">
        <v>28</v>
      </c>
      <c r="B21" s="129"/>
      <c r="C21" s="65"/>
      <c r="D21" s="49"/>
      <c r="E21" s="49">
        <v>72.900000000000006</v>
      </c>
      <c r="F21" s="49">
        <v>74.099999999999994</v>
      </c>
      <c r="G21" s="49">
        <v>78.8</v>
      </c>
      <c r="H21" s="49">
        <v>78.099999999999994</v>
      </c>
      <c r="I21" s="66">
        <v>81.7</v>
      </c>
      <c r="J21" s="49">
        <v>82.8</v>
      </c>
      <c r="K21" s="49">
        <v>83.9</v>
      </c>
      <c r="L21" s="66">
        <v>83.9</v>
      </c>
      <c r="M21" s="49">
        <v>83.5</v>
      </c>
      <c r="N21" s="49">
        <v>82.9</v>
      </c>
      <c r="O21" s="49">
        <v>85.1</v>
      </c>
      <c r="P21" s="49">
        <v>86.3</v>
      </c>
      <c r="Q21" s="49">
        <v>88.4</v>
      </c>
      <c r="R21" s="49">
        <v>89.9</v>
      </c>
    </row>
    <row r="22" spans="1:18" ht="14.1" customHeight="1" x14ac:dyDescent="0.2">
      <c r="A22" s="129" t="s">
        <v>29</v>
      </c>
      <c r="B22" s="129"/>
      <c r="C22" s="65"/>
      <c r="D22" s="49"/>
      <c r="E22" s="49">
        <v>14.6</v>
      </c>
      <c r="F22" s="49">
        <v>14.1</v>
      </c>
      <c r="G22" s="49">
        <v>15</v>
      </c>
      <c r="H22" s="49">
        <v>15</v>
      </c>
      <c r="I22" s="66">
        <v>15.7</v>
      </c>
      <c r="J22" s="49">
        <v>17</v>
      </c>
      <c r="K22" s="49">
        <v>16.899999999999999</v>
      </c>
      <c r="L22" s="66">
        <v>16.600000000000001</v>
      </c>
      <c r="M22" s="49">
        <v>19.100000000000001</v>
      </c>
      <c r="N22" s="49">
        <v>18.100000000000001</v>
      </c>
      <c r="O22" s="49">
        <v>18.399999999999999</v>
      </c>
      <c r="P22" s="49">
        <v>17.899999999999999</v>
      </c>
      <c r="Q22" s="49">
        <v>18.2</v>
      </c>
      <c r="R22" s="49">
        <v>17.399999999999999</v>
      </c>
    </row>
    <row r="23" spans="1:18" ht="14.1" customHeight="1" x14ac:dyDescent="0.2">
      <c r="A23" s="129" t="s">
        <v>30</v>
      </c>
      <c r="B23" s="129"/>
      <c r="C23" s="65"/>
      <c r="D23" s="49"/>
      <c r="E23" s="49">
        <v>9.4</v>
      </c>
      <c r="F23" s="49">
        <v>9.3000000000000007</v>
      </c>
      <c r="G23" s="49">
        <v>9.6</v>
      </c>
      <c r="H23" s="49">
        <v>9.6999999999999993</v>
      </c>
      <c r="I23" s="66">
        <v>10.199999999999999</v>
      </c>
      <c r="J23" s="49">
        <v>11.2</v>
      </c>
      <c r="K23" s="49">
        <v>12</v>
      </c>
      <c r="L23" s="66">
        <v>12.4</v>
      </c>
      <c r="M23" s="49">
        <v>13.7</v>
      </c>
      <c r="N23" s="49">
        <v>11.5</v>
      </c>
      <c r="O23" s="49">
        <v>12.3</v>
      </c>
      <c r="P23" s="49">
        <v>11.6</v>
      </c>
      <c r="Q23" s="49">
        <v>11.6</v>
      </c>
      <c r="R23" s="49">
        <v>11.3</v>
      </c>
    </row>
    <row r="24" spans="1:18" ht="14.1" customHeight="1" x14ac:dyDescent="0.2">
      <c r="A24" s="129" t="s">
        <v>211</v>
      </c>
      <c r="B24" s="129"/>
      <c r="C24" s="65"/>
      <c r="D24" s="49"/>
      <c r="E24" s="49">
        <v>9</v>
      </c>
      <c r="F24" s="49">
        <v>9</v>
      </c>
      <c r="G24" s="49">
        <v>9</v>
      </c>
      <c r="H24" s="49">
        <v>9.1</v>
      </c>
      <c r="I24" s="66">
        <v>9.1999999999999993</v>
      </c>
      <c r="J24" s="49">
        <v>9.5</v>
      </c>
      <c r="K24" s="49">
        <v>9.9</v>
      </c>
      <c r="L24" s="66">
        <v>10.3</v>
      </c>
      <c r="M24" s="49">
        <v>10.8</v>
      </c>
      <c r="N24" s="49">
        <v>10.5</v>
      </c>
      <c r="O24" s="49">
        <v>10.7</v>
      </c>
      <c r="P24" s="49">
        <v>10.3</v>
      </c>
      <c r="Q24" s="49">
        <v>10.199999999999999</v>
      </c>
      <c r="R24" s="49">
        <v>9.6</v>
      </c>
    </row>
    <row r="25" spans="1:18" ht="14.1" customHeight="1" x14ac:dyDescent="0.2">
      <c r="A25" s="127" t="s">
        <v>212</v>
      </c>
      <c r="B25" s="127"/>
      <c r="C25" s="44">
        <f t="shared" ref="C25:Q25" si="4">SUM(C26:C28)</f>
        <v>0</v>
      </c>
      <c r="D25" s="44">
        <f t="shared" si="4"/>
        <v>0</v>
      </c>
      <c r="E25" s="44">
        <f t="shared" si="4"/>
        <v>1494947</v>
      </c>
      <c r="F25" s="44">
        <f t="shared" si="4"/>
        <v>1502838</v>
      </c>
      <c r="G25" s="44">
        <f t="shared" si="4"/>
        <v>1738785</v>
      </c>
      <c r="H25" s="44">
        <f t="shared" si="4"/>
        <v>1772355</v>
      </c>
      <c r="I25" s="44">
        <f t="shared" si="4"/>
        <v>1869021</v>
      </c>
      <c r="J25" s="44">
        <f t="shared" si="4"/>
        <v>1915173</v>
      </c>
      <c r="K25" s="44">
        <f t="shared" si="4"/>
        <v>2010589</v>
      </c>
      <c r="L25" s="44">
        <f t="shared" si="4"/>
        <v>2256529</v>
      </c>
      <c r="M25" s="44">
        <f t="shared" si="4"/>
        <v>2342399</v>
      </c>
      <c r="N25" s="44">
        <f t="shared" si="4"/>
        <v>2429665</v>
      </c>
      <c r="O25" s="44">
        <f t="shared" si="4"/>
        <v>2387981</v>
      </c>
      <c r="P25" s="44">
        <f t="shared" si="4"/>
        <v>2381544</v>
      </c>
      <c r="Q25" s="44">
        <f t="shared" si="4"/>
        <v>2227634</v>
      </c>
      <c r="R25" s="44">
        <f>SUM(R26:R28)</f>
        <v>1868001</v>
      </c>
    </row>
    <row r="26" spans="1:18" ht="14.1" customHeight="1" x14ac:dyDescent="0.15">
      <c r="A26" s="50"/>
      <c r="B26" s="2" t="s">
        <v>9</v>
      </c>
      <c r="C26" s="44"/>
      <c r="D26" s="43"/>
      <c r="E26" s="43">
        <v>300974</v>
      </c>
      <c r="F26" s="43">
        <v>214874</v>
      </c>
      <c r="G26" s="43">
        <v>222374</v>
      </c>
      <c r="H26" s="43">
        <v>227374</v>
      </c>
      <c r="I26" s="44">
        <v>272374</v>
      </c>
      <c r="J26" s="43">
        <v>296374</v>
      </c>
      <c r="K26" s="43">
        <v>297474</v>
      </c>
      <c r="L26" s="44">
        <v>398374</v>
      </c>
      <c r="M26" s="43">
        <v>399374</v>
      </c>
      <c r="N26" s="43">
        <v>480374</v>
      </c>
      <c r="O26" s="43">
        <v>481374</v>
      </c>
      <c r="P26" s="43">
        <v>459004</v>
      </c>
      <c r="Q26" s="43">
        <v>459374</v>
      </c>
      <c r="R26" s="43">
        <v>300624</v>
      </c>
    </row>
    <row r="27" spans="1:18" ht="14.1" customHeight="1" x14ac:dyDescent="0.15">
      <c r="A27" s="50"/>
      <c r="B27" s="2" t="s">
        <v>10</v>
      </c>
      <c r="C27" s="44"/>
      <c r="D27" s="43"/>
      <c r="E27" s="43">
        <v>284204</v>
      </c>
      <c r="F27" s="43">
        <v>310717</v>
      </c>
      <c r="G27" s="43">
        <v>286693</v>
      </c>
      <c r="H27" s="43">
        <v>266263</v>
      </c>
      <c r="I27" s="44">
        <v>248929</v>
      </c>
      <c r="J27" s="43">
        <v>227095</v>
      </c>
      <c r="K27" s="43">
        <v>204761</v>
      </c>
      <c r="L27" s="44">
        <v>185751</v>
      </c>
      <c r="M27" s="43">
        <v>168287</v>
      </c>
      <c r="N27" s="43">
        <v>168887</v>
      </c>
      <c r="O27" s="43">
        <v>156423</v>
      </c>
      <c r="P27" s="43">
        <v>144300</v>
      </c>
      <c r="Q27" s="43">
        <v>121752</v>
      </c>
      <c r="R27" s="43">
        <v>87407</v>
      </c>
    </row>
    <row r="28" spans="1:18" ht="14.1" customHeight="1" x14ac:dyDescent="0.15">
      <c r="A28" s="50"/>
      <c r="B28" s="2" t="s">
        <v>11</v>
      </c>
      <c r="C28" s="44"/>
      <c r="D28" s="43"/>
      <c r="E28" s="43">
        <v>909769</v>
      </c>
      <c r="F28" s="43">
        <v>977247</v>
      </c>
      <c r="G28" s="43">
        <v>1229718</v>
      </c>
      <c r="H28" s="43">
        <v>1278718</v>
      </c>
      <c r="I28" s="44">
        <v>1347718</v>
      </c>
      <c r="J28" s="43">
        <v>1391704</v>
      </c>
      <c r="K28" s="43">
        <v>1508354</v>
      </c>
      <c r="L28" s="44">
        <v>1672404</v>
      </c>
      <c r="M28" s="43">
        <v>1774738</v>
      </c>
      <c r="N28" s="43">
        <v>1780404</v>
      </c>
      <c r="O28" s="43">
        <v>1750184</v>
      </c>
      <c r="P28" s="43">
        <v>1778240</v>
      </c>
      <c r="Q28" s="43">
        <v>1646508</v>
      </c>
      <c r="R28" s="43">
        <v>1479970</v>
      </c>
    </row>
    <row r="29" spans="1:18" ht="14.1" customHeight="1" x14ac:dyDescent="0.2">
      <c r="A29" s="127" t="s">
        <v>213</v>
      </c>
      <c r="B29" s="127"/>
      <c r="C29" s="44"/>
      <c r="D29" s="43"/>
      <c r="E29" s="43">
        <v>3761673</v>
      </c>
      <c r="F29" s="43">
        <v>4034253</v>
      </c>
      <c r="G29" s="43">
        <v>4422840</v>
      </c>
      <c r="H29" s="43">
        <v>5212170</v>
      </c>
      <c r="I29" s="44">
        <v>5855506</v>
      </c>
      <c r="J29" s="43">
        <v>6094119</v>
      </c>
      <c r="K29" s="43">
        <v>6734012</v>
      </c>
      <c r="L29" s="44">
        <v>6754492</v>
      </c>
      <c r="M29" s="43">
        <v>6855701</v>
      </c>
      <c r="N29" s="43">
        <v>6116715</v>
      </c>
      <c r="O29" s="43">
        <v>5757259</v>
      </c>
      <c r="P29" s="43">
        <v>5603657</v>
      </c>
      <c r="Q29" s="43">
        <v>5674927</v>
      </c>
      <c r="R29" s="43">
        <v>5888431</v>
      </c>
    </row>
    <row r="30" spans="1:18" ht="14.1" customHeight="1" x14ac:dyDescent="0.2">
      <c r="A30" s="41"/>
      <c r="B30" s="39" t="s">
        <v>297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80000</v>
      </c>
      <c r="P30" s="43">
        <v>288200</v>
      </c>
      <c r="Q30" s="43">
        <v>699600</v>
      </c>
      <c r="R30" s="43">
        <v>988100</v>
      </c>
    </row>
    <row r="31" spans="1:18" ht="14.1" customHeight="1" x14ac:dyDescent="0.2">
      <c r="A31" s="132" t="s">
        <v>214</v>
      </c>
      <c r="B31" s="132"/>
      <c r="C31" s="44">
        <f t="shared" ref="C31:Q31" si="5">SUM(C32:C35)</f>
        <v>0</v>
      </c>
      <c r="D31" s="44">
        <f t="shared" si="5"/>
        <v>0</v>
      </c>
      <c r="E31" s="44">
        <f t="shared" si="5"/>
        <v>639912</v>
      </c>
      <c r="F31" s="44">
        <f t="shared" si="5"/>
        <v>553084</v>
      </c>
      <c r="G31" s="44">
        <f t="shared" si="5"/>
        <v>772128</v>
      </c>
      <c r="H31" s="44">
        <f t="shared" si="5"/>
        <v>908901</v>
      </c>
      <c r="I31" s="44">
        <f t="shared" si="5"/>
        <v>768875</v>
      </c>
      <c r="J31" s="44">
        <f t="shared" si="5"/>
        <v>660238</v>
      </c>
      <c r="K31" s="44">
        <f t="shared" si="5"/>
        <v>5596050</v>
      </c>
      <c r="L31" s="44">
        <f t="shared" si="5"/>
        <v>327498</v>
      </c>
      <c r="M31" s="44">
        <f t="shared" si="5"/>
        <v>70877</v>
      </c>
      <c r="N31" s="44">
        <f t="shared" si="5"/>
        <v>30165</v>
      </c>
      <c r="O31" s="44">
        <f t="shared" si="5"/>
        <v>2316</v>
      </c>
      <c r="P31" s="44">
        <f t="shared" si="5"/>
        <v>1232</v>
      </c>
      <c r="Q31" s="44">
        <f t="shared" si="5"/>
        <v>132</v>
      </c>
      <c r="R31" s="44">
        <f>SUM(R32:R35)</f>
        <v>88</v>
      </c>
    </row>
    <row r="32" spans="1:18" ht="14.1" customHeight="1" x14ac:dyDescent="0.2">
      <c r="A32" s="39"/>
      <c r="B32" s="39" t="s">
        <v>5</v>
      </c>
      <c r="C32" s="44"/>
      <c r="D32" s="43"/>
      <c r="E32" s="43">
        <v>469880</v>
      </c>
      <c r="F32" s="43">
        <v>392474</v>
      </c>
      <c r="G32" s="43">
        <v>631843</v>
      </c>
      <c r="H32" s="43">
        <v>793965</v>
      </c>
      <c r="I32" s="44">
        <v>678636</v>
      </c>
      <c r="J32" s="43">
        <v>593916</v>
      </c>
      <c r="K32" s="43">
        <v>5552085</v>
      </c>
      <c r="L32" s="44">
        <v>300387</v>
      </c>
      <c r="M32" s="43">
        <v>64708</v>
      </c>
      <c r="N32" s="43">
        <v>26859</v>
      </c>
      <c r="O32" s="43">
        <v>0</v>
      </c>
      <c r="P32" s="43">
        <v>0</v>
      </c>
      <c r="Q32" s="43">
        <v>0</v>
      </c>
      <c r="R32" s="43">
        <v>0</v>
      </c>
    </row>
    <row r="33" spans="1:18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</row>
    <row r="34" spans="1:18" ht="14.1" customHeight="1" x14ac:dyDescent="0.2">
      <c r="A34" s="41"/>
      <c r="B34" s="39" t="s">
        <v>7</v>
      </c>
      <c r="C34" s="44"/>
      <c r="D34" s="43"/>
      <c r="E34" s="43">
        <v>170032</v>
      </c>
      <c r="F34" s="43">
        <v>160610</v>
      </c>
      <c r="G34" s="43">
        <v>140285</v>
      </c>
      <c r="H34" s="43">
        <v>114936</v>
      </c>
      <c r="I34" s="44">
        <v>90239</v>
      </c>
      <c r="J34" s="43">
        <v>66322</v>
      </c>
      <c r="K34" s="43">
        <v>43965</v>
      </c>
      <c r="L34" s="44">
        <v>27111</v>
      </c>
      <c r="M34" s="43">
        <v>6169</v>
      </c>
      <c r="N34" s="43">
        <v>3306</v>
      </c>
      <c r="O34" s="43">
        <v>2316</v>
      </c>
      <c r="P34" s="43">
        <v>1232</v>
      </c>
      <c r="Q34" s="43">
        <v>132</v>
      </c>
      <c r="R34" s="43">
        <v>88</v>
      </c>
    </row>
    <row r="35" spans="1:18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</row>
    <row r="36" spans="1:18" ht="14.1" customHeight="1" x14ac:dyDescent="0.2">
      <c r="A36" s="127" t="s">
        <v>215</v>
      </c>
      <c r="B36" s="127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ht="14.1" customHeight="1" x14ac:dyDescent="0.2">
      <c r="A37" s="127" t="s">
        <v>216</v>
      </c>
      <c r="B37" s="127"/>
      <c r="C37" s="44"/>
      <c r="D37" s="43"/>
      <c r="E37" s="43">
        <v>237637</v>
      </c>
      <c r="F37" s="43">
        <v>299634</v>
      </c>
      <c r="G37" s="43">
        <v>302034</v>
      </c>
      <c r="H37" s="43">
        <v>306034</v>
      </c>
      <c r="I37" s="44">
        <v>308034</v>
      </c>
      <c r="J37" s="43">
        <v>308634</v>
      </c>
      <c r="K37" s="43">
        <v>309233</v>
      </c>
      <c r="L37" s="44">
        <v>310033</v>
      </c>
      <c r="M37" s="43">
        <v>310683</v>
      </c>
      <c r="N37" s="43">
        <v>311183</v>
      </c>
      <c r="O37" s="43">
        <v>311683</v>
      </c>
      <c r="P37" s="43">
        <v>311743</v>
      </c>
      <c r="Q37" s="43">
        <v>311893</v>
      </c>
      <c r="R37" s="43">
        <v>312293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20:B20"/>
    <mergeCell ref="A21:B21"/>
    <mergeCell ref="A4:B4"/>
    <mergeCell ref="A5:A15"/>
    <mergeCell ref="A16:B16"/>
    <mergeCell ref="A17:B17"/>
    <mergeCell ref="A18:B18"/>
    <mergeCell ref="A19:B19"/>
    <mergeCell ref="A36:B36"/>
    <mergeCell ref="A37:B37"/>
    <mergeCell ref="A22:B22"/>
    <mergeCell ref="A23:B23"/>
    <mergeCell ref="A29:B29"/>
    <mergeCell ref="A31:B31"/>
    <mergeCell ref="A24:B24"/>
    <mergeCell ref="A25:B25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R325"/>
  <sheetViews>
    <sheetView workbookViewId="0">
      <selection activeCell="O30" sqref="O30:R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217</v>
      </c>
      <c r="Q1" s="37" t="s">
        <v>217</v>
      </c>
    </row>
    <row r="2" spans="1:18" ht="14.1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170</v>
      </c>
      <c r="E3" s="39" t="s">
        <v>172</v>
      </c>
      <c r="F3" s="39" t="s">
        <v>174</v>
      </c>
      <c r="G3" s="39" t="s">
        <v>176</v>
      </c>
      <c r="H3" s="39" t="s">
        <v>178</v>
      </c>
      <c r="I3" s="61" t="s">
        <v>180</v>
      </c>
      <c r="J3" s="39" t="s">
        <v>182</v>
      </c>
      <c r="K3" s="61" t="s">
        <v>184</v>
      </c>
      <c r="L3" s="61" t="s">
        <v>186</v>
      </c>
      <c r="M3" s="39" t="s">
        <v>188</v>
      </c>
      <c r="N3" s="39" t="s">
        <v>190</v>
      </c>
      <c r="O3" s="39" t="s">
        <v>192</v>
      </c>
      <c r="P3" s="39" t="s">
        <v>194</v>
      </c>
      <c r="Q3" s="39" t="s">
        <v>196</v>
      </c>
      <c r="R3" s="39" t="s">
        <v>197</v>
      </c>
    </row>
    <row r="4" spans="1:18" ht="14.1" customHeight="1" x14ac:dyDescent="0.2">
      <c r="A4" s="127" t="s">
        <v>73</v>
      </c>
      <c r="B4" s="127"/>
      <c r="C4" s="40"/>
      <c r="D4" s="40"/>
      <c r="E4" s="40">
        <v>7642</v>
      </c>
      <c r="F4" s="40">
        <v>7649</v>
      </c>
      <c r="G4" s="40">
        <v>7641</v>
      </c>
      <c r="H4" s="40">
        <v>7576</v>
      </c>
      <c r="I4" s="40">
        <v>7580</v>
      </c>
      <c r="J4" s="40">
        <v>7532</v>
      </c>
      <c r="K4" s="40">
        <v>7487</v>
      </c>
      <c r="L4" s="40">
        <v>7412</v>
      </c>
      <c r="M4" s="40">
        <v>7409</v>
      </c>
      <c r="N4" s="40">
        <v>7373</v>
      </c>
      <c r="O4" s="40">
        <v>7293</v>
      </c>
      <c r="P4" s="40">
        <v>7246</v>
      </c>
      <c r="Q4" s="40">
        <v>7164</v>
      </c>
      <c r="R4" s="40">
        <v>7097</v>
      </c>
    </row>
    <row r="5" spans="1:18" ht="14.1" customHeight="1" x14ac:dyDescent="0.2">
      <c r="A5" s="128" t="s">
        <v>4</v>
      </c>
      <c r="B5" s="42" t="s">
        <v>218</v>
      </c>
      <c r="C5" s="43"/>
      <c r="D5" s="43"/>
      <c r="E5" s="43">
        <v>3015251</v>
      </c>
      <c r="F5" s="43">
        <v>3257442</v>
      </c>
      <c r="G5" s="43">
        <v>3437341</v>
      </c>
      <c r="H5" s="43">
        <v>3172538</v>
      </c>
      <c r="I5" s="44">
        <v>3342165</v>
      </c>
      <c r="J5" s="43">
        <v>3332510</v>
      </c>
      <c r="K5" s="43">
        <v>3407400</v>
      </c>
      <c r="L5" s="43">
        <v>3407443</v>
      </c>
      <c r="M5" s="45">
        <v>3526451</v>
      </c>
      <c r="N5" s="45">
        <v>3767518</v>
      </c>
      <c r="O5" s="45">
        <v>4645986</v>
      </c>
      <c r="P5" s="45">
        <v>3045399</v>
      </c>
      <c r="Q5" s="45">
        <v>2944183</v>
      </c>
      <c r="R5" s="45">
        <v>3007380</v>
      </c>
    </row>
    <row r="6" spans="1:18" ht="14.1" customHeight="1" x14ac:dyDescent="0.2">
      <c r="A6" s="128"/>
      <c r="B6" s="42" t="s">
        <v>219</v>
      </c>
      <c r="C6" s="43"/>
      <c r="D6" s="43"/>
      <c r="E6" s="43">
        <v>2798875</v>
      </c>
      <c r="F6" s="43">
        <v>3039106</v>
      </c>
      <c r="G6" s="43">
        <v>3239764</v>
      </c>
      <c r="H6" s="43">
        <v>2930492</v>
      </c>
      <c r="I6" s="44">
        <v>3058380</v>
      </c>
      <c r="J6" s="43">
        <v>3118157</v>
      </c>
      <c r="K6" s="43">
        <v>3103713</v>
      </c>
      <c r="L6" s="43">
        <v>3249052</v>
      </c>
      <c r="M6" s="45">
        <v>3330342</v>
      </c>
      <c r="N6" s="45">
        <v>3538823</v>
      </c>
      <c r="O6" s="45">
        <v>4511008</v>
      </c>
      <c r="P6" s="45">
        <v>2858882</v>
      </c>
      <c r="Q6" s="45">
        <v>2736719</v>
      </c>
      <c r="R6" s="45">
        <v>2775396</v>
      </c>
    </row>
    <row r="7" spans="1:18" ht="14.1" customHeight="1" x14ac:dyDescent="0.2">
      <c r="A7" s="128"/>
      <c r="B7" s="42" t="s">
        <v>220</v>
      </c>
      <c r="C7" s="44">
        <f t="shared" ref="C7:K7" si="0">+C5-C6</f>
        <v>0</v>
      </c>
      <c r="D7" s="44">
        <f t="shared" si="0"/>
        <v>0</v>
      </c>
      <c r="E7" s="44">
        <f t="shared" si="0"/>
        <v>216376</v>
      </c>
      <c r="F7" s="44">
        <f t="shared" si="0"/>
        <v>218336</v>
      </c>
      <c r="G7" s="44">
        <f t="shared" si="0"/>
        <v>197577</v>
      </c>
      <c r="H7" s="44">
        <f t="shared" si="0"/>
        <v>242046</v>
      </c>
      <c r="I7" s="44">
        <f t="shared" si="0"/>
        <v>283785</v>
      </c>
      <c r="J7" s="44">
        <f t="shared" si="0"/>
        <v>214353</v>
      </c>
      <c r="K7" s="44">
        <f t="shared" si="0"/>
        <v>303687</v>
      </c>
      <c r="L7" s="44">
        <f>+L5-L6</f>
        <v>158391</v>
      </c>
      <c r="M7" s="44">
        <f>+M5-M6</f>
        <v>196109</v>
      </c>
      <c r="N7" s="44">
        <f>+N5-N6</f>
        <v>228695</v>
      </c>
      <c r="O7" s="44">
        <v>134978</v>
      </c>
      <c r="P7" s="44">
        <v>186517</v>
      </c>
      <c r="Q7" s="44">
        <v>207464</v>
      </c>
      <c r="R7" s="44">
        <v>231984</v>
      </c>
    </row>
    <row r="8" spans="1:18" ht="14.1" customHeight="1" x14ac:dyDescent="0.2">
      <c r="A8" s="128"/>
      <c r="B8" s="42" t="s">
        <v>221</v>
      </c>
      <c r="C8" s="43"/>
      <c r="D8" s="43"/>
      <c r="E8" s="43">
        <v>81891</v>
      </c>
      <c r="F8" s="43">
        <v>28000</v>
      </c>
      <c r="G8" s="43">
        <v>30300</v>
      </c>
      <c r="H8" s="43">
        <v>16900</v>
      </c>
      <c r="I8" s="44">
        <v>23612</v>
      </c>
      <c r="J8" s="43">
        <v>17700</v>
      </c>
      <c r="K8" s="43">
        <v>139500</v>
      </c>
      <c r="L8" s="44">
        <v>102525</v>
      </c>
      <c r="M8" s="45">
        <v>64300</v>
      </c>
      <c r="N8" s="45">
        <v>51088</v>
      </c>
      <c r="O8" s="45">
        <v>921</v>
      </c>
      <c r="P8" s="45">
        <v>2400</v>
      </c>
      <c r="Q8" s="45">
        <v>2325</v>
      </c>
      <c r="R8" s="45">
        <v>0</v>
      </c>
    </row>
    <row r="9" spans="1:18" ht="14.1" customHeight="1" x14ac:dyDescent="0.2">
      <c r="A9" s="128"/>
      <c r="B9" s="42" t="s">
        <v>222</v>
      </c>
      <c r="C9" s="44">
        <f t="shared" ref="C9:K9" si="1">+C7-C8</f>
        <v>0</v>
      </c>
      <c r="D9" s="44">
        <f t="shared" si="1"/>
        <v>0</v>
      </c>
      <c r="E9" s="44">
        <f t="shared" si="1"/>
        <v>134485</v>
      </c>
      <c r="F9" s="44">
        <f t="shared" si="1"/>
        <v>190336</v>
      </c>
      <c r="G9" s="44">
        <f t="shared" si="1"/>
        <v>167277</v>
      </c>
      <c r="H9" s="44">
        <f t="shared" si="1"/>
        <v>225146</v>
      </c>
      <c r="I9" s="44">
        <f t="shared" si="1"/>
        <v>260173</v>
      </c>
      <c r="J9" s="44">
        <f t="shared" si="1"/>
        <v>196653</v>
      </c>
      <c r="K9" s="44">
        <f t="shared" si="1"/>
        <v>164187</v>
      </c>
      <c r="L9" s="44">
        <f>+L7-L8</f>
        <v>55866</v>
      </c>
      <c r="M9" s="44">
        <f>+M7-M8</f>
        <v>131809</v>
      </c>
      <c r="N9" s="44">
        <f>+N7-N8</f>
        <v>177607</v>
      </c>
      <c r="O9" s="44">
        <v>134057</v>
      </c>
      <c r="P9" s="44">
        <v>184117</v>
      </c>
      <c r="Q9" s="44">
        <v>205139</v>
      </c>
      <c r="R9" s="44">
        <v>231984</v>
      </c>
    </row>
    <row r="10" spans="1:18" ht="14.1" customHeight="1" x14ac:dyDescent="0.2">
      <c r="A10" s="128"/>
      <c r="B10" s="42" t="s">
        <v>223</v>
      </c>
      <c r="C10" s="45"/>
      <c r="D10" s="45"/>
      <c r="E10" s="45">
        <v>-39034</v>
      </c>
      <c r="F10" s="45">
        <v>55851</v>
      </c>
      <c r="G10" s="45">
        <v>-23059</v>
      </c>
      <c r="H10" s="45">
        <v>57869</v>
      </c>
      <c r="I10" s="45">
        <v>35027</v>
      </c>
      <c r="J10" s="45">
        <v>-63520</v>
      </c>
      <c r="K10" s="45">
        <v>-32466</v>
      </c>
      <c r="L10" s="45">
        <v>-108321</v>
      </c>
      <c r="M10" s="45">
        <v>75943</v>
      </c>
      <c r="N10" s="45">
        <v>45798</v>
      </c>
      <c r="O10" s="45">
        <v>-43550</v>
      </c>
      <c r="P10" s="45">
        <v>50060</v>
      </c>
      <c r="Q10" s="45">
        <v>21022</v>
      </c>
      <c r="R10" s="45">
        <v>26845</v>
      </c>
    </row>
    <row r="11" spans="1:18" ht="14.1" customHeight="1" x14ac:dyDescent="0.2">
      <c r="A11" s="128"/>
      <c r="B11" s="42" t="s">
        <v>224</v>
      </c>
      <c r="C11" s="43"/>
      <c r="D11" s="43"/>
      <c r="E11" s="43">
        <v>38377</v>
      </c>
      <c r="F11" s="43">
        <v>20724</v>
      </c>
      <c r="G11" s="43">
        <v>21811</v>
      </c>
      <c r="H11" s="43">
        <v>10050</v>
      </c>
      <c r="I11" s="44">
        <v>7205</v>
      </c>
      <c r="J11" s="43">
        <v>4468</v>
      </c>
      <c r="K11" s="43">
        <v>4231</v>
      </c>
      <c r="L11" s="44">
        <v>2217</v>
      </c>
      <c r="M11" s="45">
        <v>1583</v>
      </c>
      <c r="N11" s="45">
        <v>715</v>
      </c>
      <c r="O11" s="45">
        <v>19379</v>
      </c>
      <c r="P11" s="45">
        <v>340</v>
      </c>
      <c r="Q11" s="45">
        <v>121</v>
      </c>
      <c r="R11" s="45">
        <v>83</v>
      </c>
    </row>
    <row r="12" spans="1:18" ht="14.1" customHeight="1" x14ac:dyDescent="0.2">
      <c r="A12" s="128"/>
      <c r="B12" s="42" t="s">
        <v>225</v>
      </c>
      <c r="C12" s="43"/>
      <c r="D12" s="43"/>
      <c r="E12" s="43">
        <v>0</v>
      </c>
      <c r="F12" s="43">
        <v>6296</v>
      </c>
      <c r="G12" s="43">
        <v>0</v>
      </c>
      <c r="H12" s="43">
        <v>0</v>
      </c>
      <c r="I12" s="44">
        <v>0</v>
      </c>
      <c r="J12" s="43">
        <v>0</v>
      </c>
      <c r="K12" s="43">
        <v>25062</v>
      </c>
      <c r="L12" s="44">
        <v>0</v>
      </c>
      <c r="M12" s="45">
        <v>26886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</row>
    <row r="13" spans="1:18" ht="14.1" customHeight="1" x14ac:dyDescent="0.2">
      <c r="A13" s="128"/>
      <c r="B13" s="42" t="s">
        <v>226</v>
      </c>
      <c r="C13" s="43"/>
      <c r="D13" s="43"/>
      <c r="E13" s="43">
        <v>75000</v>
      </c>
      <c r="F13" s="43">
        <v>220000</v>
      </c>
      <c r="G13" s="43">
        <v>247685</v>
      </c>
      <c r="H13" s="43">
        <v>40000</v>
      </c>
      <c r="I13" s="44">
        <v>60000</v>
      </c>
      <c r="J13" s="43">
        <v>30000</v>
      </c>
      <c r="K13" s="43">
        <v>240000</v>
      </c>
      <c r="L13" s="44">
        <v>133600</v>
      </c>
      <c r="M13" s="45">
        <v>63000</v>
      </c>
      <c r="N13" s="45">
        <v>151000</v>
      </c>
      <c r="O13" s="45">
        <v>52179</v>
      </c>
      <c r="P13" s="45">
        <v>200000</v>
      </c>
      <c r="Q13" s="45">
        <v>140000</v>
      </c>
      <c r="R13" s="45">
        <v>102000</v>
      </c>
    </row>
    <row r="14" spans="1:18" ht="14.1" customHeight="1" x14ac:dyDescent="0.2">
      <c r="A14" s="128"/>
      <c r="B14" s="42" t="s">
        <v>227</v>
      </c>
      <c r="C14" s="44">
        <f t="shared" ref="C14:R14" si="2">+C10+C11+C12-C13</f>
        <v>0</v>
      </c>
      <c r="D14" s="44">
        <f t="shared" si="2"/>
        <v>0</v>
      </c>
      <c r="E14" s="44">
        <f t="shared" si="2"/>
        <v>-75657</v>
      </c>
      <c r="F14" s="44">
        <f t="shared" si="2"/>
        <v>-137129</v>
      </c>
      <c r="G14" s="44">
        <f t="shared" si="2"/>
        <v>-248933</v>
      </c>
      <c r="H14" s="44">
        <f t="shared" si="2"/>
        <v>27919</v>
      </c>
      <c r="I14" s="44">
        <f t="shared" si="2"/>
        <v>-17768</v>
      </c>
      <c r="J14" s="44">
        <f t="shared" si="2"/>
        <v>-89052</v>
      </c>
      <c r="K14" s="44">
        <f t="shared" si="2"/>
        <v>-243173</v>
      </c>
      <c r="L14" s="44">
        <f t="shared" si="2"/>
        <v>-239704</v>
      </c>
      <c r="M14" s="44">
        <f t="shared" si="2"/>
        <v>41412</v>
      </c>
      <c r="N14" s="44">
        <f t="shared" si="2"/>
        <v>-104487</v>
      </c>
      <c r="O14" s="44">
        <f t="shared" si="2"/>
        <v>-76350</v>
      </c>
      <c r="P14" s="44">
        <f t="shared" si="2"/>
        <v>-149600</v>
      </c>
      <c r="Q14" s="44">
        <f t="shared" si="2"/>
        <v>-118857</v>
      </c>
      <c r="R14" s="44">
        <f t="shared" si="2"/>
        <v>-75072</v>
      </c>
    </row>
    <row r="15" spans="1:18" ht="14.1" customHeight="1" x14ac:dyDescent="0.2">
      <c r="A15" s="128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7.2772795847646012</v>
      </c>
      <c r="F15" s="46">
        <f t="shared" si="3"/>
        <v>9.4809052925623583</v>
      </c>
      <c r="G15" s="46">
        <f t="shared" si="3"/>
        <v>7.9549685918625599</v>
      </c>
      <c r="H15" s="46">
        <f t="shared" si="3"/>
        <v>10.739756503952769</v>
      </c>
      <c r="I15" s="46">
        <f t="shared" si="3"/>
        <v>11.753977544049237</v>
      </c>
      <c r="J15" s="46">
        <f t="shared" si="3"/>
        <v>8.8609853589827114</v>
      </c>
      <c r="K15" s="46">
        <f t="shared" si="3"/>
        <v>7.1792120431416491</v>
      </c>
      <c r="L15" s="46">
        <f t="shared" si="3"/>
        <v>2.4075751607678932</v>
      </c>
      <c r="M15" s="46">
        <f t="shared" si="3"/>
        <v>5.7492160794332126</v>
      </c>
      <c r="N15" s="46">
        <f t="shared" si="3"/>
        <v>7.7449246796514046</v>
      </c>
      <c r="O15" s="46">
        <f>+O9/O19*100</f>
        <v>6.0659358361119953</v>
      </c>
      <c r="P15" s="46">
        <f>+P9/P19*100</f>
        <v>9.0158941266457013</v>
      </c>
      <c r="Q15" s="46">
        <f>+Q9/Q19*100</f>
        <v>11.107224712585488</v>
      </c>
      <c r="R15" s="46">
        <f>+R9/R19*100</f>
        <v>12.614976859165278</v>
      </c>
    </row>
    <row r="16" spans="1:18" ht="14.1" customHeight="1" x14ac:dyDescent="0.2">
      <c r="A16" s="129" t="s">
        <v>23</v>
      </c>
      <c r="B16" s="129"/>
      <c r="C16" s="62"/>
      <c r="D16" s="47"/>
      <c r="E16" s="47">
        <v>827904</v>
      </c>
      <c r="F16" s="47">
        <v>818873</v>
      </c>
      <c r="G16" s="47">
        <v>882401</v>
      </c>
      <c r="H16" s="47">
        <v>837330</v>
      </c>
      <c r="I16" s="62">
        <v>879644</v>
      </c>
      <c r="J16" s="47">
        <v>879686</v>
      </c>
      <c r="K16" s="47">
        <v>921084</v>
      </c>
      <c r="L16" s="62">
        <v>928292</v>
      </c>
      <c r="M16" s="47">
        <v>862189</v>
      </c>
      <c r="N16" s="47">
        <v>876757</v>
      </c>
      <c r="O16" s="47">
        <v>903060</v>
      </c>
      <c r="P16" s="47">
        <v>845987</v>
      </c>
      <c r="Q16" s="47">
        <v>830800</v>
      </c>
      <c r="R16" s="47">
        <v>823009</v>
      </c>
    </row>
    <row r="17" spans="1:18" ht="14.1" customHeight="1" x14ac:dyDescent="0.2">
      <c r="A17" s="129" t="s">
        <v>24</v>
      </c>
      <c r="B17" s="129"/>
      <c r="C17" s="62"/>
      <c r="D17" s="47"/>
      <c r="E17" s="47">
        <v>1588005</v>
      </c>
      <c r="F17" s="47">
        <v>1749547</v>
      </c>
      <c r="G17" s="47">
        <v>1826508</v>
      </c>
      <c r="H17" s="47">
        <v>1835608</v>
      </c>
      <c r="I17" s="62">
        <v>1939953</v>
      </c>
      <c r="J17" s="47">
        <v>1942198</v>
      </c>
      <c r="K17" s="47">
        <v>1998370</v>
      </c>
      <c r="L17" s="62">
        <v>2029321</v>
      </c>
      <c r="M17" s="47">
        <v>2023243</v>
      </c>
      <c r="N17" s="47">
        <v>2017817</v>
      </c>
      <c r="O17" s="47">
        <v>1927797</v>
      </c>
      <c r="P17" s="47">
        <v>1778245</v>
      </c>
      <c r="Q17" s="47">
        <v>1590900</v>
      </c>
      <c r="R17" s="47">
        <v>1603239</v>
      </c>
    </row>
    <row r="18" spans="1:18" ht="14.1" customHeight="1" x14ac:dyDescent="0.2">
      <c r="A18" s="129" t="s">
        <v>25</v>
      </c>
      <c r="B18" s="129"/>
      <c r="C18" s="62"/>
      <c r="D18" s="47"/>
      <c r="E18" s="47">
        <v>1091377</v>
      </c>
      <c r="F18" s="47">
        <v>1078556</v>
      </c>
      <c r="G18" s="47">
        <v>1162044</v>
      </c>
      <c r="H18" s="47">
        <v>1101073</v>
      </c>
      <c r="I18" s="62">
        <v>1157325</v>
      </c>
      <c r="J18" s="47">
        <v>1156801</v>
      </c>
      <c r="K18" s="47">
        <v>1211487</v>
      </c>
      <c r="L18" s="62">
        <v>1221026</v>
      </c>
      <c r="M18" s="47">
        <v>1132651</v>
      </c>
      <c r="N18" s="47">
        <v>1152145</v>
      </c>
      <c r="O18" s="47">
        <v>1186803</v>
      </c>
      <c r="P18" s="47">
        <v>1110974</v>
      </c>
      <c r="Q18" s="47">
        <v>1089821</v>
      </c>
      <c r="R18" s="47">
        <v>1078355</v>
      </c>
    </row>
    <row r="19" spans="1:18" ht="14.1" customHeight="1" x14ac:dyDescent="0.2">
      <c r="A19" s="129" t="s">
        <v>26</v>
      </c>
      <c r="B19" s="129"/>
      <c r="C19" s="62"/>
      <c r="D19" s="47"/>
      <c r="E19" s="47">
        <v>1848012</v>
      </c>
      <c r="F19" s="47">
        <v>2007572</v>
      </c>
      <c r="G19" s="47">
        <v>2102799</v>
      </c>
      <c r="H19" s="47">
        <v>2096379</v>
      </c>
      <c r="I19" s="62">
        <v>2213489</v>
      </c>
      <c r="J19" s="47">
        <v>2219313</v>
      </c>
      <c r="K19" s="47">
        <v>2286978</v>
      </c>
      <c r="L19" s="62">
        <v>2320426</v>
      </c>
      <c r="M19" s="47">
        <v>2292643</v>
      </c>
      <c r="N19" s="47">
        <v>2293205</v>
      </c>
      <c r="O19" s="47">
        <v>2209997</v>
      </c>
      <c r="P19" s="47">
        <v>2042138</v>
      </c>
      <c r="Q19" s="47">
        <v>1846897</v>
      </c>
      <c r="R19" s="47">
        <v>1838957</v>
      </c>
    </row>
    <row r="20" spans="1:18" ht="14.1" customHeight="1" x14ac:dyDescent="0.2">
      <c r="A20" s="129" t="s">
        <v>27</v>
      </c>
      <c r="B20" s="129"/>
      <c r="C20" s="63"/>
      <c r="D20" s="48"/>
      <c r="E20" s="48">
        <v>0.56000000000000005</v>
      </c>
      <c r="F20" s="48">
        <v>0.51</v>
      </c>
      <c r="G20" s="48">
        <v>0.49</v>
      </c>
      <c r="H20" s="48">
        <v>0.47</v>
      </c>
      <c r="I20" s="64">
        <v>0.46</v>
      </c>
      <c r="J20" s="48">
        <v>0.45</v>
      </c>
      <c r="K20" s="48">
        <v>0.45</v>
      </c>
      <c r="L20" s="64">
        <v>0.46</v>
      </c>
      <c r="M20" s="48">
        <v>0.45</v>
      </c>
      <c r="N20" s="48">
        <v>0.44</v>
      </c>
      <c r="O20" s="48">
        <v>0.44</v>
      </c>
      <c r="P20" s="48">
        <v>0.46</v>
      </c>
      <c r="Q20" s="48">
        <v>0.49</v>
      </c>
      <c r="R20" s="48">
        <v>0.5</v>
      </c>
    </row>
    <row r="21" spans="1:18" ht="14.1" customHeight="1" x14ac:dyDescent="0.2">
      <c r="A21" s="129" t="s">
        <v>28</v>
      </c>
      <c r="B21" s="129"/>
      <c r="C21" s="65"/>
      <c r="D21" s="49"/>
      <c r="E21" s="49">
        <v>70.3</v>
      </c>
      <c r="F21" s="49">
        <v>70</v>
      </c>
      <c r="G21" s="49">
        <v>76.099999999999994</v>
      </c>
      <c r="H21" s="49">
        <v>76.5</v>
      </c>
      <c r="I21" s="66">
        <v>76.8</v>
      </c>
      <c r="J21" s="49">
        <v>77.8</v>
      </c>
      <c r="K21" s="49">
        <v>80.400000000000006</v>
      </c>
      <c r="L21" s="66">
        <v>80.5</v>
      </c>
      <c r="M21" s="49">
        <v>85.4</v>
      </c>
      <c r="N21" s="49">
        <v>85.1</v>
      </c>
      <c r="O21" s="49">
        <v>86.1</v>
      </c>
      <c r="P21" s="49">
        <v>82.6</v>
      </c>
      <c r="Q21" s="49">
        <v>85.3</v>
      </c>
      <c r="R21" s="49">
        <v>89.9</v>
      </c>
    </row>
    <row r="22" spans="1:18" ht="14.1" customHeight="1" x14ac:dyDescent="0.2">
      <c r="A22" s="129" t="s">
        <v>29</v>
      </c>
      <c r="B22" s="129"/>
      <c r="C22" s="65"/>
      <c r="D22" s="49"/>
      <c r="E22" s="49">
        <v>6.5</v>
      </c>
      <c r="F22" s="49">
        <v>6.9</v>
      </c>
      <c r="G22" s="49">
        <v>6.9</v>
      </c>
      <c r="H22" s="49">
        <v>7.6</v>
      </c>
      <c r="I22" s="66">
        <v>8</v>
      </c>
      <c r="J22" s="49">
        <v>7.7</v>
      </c>
      <c r="K22" s="49">
        <v>7.7</v>
      </c>
      <c r="L22" s="66">
        <v>7.3</v>
      </c>
      <c r="M22" s="49">
        <v>7.9</v>
      </c>
      <c r="N22" s="49">
        <v>6.2</v>
      </c>
      <c r="O22" s="49">
        <v>6</v>
      </c>
      <c r="P22" s="49">
        <v>7.8</v>
      </c>
      <c r="Q22" s="49">
        <v>9</v>
      </c>
      <c r="R22" s="49">
        <v>9.1</v>
      </c>
    </row>
    <row r="23" spans="1:18" ht="14.1" customHeight="1" x14ac:dyDescent="0.2">
      <c r="A23" s="129" t="s">
        <v>30</v>
      </c>
      <c r="B23" s="129"/>
      <c r="C23" s="65"/>
      <c r="D23" s="49"/>
      <c r="E23" s="49">
        <v>7.7</v>
      </c>
      <c r="F23" s="49">
        <v>8.1999999999999993</v>
      </c>
      <c r="G23" s="49">
        <v>8.3000000000000007</v>
      </c>
      <c r="H23" s="49">
        <v>8.9</v>
      </c>
      <c r="I23" s="66">
        <v>8.9</v>
      </c>
      <c r="J23" s="49">
        <v>8.4</v>
      </c>
      <c r="K23" s="49">
        <v>7.9</v>
      </c>
      <c r="L23" s="66">
        <v>8</v>
      </c>
      <c r="M23" s="49">
        <v>7.4</v>
      </c>
      <c r="N23" s="49">
        <v>7.4</v>
      </c>
      <c r="O23" s="49">
        <v>6.4</v>
      </c>
      <c r="P23" s="49">
        <v>7.5</v>
      </c>
      <c r="Q23" s="49">
        <v>8.6</v>
      </c>
      <c r="R23" s="49">
        <v>8.8000000000000007</v>
      </c>
    </row>
    <row r="24" spans="1:18" ht="14.1" customHeight="1" x14ac:dyDescent="0.2">
      <c r="A24" s="129" t="s">
        <v>211</v>
      </c>
      <c r="B24" s="129"/>
      <c r="C24" s="65"/>
      <c r="D24" s="49"/>
      <c r="E24" s="49">
        <v>5.3</v>
      </c>
      <c r="F24" s="49">
        <v>5.9</v>
      </c>
      <c r="G24" s="49">
        <v>6.1</v>
      </c>
      <c r="H24" s="49">
        <v>6.1</v>
      </c>
      <c r="I24" s="66">
        <v>6</v>
      </c>
      <c r="J24" s="49">
        <v>5.8</v>
      </c>
      <c r="K24" s="49">
        <v>5.4</v>
      </c>
      <c r="L24" s="66">
        <v>5.2</v>
      </c>
      <c r="M24" s="49">
        <v>5</v>
      </c>
      <c r="N24" s="49">
        <v>5.3</v>
      </c>
      <c r="O24" s="49">
        <v>5.0999999999999996</v>
      </c>
      <c r="P24" s="49">
        <v>5.2</v>
      </c>
      <c r="Q24" s="49">
        <v>5.5</v>
      </c>
      <c r="R24" s="49">
        <v>5.9</v>
      </c>
    </row>
    <row r="25" spans="1:18" ht="14.1" customHeight="1" x14ac:dyDescent="0.2">
      <c r="A25" s="127" t="s">
        <v>212</v>
      </c>
      <c r="B25" s="127"/>
      <c r="C25" s="44">
        <f t="shared" ref="C25:Q25" si="4">SUM(C26:C28)</f>
        <v>0</v>
      </c>
      <c r="D25" s="44">
        <f t="shared" si="4"/>
        <v>0</v>
      </c>
      <c r="E25" s="44">
        <f t="shared" si="4"/>
        <v>1296879</v>
      </c>
      <c r="F25" s="44">
        <f t="shared" si="4"/>
        <v>1192299</v>
      </c>
      <c r="G25" s="44">
        <f t="shared" si="4"/>
        <v>1034978</v>
      </c>
      <c r="H25" s="44">
        <f t="shared" si="4"/>
        <v>1035928</v>
      </c>
      <c r="I25" s="44">
        <f t="shared" si="4"/>
        <v>1063099</v>
      </c>
      <c r="J25" s="44">
        <f t="shared" si="4"/>
        <v>1202868</v>
      </c>
      <c r="K25" s="44">
        <f t="shared" si="4"/>
        <v>1048818</v>
      </c>
      <c r="L25" s="44">
        <f t="shared" si="4"/>
        <v>1007565</v>
      </c>
      <c r="M25" s="44">
        <f t="shared" si="4"/>
        <v>1019875</v>
      </c>
      <c r="N25" s="44">
        <f t="shared" si="4"/>
        <v>879921</v>
      </c>
      <c r="O25" s="44">
        <f t="shared" si="4"/>
        <v>1006714</v>
      </c>
      <c r="P25" s="44">
        <f t="shared" si="4"/>
        <v>967509</v>
      </c>
      <c r="Q25" s="44">
        <f t="shared" si="4"/>
        <v>920895</v>
      </c>
      <c r="R25" s="44">
        <f>SUM(R26:R28)</f>
        <v>774631</v>
      </c>
    </row>
    <row r="26" spans="1:18" ht="14.1" customHeight="1" x14ac:dyDescent="0.15">
      <c r="A26" s="50"/>
      <c r="B26" s="2" t="s">
        <v>9</v>
      </c>
      <c r="C26" s="44"/>
      <c r="D26" s="43"/>
      <c r="E26" s="43">
        <v>562307</v>
      </c>
      <c r="F26" s="43">
        <v>440031</v>
      </c>
      <c r="G26" s="43">
        <v>304479</v>
      </c>
      <c r="H26" s="43">
        <v>366529</v>
      </c>
      <c r="I26" s="44">
        <v>426734</v>
      </c>
      <c r="J26" s="43">
        <v>502202</v>
      </c>
      <c r="K26" s="43">
        <v>348434</v>
      </c>
      <c r="L26" s="44">
        <v>293051</v>
      </c>
      <c r="M26" s="43">
        <v>283634</v>
      </c>
      <c r="N26" s="43">
        <v>214349</v>
      </c>
      <c r="O26" s="43">
        <v>281549</v>
      </c>
      <c r="P26" s="43">
        <v>149890</v>
      </c>
      <c r="Q26" s="43">
        <v>103011</v>
      </c>
      <c r="R26" s="43">
        <v>104094</v>
      </c>
    </row>
    <row r="27" spans="1:18" ht="14.1" customHeight="1" x14ac:dyDescent="0.15">
      <c r="A27" s="50"/>
      <c r="B27" s="2" t="s">
        <v>10</v>
      </c>
      <c r="C27" s="44"/>
      <c r="D27" s="43"/>
      <c r="E27" s="43">
        <v>122796</v>
      </c>
      <c r="F27" s="43">
        <v>120419</v>
      </c>
      <c r="G27" s="43">
        <v>73593</v>
      </c>
      <c r="H27" s="43">
        <v>16876</v>
      </c>
      <c r="I27" s="44">
        <v>17186</v>
      </c>
      <c r="J27" s="43">
        <v>82368</v>
      </c>
      <c r="K27" s="43">
        <v>78830</v>
      </c>
      <c r="L27" s="44">
        <v>89151</v>
      </c>
      <c r="M27" s="43">
        <v>62589</v>
      </c>
      <c r="N27" s="43">
        <v>62643</v>
      </c>
      <c r="O27" s="43">
        <v>211752</v>
      </c>
      <c r="P27" s="43">
        <v>211817</v>
      </c>
      <c r="Q27" s="43">
        <v>211987</v>
      </c>
      <c r="R27" s="43">
        <v>151783</v>
      </c>
    </row>
    <row r="28" spans="1:18" ht="14.1" customHeight="1" x14ac:dyDescent="0.15">
      <c r="A28" s="50"/>
      <c r="B28" s="2" t="s">
        <v>11</v>
      </c>
      <c r="C28" s="44"/>
      <c r="D28" s="43"/>
      <c r="E28" s="43">
        <v>611776</v>
      </c>
      <c r="F28" s="43">
        <v>631849</v>
      </c>
      <c r="G28" s="43">
        <v>656906</v>
      </c>
      <c r="H28" s="43">
        <v>652523</v>
      </c>
      <c r="I28" s="44">
        <v>619179</v>
      </c>
      <c r="J28" s="43">
        <v>618298</v>
      </c>
      <c r="K28" s="43">
        <v>621554</v>
      </c>
      <c r="L28" s="44">
        <v>625363</v>
      </c>
      <c r="M28" s="43">
        <v>673652</v>
      </c>
      <c r="N28" s="43">
        <v>602929</v>
      </c>
      <c r="O28" s="43">
        <v>513413</v>
      </c>
      <c r="P28" s="43">
        <v>605802</v>
      </c>
      <c r="Q28" s="43">
        <v>605897</v>
      </c>
      <c r="R28" s="43">
        <v>518754</v>
      </c>
    </row>
    <row r="29" spans="1:18" ht="14.1" customHeight="1" x14ac:dyDescent="0.2">
      <c r="A29" s="127" t="s">
        <v>213</v>
      </c>
      <c r="B29" s="127"/>
      <c r="C29" s="44"/>
      <c r="D29" s="43"/>
      <c r="E29" s="43">
        <v>1199685</v>
      </c>
      <c r="F29" s="43">
        <v>1176443</v>
      </c>
      <c r="G29" s="43">
        <v>1252303</v>
      </c>
      <c r="H29" s="43">
        <v>1243628</v>
      </c>
      <c r="I29" s="44">
        <v>1315367</v>
      </c>
      <c r="J29" s="43">
        <v>1309652</v>
      </c>
      <c r="K29" s="43">
        <v>1265642</v>
      </c>
      <c r="L29" s="44">
        <v>1332391</v>
      </c>
      <c r="M29" s="43">
        <v>1356412</v>
      </c>
      <c r="N29" s="43">
        <v>1607479</v>
      </c>
      <c r="O29" s="43">
        <v>3184781</v>
      </c>
      <c r="P29" s="43">
        <v>3303381</v>
      </c>
      <c r="Q29" s="43">
        <v>3564757</v>
      </c>
      <c r="R29" s="43">
        <v>3751950</v>
      </c>
    </row>
    <row r="30" spans="1:18" ht="14.1" customHeight="1" x14ac:dyDescent="0.2">
      <c r="A30" s="41"/>
      <c r="B30" s="39" t="s">
        <v>297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68500</v>
      </c>
      <c r="P30" s="43">
        <v>206900</v>
      </c>
      <c r="Q30" s="43">
        <v>488600</v>
      </c>
      <c r="R30" s="43">
        <v>685378</v>
      </c>
    </row>
    <row r="31" spans="1:18" ht="14.1" customHeight="1" x14ac:dyDescent="0.2">
      <c r="A31" s="132" t="s">
        <v>214</v>
      </c>
      <c r="B31" s="132"/>
      <c r="C31" s="44">
        <f t="shared" ref="C31:Q31" si="5">SUM(C32:C35)</f>
        <v>0</v>
      </c>
      <c r="D31" s="44">
        <f t="shared" si="5"/>
        <v>0</v>
      </c>
      <c r="E31" s="44">
        <f t="shared" si="5"/>
        <v>0</v>
      </c>
      <c r="F31" s="44">
        <f t="shared" si="5"/>
        <v>0</v>
      </c>
      <c r="G31" s="44">
        <f t="shared" si="5"/>
        <v>149137</v>
      </c>
      <c r="H31" s="44">
        <f t="shared" si="5"/>
        <v>144028</v>
      </c>
      <c r="I31" s="44">
        <f t="shared" si="5"/>
        <v>138259</v>
      </c>
      <c r="J31" s="44">
        <f t="shared" si="5"/>
        <v>126966</v>
      </c>
      <c r="K31" s="44">
        <f t="shared" si="5"/>
        <v>115674</v>
      </c>
      <c r="L31" s="44">
        <f t="shared" si="5"/>
        <v>104381</v>
      </c>
      <c r="M31" s="44">
        <f t="shared" si="5"/>
        <v>93089</v>
      </c>
      <c r="N31" s="44">
        <f t="shared" si="5"/>
        <v>1162000</v>
      </c>
      <c r="O31" s="44">
        <f t="shared" si="5"/>
        <v>70505</v>
      </c>
      <c r="P31" s="44">
        <f t="shared" si="5"/>
        <v>59213</v>
      </c>
      <c r="Q31" s="44">
        <f t="shared" si="5"/>
        <v>47921</v>
      </c>
      <c r="R31" s="44">
        <f>SUM(R32:R35)</f>
        <v>36629</v>
      </c>
    </row>
    <row r="32" spans="1:18" ht="14.1" customHeight="1" x14ac:dyDescent="0.2">
      <c r="A32" s="39"/>
      <c r="B32" s="39" t="s">
        <v>5</v>
      </c>
      <c r="C32" s="44"/>
      <c r="D32" s="43"/>
      <c r="E32" s="43">
        <v>0</v>
      </c>
      <c r="F32" s="43">
        <v>0</v>
      </c>
      <c r="G32" s="43">
        <v>0</v>
      </c>
      <c r="H32" s="43">
        <v>0</v>
      </c>
      <c r="I32" s="44">
        <v>0</v>
      </c>
      <c r="J32" s="43">
        <v>0</v>
      </c>
      <c r="K32" s="43">
        <v>0</v>
      </c>
      <c r="L32" s="44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</row>
    <row r="33" spans="1:18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</row>
    <row r="34" spans="1:18" ht="14.1" customHeight="1" x14ac:dyDescent="0.2">
      <c r="A34" s="41"/>
      <c r="B34" s="39" t="s">
        <v>7</v>
      </c>
      <c r="C34" s="44"/>
      <c r="D34" s="43"/>
      <c r="E34" s="43">
        <v>0</v>
      </c>
      <c r="F34" s="43">
        <v>0</v>
      </c>
      <c r="G34" s="43">
        <v>149137</v>
      </c>
      <c r="H34" s="43">
        <v>144028</v>
      </c>
      <c r="I34" s="44">
        <v>138259</v>
      </c>
      <c r="J34" s="43">
        <v>126966</v>
      </c>
      <c r="K34" s="43">
        <v>115674</v>
      </c>
      <c r="L34" s="44">
        <v>104381</v>
      </c>
      <c r="M34" s="43">
        <v>93089</v>
      </c>
      <c r="N34" s="43">
        <v>1162000</v>
      </c>
      <c r="O34" s="43">
        <v>70505</v>
      </c>
      <c r="P34" s="43">
        <v>59213</v>
      </c>
      <c r="Q34" s="43">
        <v>47921</v>
      </c>
      <c r="R34" s="43">
        <v>36629</v>
      </c>
    </row>
    <row r="35" spans="1:18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</row>
    <row r="36" spans="1:18" ht="14.1" customHeight="1" x14ac:dyDescent="0.2">
      <c r="A36" s="127" t="s">
        <v>215</v>
      </c>
      <c r="B36" s="127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ht="14.1" customHeight="1" x14ac:dyDescent="0.2">
      <c r="A37" s="127" t="s">
        <v>216</v>
      </c>
      <c r="B37" s="127"/>
      <c r="C37" s="44"/>
      <c r="D37" s="43"/>
      <c r="E37" s="43">
        <v>0</v>
      </c>
      <c r="F37" s="43">
        <v>0</v>
      </c>
      <c r="G37" s="43">
        <v>161014</v>
      </c>
      <c r="H37" s="43">
        <v>164579</v>
      </c>
      <c r="I37" s="44">
        <v>166939</v>
      </c>
      <c r="J37" s="43">
        <v>167887</v>
      </c>
      <c r="K37" s="43">
        <v>168633</v>
      </c>
      <c r="L37" s="44">
        <v>169359</v>
      </c>
      <c r="M37" s="43">
        <v>169838</v>
      </c>
      <c r="N37" s="43">
        <v>170000</v>
      </c>
      <c r="O37" s="43">
        <v>170215</v>
      </c>
      <c r="P37" s="43">
        <v>170369</v>
      </c>
      <c r="Q37" s="43">
        <v>170499</v>
      </c>
      <c r="R37" s="43">
        <v>170630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20:B20"/>
    <mergeCell ref="A21:B21"/>
    <mergeCell ref="A4:B4"/>
    <mergeCell ref="A5:A15"/>
    <mergeCell ref="A16:B16"/>
    <mergeCell ref="A17:B17"/>
    <mergeCell ref="A18:B18"/>
    <mergeCell ref="A19:B19"/>
    <mergeCell ref="A36:B36"/>
    <mergeCell ref="A37:B37"/>
    <mergeCell ref="A22:B22"/>
    <mergeCell ref="A23:B23"/>
    <mergeCell ref="A29:B29"/>
    <mergeCell ref="A31:B31"/>
    <mergeCell ref="A24:B24"/>
    <mergeCell ref="A25:B25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56"/>
  <sheetViews>
    <sheetView view="pageBreakPreview" zoomScaleNormal="100" zoomScaleSheetLayoutView="100" workbookViewId="0">
      <pane xSplit="1" ySplit="3" topLeftCell="Z60" activePane="bottomRight" state="frozen"/>
      <selection pane="topRight" activeCell="B1" sqref="B1"/>
      <selection pane="bottomLeft" activeCell="A2" sqref="A2"/>
      <selection pane="bottomRight" activeCell="AJ40" sqref="AJ40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32" width="9.77734375" style="1" customWidth="1"/>
    <col min="33" max="36" width="8.6640625" style="1" customWidth="1"/>
    <col min="37" max="16384" width="9" style="1"/>
  </cols>
  <sheetData>
    <row r="1" spans="1:32" ht="15" customHeight="1" x14ac:dyDescent="0.2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54" t="str">
        <f>財政指標!$V$1</f>
        <v>那珂川町</v>
      </c>
      <c r="L1" s="51"/>
      <c r="M1" s="22"/>
      <c r="N1" s="22"/>
      <c r="O1" s="22"/>
      <c r="P1" s="22"/>
      <c r="Q1" s="22"/>
      <c r="U1" s="54" t="str">
        <f>財政指標!$V$1</f>
        <v>那珂川町</v>
      </c>
      <c r="V1" s="51"/>
      <c r="W1" s="23"/>
      <c r="X1" s="51"/>
      <c r="Y1" s="51"/>
      <c r="Z1" s="51"/>
      <c r="AA1" s="51"/>
      <c r="AB1" s="51"/>
      <c r="AC1" s="51"/>
      <c r="AE1" s="54" t="str">
        <f>財政指標!$V$1</f>
        <v>那珂川町</v>
      </c>
      <c r="AF1" s="51"/>
    </row>
    <row r="2" spans="1:32" ht="15" customHeight="1" x14ac:dyDescent="0.15">
      <c r="K2" s="15"/>
      <c r="L2" s="104" t="s">
        <v>148</v>
      </c>
      <c r="N2" s="35" t="s">
        <v>198</v>
      </c>
      <c r="U2" s="15"/>
      <c r="V2" s="104" t="s">
        <v>148</v>
      </c>
      <c r="X2" s="18"/>
      <c r="Y2" s="15"/>
      <c r="Z2" s="15"/>
      <c r="AA2" s="15"/>
      <c r="AB2" s="15"/>
      <c r="AC2" s="15"/>
      <c r="AD2" s="15"/>
      <c r="AE2" s="15"/>
      <c r="AF2" s="104" t="s">
        <v>148</v>
      </c>
    </row>
    <row r="3" spans="1:32" s="102" customFormat="1" ht="15" customHeight="1" x14ac:dyDescent="0.2">
      <c r="A3" s="39"/>
      <c r="B3" s="57" t="s">
        <v>168</v>
      </c>
      <c r="C3" s="57" t="s">
        <v>170</v>
      </c>
      <c r="D3" s="57" t="s">
        <v>172</v>
      </c>
      <c r="E3" s="57" t="s">
        <v>174</v>
      </c>
      <c r="F3" s="57" t="s">
        <v>176</v>
      </c>
      <c r="G3" s="57" t="s">
        <v>178</v>
      </c>
      <c r="H3" s="58" t="s">
        <v>180</v>
      </c>
      <c r="I3" s="57" t="s">
        <v>182</v>
      </c>
      <c r="J3" s="58" t="s">
        <v>184</v>
      </c>
      <c r="K3" s="58" t="s">
        <v>186</v>
      </c>
      <c r="L3" s="57" t="s">
        <v>188</v>
      </c>
      <c r="M3" s="57" t="s">
        <v>190</v>
      </c>
      <c r="N3" s="57" t="s">
        <v>192</v>
      </c>
      <c r="O3" s="57" t="s">
        <v>194</v>
      </c>
      <c r="P3" s="57" t="s">
        <v>196</v>
      </c>
      <c r="Q3" s="57" t="s">
        <v>197</v>
      </c>
      <c r="R3" s="39" t="s">
        <v>164</v>
      </c>
      <c r="S3" s="39" t="s">
        <v>274</v>
      </c>
      <c r="T3" s="39" t="s">
        <v>281</v>
      </c>
      <c r="U3" s="39" t="s">
        <v>282</v>
      </c>
      <c r="V3" s="39" t="s">
        <v>283</v>
      </c>
      <c r="W3" s="39" t="s">
        <v>284</v>
      </c>
      <c r="X3" s="39" t="s">
        <v>285</v>
      </c>
      <c r="Y3" s="39" t="s">
        <v>287</v>
      </c>
      <c r="Z3" s="39" t="s">
        <v>288</v>
      </c>
      <c r="AA3" s="39" t="s">
        <v>289</v>
      </c>
      <c r="AB3" s="39" t="s">
        <v>295</v>
      </c>
      <c r="AC3" s="39" t="s">
        <v>296</v>
      </c>
      <c r="AD3" s="39" t="s">
        <v>300</v>
      </c>
      <c r="AE3" s="39" t="str">
        <f>財政指標!AF3</f>
        <v>１８(H30)</v>
      </c>
      <c r="AF3" s="39" t="str">
        <f>財政指標!AG3</f>
        <v>１９(R1)</v>
      </c>
    </row>
    <row r="4" spans="1:32" ht="15" customHeight="1" x14ac:dyDescent="0.15">
      <c r="A4" s="3" t="s">
        <v>97</v>
      </c>
      <c r="B4" s="79"/>
      <c r="C4" s="79"/>
      <c r="D4" s="88">
        <f>歳入・旧馬頭町!D4+歳入・旧小川町!D4</f>
        <v>1974885</v>
      </c>
      <c r="E4" s="88">
        <f>歳入・旧馬頭町!E4+歳入・旧小川町!E4</f>
        <v>1993121</v>
      </c>
      <c r="F4" s="88">
        <f>歳入・旧馬頭町!F4+歳入・旧小川町!F4</f>
        <v>2010001</v>
      </c>
      <c r="G4" s="88">
        <f>歳入・旧馬頭町!G4+歳入・旧小川町!G4</f>
        <v>1955178</v>
      </c>
      <c r="H4" s="88">
        <f>歳入・旧馬頭町!H4+歳入・旧小川町!H4</f>
        <v>1980327</v>
      </c>
      <c r="I4" s="88">
        <f>歳入・旧馬頭町!I4+歳入・旧小川町!I4</f>
        <v>2046062</v>
      </c>
      <c r="J4" s="88">
        <f>歳入・旧馬頭町!J4+歳入・旧小川町!J4</f>
        <v>2127504</v>
      </c>
      <c r="K4" s="88">
        <f>歳入・旧馬頭町!K4+歳入・旧小川町!K4</f>
        <v>2019506</v>
      </c>
      <c r="L4" s="88">
        <f>歳入・旧馬頭町!L4+歳入・旧小川町!L4</f>
        <v>2016754</v>
      </c>
      <c r="M4" s="88">
        <f>歳入・旧馬頭町!M4+歳入・旧小川町!M4</f>
        <v>2028175</v>
      </c>
      <c r="N4" s="88">
        <f>歳入・旧馬頭町!N4+歳入・旧小川町!N4</f>
        <v>1921905</v>
      </c>
      <c r="O4" s="88">
        <f>歳入・旧馬頭町!O4+歳入・旧小川町!O4</f>
        <v>1944878</v>
      </c>
      <c r="P4" s="88">
        <f>歳入・旧馬頭町!P4+歳入・旧小川町!P4</f>
        <v>1809420</v>
      </c>
      <c r="Q4" s="88">
        <f>歳入・旧馬頭町!Q4+歳入・旧小川町!Q4</f>
        <v>1860291</v>
      </c>
      <c r="R4" s="7">
        <v>1779822</v>
      </c>
      <c r="S4" s="7">
        <v>1925714</v>
      </c>
      <c r="T4" s="7">
        <v>2146820</v>
      </c>
      <c r="U4" s="7">
        <v>2102650</v>
      </c>
      <c r="V4" s="7">
        <v>2049040</v>
      </c>
      <c r="W4" s="7">
        <v>1991758</v>
      </c>
      <c r="X4" s="7">
        <v>2011024</v>
      </c>
      <c r="Y4" s="115">
        <v>2026065</v>
      </c>
      <c r="Z4" s="115">
        <v>2018969</v>
      </c>
      <c r="AA4" s="115">
        <v>1967963</v>
      </c>
      <c r="AB4" s="115">
        <v>1986062</v>
      </c>
      <c r="AC4" s="115">
        <v>2038200</v>
      </c>
      <c r="AD4" s="115">
        <v>2127997</v>
      </c>
      <c r="AE4" s="115">
        <v>2137458</v>
      </c>
      <c r="AF4" s="115">
        <v>2092805</v>
      </c>
    </row>
    <row r="5" spans="1:32" ht="15" customHeight="1" x14ac:dyDescent="0.15">
      <c r="A5" s="3" t="s">
        <v>98</v>
      </c>
      <c r="B5" s="79"/>
      <c r="C5" s="79"/>
      <c r="D5" s="88">
        <f>歳入・旧馬頭町!D5+歳入・旧小川町!D5</f>
        <v>171999</v>
      </c>
      <c r="E5" s="88">
        <f>歳入・旧馬頭町!E5+歳入・旧小川町!E5</f>
        <v>185803</v>
      </c>
      <c r="F5" s="88">
        <f>歳入・旧馬頭町!F5+歳入・旧小川町!F5</f>
        <v>201013</v>
      </c>
      <c r="G5" s="88">
        <f>歳入・旧馬頭町!G5+歳入・旧小川町!G5</f>
        <v>203484</v>
      </c>
      <c r="H5" s="88">
        <f>歳入・旧馬頭町!H5+歳入・旧小川町!H5</f>
        <v>209174</v>
      </c>
      <c r="I5" s="88">
        <f>歳入・旧馬頭町!I5+歳入・旧小川町!I5</f>
        <v>212803</v>
      </c>
      <c r="J5" s="88">
        <f>歳入・旧馬頭町!J5+歳入・旧小川町!J5</f>
        <v>146901</v>
      </c>
      <c r="K5" s="88">
        <f>歳入・旧馬頭町!K5+歳入・旧小川町!K5</f>
        <v>112416</v>
      </c>
      <c r="L5" s="88">
        <f>歳入・旧馬頭町!L5+歳入・旧小川町!L5</f>
        <v>114226</v>
      </c>
      <c r="M5" s="88">
        <f>歳入・旧馬頭町!M5+歳入・旧小川町!M5</f>
        <v>117069</v>
      </c>
      <c r="N5" s="88">
        <f>歳入・旧馬頭町!N5+歳入・旧小川町!N5</f>
        <v>113600</v>
      </c>
      <c r="O5" s="88">
        <f>歳入・旧馬頭町!O5+歳入・旧小川町!O5</f>
        <v>114923</v>
      </c>
      <c r="P5" s="88">
        <f>歳入・旧馬頭町!P5+歳入・旧小川町!P5</f>
        <v>121869</v>
      </c>
      <c r="Q5" s="88">
        <f>歳入・旧馬頭町!Q5+歳入・旧小川町!Q5</f>
        <v>165018</v>
      </c>
      <c r="R5" s="7">
        <v>202662</v>
      </c>
      <c r="S5" s="7">
        <v>278010</v>
      </c>
      <c r="T5" s="7">
        <v>126942</v>
      </c>
      <c r="U5" s="7">
        <v>123319</v>
      </c>
      <c r="V5" s="7">
        <v>115787</v>
      </c>
      <c r="W5" s="7">
        <v>112028</v>
      </c>
      <c r="X5" s="7">
        <v>109128</v>
      </c>
      <c r="Y5" s="115">
        <v>102898</v>
      </c>
      <c r="Z5" s="115">
        <v>98092</v>
      </c>
      <c r="AA5" s="115">
        <v>93417</v>
      </c>
      <c r="AB5" s="115">
        <v>97537</v>
      </c>
      <c r="AC5" s="115">
        <v>98583</v>
      </c>
      <c r="AD5" s="115">
        <v>98221</v>
      </c>
      <c r="AE5" s="115">
        <v>99463</v>
      </c>
      <c r="AF5" s="115">
        <v>110858</v>
      </c>
    </row>
    <row r="6" spans="1:32" ht="15" customHeight="1" x14ac:dyDescent="0.15">
      <c r="A6" s="3" t="s">
        <v>161</v>
      </c>
      <c r="B6" s="79"/>
      <c r="C6" s="79"/>
      <c r="D6" s="88">
        <f>歳入・旧馬頭町!D6+歳入・旧小川町!D6</f>
        <v>76453</v>
      </c>
      <c r="E6" s="88">
        <f>歳入・旧馬頭町!E6+歳入・旧小川町!E6</f>
        <v>54722</v>
      </c>
      <c r="F6" s="88">
        <f>歳入・旧馬頭町!F6+歳入・旧小川町!F6</f>
        <v>56679</v>
      </c>
      <c r="G6" s="88">
        <f>歳入・旧馬頭町!G6+歳入・旧小川町!G6</f>
        <v>72492</v>
      </c>
      <c r="H6" s="88">
        <f>歳入・旧馬頭町!H6+歳入・旧小川町!H6</f>
        <v>50729</v>
      </c>
      <c r="I6" s="88">
        <f>歳入・旧馬頭町!I6+歳入・旧小川町!I6</f>
        <v>28341</v>
      </c>
      <c r="J6" s="88">
        <f>歳入・旧馬頭町!J6+歳入・旧小川町!J6</f>
        <v>22544</v>
      </c>
      <c r="K6" s="88">
        <f>歳入・旧馬頭町!K6+歳入・旧小川町!K6</f>
        <v>18009</v>
      </c>
      <c r="L6" s="88">
        <f>歳入・旧馬頭町!L6+歳入・旧小川町!L6</f>
        <v>16595</v>
      </c>
      <c r="M6" s="88">
        <f>歳入・旧馬頭町!M6+歳入・旧小川町!M6</f>
        <v>68892</v>
      </c>
      <c r="N6" s="88">
        <f>歳入・旧馬頭町!N6+歳入・旧小川町!N6</f>
        <v>69268</v>
      </c>
      <c r="O6" s="88">
        <f>歳入・旧馬頭町!O6+歳入・旧小川町!O6</f>
        <v>22094</v>
      </c>
      <c r="P6" s="88">
        <f>歳入・旧馬頭町!P6+歳入・旧小川町!P6</f>
        <v>15271</v>
      </c>
      <c r="Q6" s="88">
        <f>歳入・旧馬頭町!Q6+歳入・旧小川町!Q6</f>
        <v>14954</v>
      </c>
      <c r="R6" s="7">
        <v>8585</v>
      </c>
      <c r="S6" s="7">
        <v>5767</v>
      </c>
      <c r="T6" s="7">
        <v>7588</v>
      </c>
      <c r="U6" s="7">
        <v>7559</v>
      </c>
      <c r="V6" s="7">
        <v>6089</v>
      </c>
      <c r="W6" s="7">
        <v>5184</v>
      </c>
      <c r="X6" s="7">
        <v>4015</v>
      </c>
      <c r="Y6" s="115">
        <v>3513</v>
      </c>
      <c r="Z6" s="115">
        <v>3242</v>
      </c>
      <c r="AA6" s="115">
        <v>2871</v>
      </c>
      <c r="AB6" s="115">
        <v>2327</v>
      </c>
      <c r="AC6" s="115">
        <v>1315</v>
      </c>
      <c r="AD6" s="115">
        <v>2407</v>
      </c>
      <c r="AE6" s="115">
        <v>2581</v>
      </c>
      <c r="AF6" s="115">
        <v>1036</v>
      </c>
    </row>
    <row r="7" spans="1:32" ht="15" customHeight="1" x14ac:dyDescent="0.15">
      <c r="A7" s="3" t="s">
        <v>162</v>
      </c>
      <c r="B7" s="79"/>
      <c r="C7" s="79"/>
      <c r="D7" s="88">
        <f>歳入・旧馬頭町!D7+歳入・旧小川町!D7</f>
        <v>0</v>
      </c>
      <c r="E7" s="88">
        <f>歳入・旧馬頭町!E7+歳入・旧小川町!E7</f>
        <v>0</v>
      </c>
      <c r="F7" s="88">
        <f>歳入・旧馬頭町!F7+歳入・旧小川町!F7</f>
        <v>0</v>
      </c>
      <c r="G7" s="88">
        <f>歳入・旧馬頭町!G7+歳入・旧小川町!G7</f>
        <v>0</v>
      </c>
      <c r="H7" s="88">
        <f>歳入・旧馬頭町!H7+歳入・旧小川町!H7</f>
        <v>0</v>
      </c>
      <c r="I7" s="88">
        <f>歳入・旧馬頭町!I7+歳入・旧小川町!I7</f>
        <v>0</v>
      </c>
      <c r="J7" s="88">
        <f>歳入・旧馬頭町!J7+歳入・旧小川町!J7</f>
        <v>0</v>
      </c>
      <c r="K7" s="88">
        <f>歳入・旧馬頭町!K7+歳入・旧小川町!K7</f>
        <v>0</v>
      </c>
      <c r="L7" s="88">
        <f>歳入・旧馬頭町!L7+歳入・旧小川町!L7</f>
        <v>0</v>
      </c>
      <c r="M7" s="88">
        <f>歳入・旧馬頭町!M7+歳入・旧小川町!M7</f>
        <v>0</v>
      </c>
      <c r="N7" s="88">
        <f>歳入・旧馬頭町!N7+歳入・旧小川町!N7</f>
        <v>0</v>
      </c>
      <c r="O7" s="88">
        <f>歳入・旧馬頭町!O7+歳入・旧小川町!O7</f>
        <v>0</v>
      </c>
      <c r="P7" s="88">
        <f>歳入・旧馬頭町!P7+歳入・旧小川町!P7</f>
        <v>0</v>
      </c>
      <c r="Q7" s="88">
        <f>歳入・旧馬頭町!Q7+歳入・旧小川町!Q7</f>
        <v>2345</v>
      </c>
      <c r="R7" s="7">
        <v>4044</v>
      </c>
      <c r="S7" s="7">
        <v>6192</v>
      </c>
      <c r="T7" s="7">
        <v>6751</v>
      </c>
      <c r="U7" s="7">
        <v>2407</v>
      </c>
      <c r="V7" s="7">
        <v>1866</v>
      </c>
      <c r="W7" s="7">
        <v>2353</v>
      </c>
      <c r="X7" s="7">
        <v>2671</v>
      </c>
      <c r="Y7" s="115">
        <v>3088</v>
      </c>
      <c r="Z7" s="115">
        <v>6240</v>
      </c>
      <c r="AA7" s="115">
        <v>11959</v>
      </c>
      <c r="AB7" s="115">
        <v>8991</v>
      </c>
      <c r="AC7" s="115">
        <v>5049</v>
      </c>
      <c r="AD7" s="115">
        <v>7314</v>
      </c>
      <c r="AE7" s="115">
        <v>5483</v>
      </c>
      <c r="AF7" s="115">
        <v>6491</v>
      </c>
    </row>
    <row r="8" spans="1:32" ht="15" customHeight="1" x14ac:dyDescent="0.15">
      <c r="A8" s="3" t="s">
        <v>163</v>
      </c>
      <c r="B8" s="79"/>
      <c r="C8" s="79"/>
      <c r="D8" s="88">
        <f>歳入・旧馬頭町!D8+歳入・旧小川町!D8</f>
        <v>0</v>
      </c>
      <c r="E8" s="88">
        <f>歳入・旧馬頭町!E8+歳入・旧小川町!E8</f>
        <v>0</v>
      </c>
      <c r="F8" s="88">
        <f>歳入・旧馬頭町!F8+歳入・旧小川町!F8</f>
        <v>0</v>
      </c>
      <c r="G8" s="88">
        <f>歳入・旧馬頭町!G8+歳入・旧小川町!G8</f>
        <v>0</v>
      </c>
      <c r="H8" s="88">
        <f>歳入・旧馬頭町!H8+歳入・旧小川町!H8</f>
        <v>0</v>
      </c>
      <c r="I8" s="88">
        <f>歳入・旧馬頭町!I8+歳入・旧小川町!I8</f>
        <v>0</v>
      </c>
      <c r="J8" s="88">
        <f>歳入・旧馬頭町!J8+歳入・旧小川町!J8</f>
        <v>0</v>
      </c>
      <c r="K8" s="88">
        <f>歳入・旧馬頭町!K8+歳入・旧小川町!K8</f>
        <v>0</v>
      </c>
      <c r="L8" s="88">
        <f>歳入・旧馬頭町!L8+歳入・旧小川町!L8</f>
        <v>0</v>
      </c>
      <c r="M8" s="88">
        <f>歳入・旧馬頭町!M8+歳入・旧小川町!M8</f>
        <v>0</v>
      </c>
      <c r="N8" s="88">
        <f>歳入・旧馬頭町!N8+歳入・旧小川町!N8</f>
        <v>0</v>
      </c>
      <c r="O8" s="88">
        <f>歳入・旧馬頭町!O8+歳入・旧小川町!O8</f>
        <v>0</v>
      </c>
      <c r="P8" s="88">
        <f>歳入・旧馬頭町!P8+歳入・旧小川町!P8</f>
        <v>0</v>
      </c>
      <c r="Q8" s="88">
        <f>歳入・旧馬頭町!Q8+歳入・旧小川町!Q8</f>
        <v>2711</v>
      </c>
      <c r="R8" s="7">
        <v>5949</v>
      </c>
      <c r="S8" s="7">
        <v>4497</v>
      </c>
      <c r="T8" s="7">
        <v>3866</v>
      </c>
      <c r="U8" s="7">
        <v>1392</v>
      </c>
      <c r="V8" s="7">
        <v>1100</v>
      </c>
      <c r="W8" s="7">
        <v>907</v>
      </c>
      <c r="X8" s="7">
        <v>690</v>
      </c>
      <c r="Y8" s="115">
        <v>896</v>
      </c>
      <c r="Z8" s="115">
        <v>10036</v>
      </c>
      <c r="AA8" s="115">
        <v>6523</v>
      </c>
      <c r="AB8" s="115">
        <v>7694</v>
      </c>
      <c r="AC8" s="115">
        <v>2904</v>
      </c>
      <c r="AD8" s="115">
        <v>7714</v>
      </c>
      <c r="AE8" s="115">
        <v>4927</v>
      </c>
      <c r="AF8" s="115">
        <v>4484</v>
      </c>
    </row>
    <row r="9" spans="1:32" ht="15" customHeight="1" x14ac:dyDescent="0.15">
      <c r="A9" s="3" t="s">
        <v>99</v>
      </c>
      <c r="B9" s="79"/>
      <c r="C9" s="79"/>
      <c r="D9" s="88">
        <f>歳入・旧馬頭町!D9+歳入・旧小川町!D9</f>
        <v>0</v>
      </c>
      <c r="E9" s="88">
        <f>歳入・旧馬頭町!E9+歳入・旧小川町!E9</f>
        <v>0</v>
      </c>
      <c r="F9" s="88">
        <f>歳入・旧馬頭町!F9+歳入・旧小川町!F9</f>
        <v>0</v>
      </c>
      <c r="G9" s="88">
        <f>歳入・旧馬頭町!G9+歳入・旧小川町!G9</f>
        <v>0</v>
      </c>
      <c r="H9" s="88">
        <f>歳入・旧馬頭町!H9+歳入・旧小川町!H9</f>
        <v>0</v>
      </c>
      <c r="I9" s="88">
        <f>歳入・旧馬頭町!I9+歳入・旧小川町!I9</f>
        <v>0</v>
      </c>
      <c r="J9" s="88">
        <f>歳入・旧馬頭町!J9+歳入・旧小川町!J9</f>
        <v>47354</v>
      </c>
      <c r="K9" s="88">
        <f>歳入・旧馬頭町!K9+歳入・旧小川町!K9</f>
        <v>202361</v>
      </c>
      <c r="L9" s="88">
        <f>歳入・旧馬頭町!L9+歳入・旧小川町!L9</f>
        <v>191991</v>
      </c>
      <c r="M9" s="88">
        <f>歳入・旧馬頭町!M9+歳入・旧小川町!M9</f>
        <v>197996</v>
      </c>
      <c r="N9" s="88">
        <f>歳入・旧馬頭町!N9+歳入・旧小川町!N9</f>
        <v>190426</v>
      </c>
      <c r="O9" s="88">
        <f>歳入・旧馬頭町!O9+歳入・旧小川町!O9</f>
        <v>164089</v>
      </c>
      <c r="P9" s="88">
        <f>歳入・旧馬頭町!P9+歳入・旧小川町!P9</f>
        <v>181219</v>
      </c>
      <c r="Q9" s="88">
        <f>歳入・旧馬頭町!Q9+歳入・旧小川町!Q9</f>
        <v>199992</v>
      </c>
      <c r="R9" s="7">
        <v>184712</v>
      </c>
      <c r="S9" s="7">
        <v>189092</v>
      </c>
      <c r="T9" s="7">
        <v>180756</v>
      </c>
      <c r="U9" s="7">
        <v>164682</v>
      </c>
      <c r="V9" s="7">
        <v>174491</v>
      </c>
      <c r="W9" s="7">
        <v>174192</v>
      </c>
      <c r="X9" s="7">
        <v>169181</v>
      </c>
      <c r="Y9" s="115">
        <v>165168</v>
      </c>
      <c r="Z9" s="115">
        <v>163759</v>
      </c>
      <c r="AA9" s="115">
        <v>201910</v>
      </c>
      <c r="AB9" s="115">
        <v>339096</v>
      </c>
      <c r="AC9" s="115">
        <v>294218</v>
      </c>
      <c r="AD9" s="115">
        <v>302569</v>
      </c>
      <c r="AE9" s="115">
        <v>312784</v>
      </c>
      <c r="AF9" s="115">
        <v>295848</v>
      </c>
    </row>
    <row r="10" spans="1:32" ht="15" customHeight="1" x14ac:dyDescent="0.15">
      <c r="A10" s="3" t="s">
        <v>100</v>
      </c>
      <c r="B10" s="79"/>
      <c r="C10" s="79"/>
      <c r="D10" s="89">
        <f>歳入・旧馬頭町!D10+歳入・旧小川町!D10</f>
        <v>159197</v>
      </c>
      <c r="E10" s="89">
        <f>歳入・旧馬頭町!E10+歳入・旧小川町!E10</f>
        <v>170555</v>
      </c>
      <c r="F10" s="89">
        <f>歳入・旧馬頭町!F10+歳入・旧小川町!F10</f>
        <v>166546</v>
      </c>
      <c r="G10" s="89">
        <f>歳入・旧馬頭町!G10+歳入・旧小川町!G10</f>
        <v>161268</v>
      </c>
      <c r="H10" s="89">
        <f>歳入・旧馬頭町!H10+歳入・旧小川町!H10</f>
        <v>156029</v>
      </c>
      <c r="I10" s="89">
        <f>歳入・旧馬頭町!I10+歳入・旧小川町!I10</f>
        <v>173733</v>
      </c>
      <c r="J10" s="89">
        <f>歳入・旧馬頭町!J10+歳入・旧小川町!J10</f>
        <v>146896</v>
      </c>
      <c r="K10" s="89">
        <f>歳入・旧馬頭町!K10+歳入・旧小川町!K10</f>
        <v>123008</v>
      </c>
      <c r="L10" s="89">
        <f>歳入・旧馬頭町!L10+歳入・旧小川町!L10</f>
        <v>122313</v>
      </c>
      <c r="M10" s="89">
        <f>歳入・旧馬頭町!M10+歳入・旧小川町!M10</f>
        <v>99451</v>
      </c>
      <c r="N10" s="89">
        <f>歳入・旧馬頭町!N10+歳入・旧小川町!N10</f>
        <v>101036</v>
      </c>
      <c r="O10" s="89">
        <f>歳入・旧馬頭町!O10+歳入・旧小川町!O10</f>
        <v>93061</v>
      </c>
      <c r="P10" s="89">
        <f>歳入・旧馬頭町!P10+歳入・旧小川町!P10</f>
        <v>85785</v>
      </c>
      <c r="Q10" s="89">
        <f>歳入・旧馬頭町!Q10+歳入・旧小川町!Q10</f>
        <v>71386</v>
      </c>
      <c r="R10" s="13">
        <v>91440</v>
      </c>
      <c r="S10" s="13">
        <v>77036</v>
      </c>
      <c r="T10" s="13">
        <v>72967</v>
      </c>
      <c r="U10" s="13">
        <v>81078</v>
      </c>
      <c r="V10" s="13">
        <v>91182</v>
      </c>
      <c r="W10" s="13">
        <v>80342</v>
      </c>
      <c r="X10" s="13">
        <v>76227</v>
      </c>
      <c r="Y10" s="116">
        <v>75262</v>
      </c>
      <c r="Z10" s="116">
        <v>67431</v>
      </c>
      <c r="AA10" s="116">
        <v>47533</v>
      </c>
      <c r="AB10" s="116">
        <v>47266</v>
      </c>
      <c r="AC10" s="116">
        <v>47035</v>
      </c>
      <c r="AD10" s="116">
        <v>47320</v>
      </c>
      <c r="AE10" s="116">
        <v>46332</v>
      </c>
      <c r="AF10" s="116">
        <v>41845</v>
      </c>
    </row>
    <row r="11" spans="1:32" ht="15" customHeight="1" x14ac:dyDescent="0.15">
      <c r="A11" s="3" t="s">
        <v>101</v>
      </c>
      <c r="B11" s="79"/>
      <c r="C11" s="79"/>
      <c r="D11" s="89">
        <f>歳入・旧馬頭町!D11+歳入・旧小川町!D11</f>
        <v>1140</v>
      </c>
      <c r="E11" s="89">
        <f>歳入・旧馬頭町!E11+歳入・旧小川町!E11</f>
        <v>1941</v>
      </c>
      <c r="F11" s="89">
        <f>歳入・旧馬頭町!F11+歳入・旧小川町!F11</f>
        <v>2090</v>
      </c>
      <c r="G11" s="89">
        <f>歳入・旧馬頭町!G11+歳入・旧小川町!G11</f>
        <v>2165</v>
      </c>
      <c r="H11" s="89">
        <f>歳入・旧馬頭町!H11+歳入・旧小川町!H11</f>
        <v>1939</v>
      </c>
      <c r="I11" s="89">
        <f>歳入・旧馬頭町!I11+歳入・旧小川町!I11</f>
        <v>2170</v>
      </c>
      <c r="J11" s="89">
        <f>歳入・旧馬頭町!J11+歳入・旧小川町!J11</f>
        <v>4060</v>
      </c>
      <c r="K11" s="89">
        <f>歳入・旧馬頭町!K11+歳入・旧小川町!K11</f>
        <v>4028</v>
      </c>
      <c r="L11" s="89">
        <f>歳入・旧馬頭町!L11+歳入・旧小川町!L11</f>
        <v>4237</v>
      </c>
      <c r="M11" s="89">
        <f>歳入・旧馬頭町!M11+歳入・旧小川町!M11</f>
        <v>530</v>
      </c>
      <c r="N11" s="89">
        <f>歳入・旧馬頭町!N11+歳入・旧小川町!N11</f>
        <v>0</v>
      </c>
      <c r="O11" s="89">
        <f>歳入・旧馬頭町!O11+歳入・旧小川町!O11</f>
        <v>0</v>
      </c>
      <c r="P11" s="89">
        <f>歳入・旧馬頭町!P11+歳入・旧小川町!P11</f>
        <v>0</v>
      </c>
      <c r="Q11" s="89">
        <f>歳入・旧馬頭町!Q11+歳入・旧小川町!Q11</f>
        <v>135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</row>
    <row r="12" spans="1:32" ht="15" customHeight="1" x14ac:dyDescent="0.15">
      <c r="A12" s="3" t="s">
        <v>102</v>
      </c>
      <c r="B12" s="79"/>
      <c r="C12" s="79"/>
      <c r="D12" s="88">
        <f>歳入・旧馬頭町!D12+歳入・旧小川町!D12</f>
        <v>118410</v>
      </c>
      <c r="E12" s="88">
        <f>歳入・旧馬頭町!E12+歳入・旧小川町!E12</f>
        <v>112355</v>
      </c>
      <c r="F12" s="88">
        <f>歳入・旧馬頭町!F12+歳入・旧小川町!F12</f>
        <v>97157</v>
      </c>
      <c r="G12" s="88">
        <f>歳入・旧馬頭町!G12+歳入・旧小川町!G12</f>
        <v>106813</v>
      </c>
      <c r="H12" s="88">
        <f>歳入・旧馬頭町!H12+歳入・旧小川町!H12</f>
        <v>113545</v>
      </c>
      <c r="I12" s="88">
        <f>歳入・旧馬頭町!I12+歳入・旧小川町!I12</f>
        <v>112942</v>
      </c>
      <c r="J12" s="88">
        <f>歳入・旧馬頭町!J12+歳入・旧小川町!J12</f>
        <v>94758</v>
      </c>
      <c r="K12" s="88">
        <f>歳入・旧馬頭町!K12+歳入・旧小川町!K12</f>
        <v>83059</v>
      </c>
      <c r="L12" s="88">
        <f>歳入・旧馬頭町!L12+歳入・旧小川町!L12</f>
        <v>81779</v>
      </c>
      <c r="M12" s="88">
        <f>歳入・旧馬頭町!M12+歳入・旧小川町!M12</f>
        <v>77839</v>
      </c>
      <c r="N12" s="88">
        <f>歳入・旧馬頭町!N12+歳入・旧小川町!N12</f>
        <v>76887</v>
      </c>
      <c r="O12" s="88">
        <f>歳入・旧馬頭町!O12+歳入・旧小川町!O12</f>
        <v>68192</v>
      </c>
      <c r="P12" s="88">
        <f>歳入・旧馬頭町!P12+歳入・旧小川町!P12</f>
        <v>77554</v>
      </c>
      <c r="Q12" s="88">
        <f>歳入・旧馬頭町!Q12+歳入・旧小川町!Q12</f>
        <v>73541</v>
      </c>
      <c r="R12" s="7">
        <v>77940</v>
      </c>
      <c r="S12" s="7">
        <v>74566</v>
      </c>
      <c r="T12" s="7">
        <v>75097</v>
      </c>
      <c r="U12" s="7">
        <v>63093</v>
      </c>
      <c r="V12" s="7">
        <v>39678</v>
      </c>
      <c r="W12" s="7">
        <v>33207</v>
      </c>
      <c r="X12" s="7">
        <v>25069</v>
      </c>
      <c r="Y12" s="115">
        <v>35510</v>
      </c>
      <c r="Z12" s="115">
        <v>29823</v>
      </c>
      <c r="AA12" s="115">
        <v>14383</v>
      </c>
      <c r="AB12" s="115">
        <v>22165</v>
      </c>
      <c r="AC12" s="115">
        <v>23322</v>
      </c>
      <c r="AD12" s="115">
        <v>27241</v>
      </c>
      <c r="AE12" s="115">
        <v>35747</v>
      </c>
      <c r="AF12" s="115">
        <v>15921</v>
      </c>
    </row>
    <row r="13" spans="1:32" ht="15" customHeight="1" x14ac:dyDescent="0.15">
      <c r="A13" s="3" t="s">
        <v>303</v>
      </c>
      <c r="B13" s="79"/>
      <c r="C13" s="79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>
        <f>歳入・旧馬頭町!Q13+歳入・旧小川町!Q13</f>
        <v>0</v>
      </c>
      <c r="R13" s="7">
        <v>1</v>
      </c>
      <c r="S13" s="7">
        <v>1</v>
      </c>
      <c r="T13" s="7">
        <v>0</v>
      </c>
      <c r="U13" s="7">
        <v>0</v>
      </c>
      <c r="V13" s="7">
        <v>0</v>
      </c>
      <c r="W13" s="7"/>
      <c r="X13" s="7"/>
      <c r="Y13" s="115"/>
      <c r="Z13" s="115"/>
      <c r="AA13" s="115"/>
      <c r="AB13" s="115"/>
      <c r="AC13" s="115"/>
      <c r="AD13" s="115"/>
      <c r="AE13" s="115"/>
      <c r="AF13" s="115">
        <v>5008</v>
      </c>
    </row>
    <row r="14" spans="1:32" ht="15" customHeight="1" x14ac:dyDescent="0.15">
      <c r="A14" s="3" t="s">
        <v>104</v>
      </c>
      <c r="B14" s="79"/>
      <c r="C14" s="79"/>
      <c r="D14" s="88">
        <f>歳入・旧馬頭町!D14+歳入・旧小川町!D14</f>
        <v>0</v>
      </c>
      <c r="E14" s="88">
        <f>歳入・旧馬頭町!E14+歳入・旧小川町!E14</f>
        <v>0</v>
      </c>
      <c r="F14" s="88">
        <f>歳入・旧馬頭町!F14+歳入・旧小川町!F14</f>
        <v>0</v>
      </c>
      <c r="G14" s="88">
        <f>歳入・旧馬頭町!G14+歳入・旧小川町!G14</f>
        <v>0</v>
      </c>
      <c r="H14" s="88">
        <f>歳入・旧馬頭町!H14+歳入・旧小川町!H14</f>
        <v>0</v>
      </c>
      <c r="I14" s="88">
        <f>歳入・旧馬頭町!I14+歳入・旧小川町!I14</f>
        <v>0</v>
      </c>
      <c r="J14" s="88">
        <f>歳入・旧馬頭町!J14+歳入・旧小川町!J14</f>
        <v>0</v>
      </c>
      <c r="K14" s="88">
        <f>歳入・旧馬頭町!K14+歳入・旧小川町!K14</f>
        <v>0</v>
      </c>
      <c r="L14" s="88">
        <f>歳入・旧馬頭町!L14+歳入・旧小川町!L14</f>
        <v>45985</v>
      </c>
      <c r="M14" s="88">
        <f>歳入・旧馬頭町!M14+歳入・旧小川町!M14</f>
        <v>61947</v>
      </c>
      <c r="N14" s="88">
        <f>歳入・旧馬頭町!N14+歳入・旧小川町!N14</f>
        <v>64246</v>
      </c>
      <c r="O14" s="88">
        <f>歳入・旧馬頭町!O14+歳入・旧小川町!O14</f>
        <v>57509</v>
      </c>
      <c r="P14" s="88">
        <f>歳入・旧馬頭町!P14+歳入・旧小川町!P14</f>
        <v>60685</v>
      </c>
      <c r="Q14" s="88">
        <f>歳入・旧馬頭町!Q14+歳入・旧小川町!Q14</f>
        <v>52789</v>
      </c>
      <c r="R14" s="7">
        <v>49915</v>
      </c>
      <c r="S14" s="7">
        <v>37743</v>
      </c>
      <c r="T14" s="7">
        <v>11245</v>
      </c>
      <c r="U14" s="7">
        <v>19014</v>
      </c>
      <c r="V14" s="7">
        <v>27178</v>
      </c>
      <c r="W14" s="7">
        <v>40822</v>
      </c>
      <c r="X14" s="7">
        <v>35996</v>
      </c>
      <c r="Y14" s="115">
        <v>4033</v>
      </c>
      <c r="Z14" s="115">
        <v>4381</v>
      </c>
      <c r="AA14" s="115">
        <v>4368</v>
      </c>
      <c r="AB14" s="115">
        <v>4338</v>
      </c>
      <c r="AC14" s="115">
        <v>4207</v>
      </c>
      <c r="AD14" s="115">
        <v>4943</v>
      </c>
      <c r="AE14" s="115">
        <v>6286</v>
      </c>
      <c r="AF14" s="115">
        <v>43307</v>
      </c>
    </row>
    <row r="15" spans="1:32" ht="15" customHeight="1" x14ac:dyDescent="0.15">
      <c r="A15" s="3" t="s">
        <v>105</v>
      </c>
      <c r="B15" s="79"/>
      <c r="C15" s="79"/>
      <c r="D15" s="88">
        <f>歳入・旧馬頭町!D15+歳入・旧小川町!D15</f>
        <v>2963555</v>
      </c>
      <c r="E15" s="88">
        <f>歳入・旧馬頭町!E15+歳入・旧小川町!E15</f>
        <v>3251160</v>
      </c>
      <c r="F15" s="88">
        <f>歳入・旧馬頭町!F15+歳入・旧小川町!F15</f>
        <v>3286625</v>
      </c>
      <c r="G15" s="88">
        <f>歳入・旧馬頭町!G15+歳入・旧小川町!G15</f>
        <v>3470659</v>
      </c>
      <c r="H15" s="88">
        <f>歳入・旧馬頭町!H15+歳入・旧小川町!H15</f>
        <v>3642950</v>
      </c>
      <c r="I15" s="88">
        <f>歳入・旧馬頭町!I15+歳入・旧小川町!I15</f>
        <v>3682111</v>
      </c>
      <c r="J15" s="88">
        <f>歳入・旧馬頭町!J15+歳入・旧小川町!J15</f>
        <v>3751907</v>
      </c>
      <c r="K15" s="88">
        <f>歳入・旧馬頭町!K15+歳入・旧小川町!K15</f>
        <v>3837060</v>
      </c>
      <c r="L15" s="88">
        <f>歳入・旧馬頭町!L15+歳入・旧小川町!L15</f>
        <v>4039017</v>
      </c>
      <c r="M15" s="88">
        <f>歳入・旧馬頭町!M15+歳入・旧小川町!M15</f>
        <v>4032276</v>
      </c>
      <c r="N15" s="88">
        <f>歳入・旧馬頭町!N15+歳入・旧小川町!N15</f>
        <v>3737706</v>
      </c>
      <c r="O15" s="88">
        <f>歳入・旧馬頭町!O15+歳入・旧小川町!O15</f>
        <v>3504128</v>
      </c>
      <c r="P15" s="88">
        <f>歳入・旧馬頭町!P15+歳入・旧小川町!P15</f>
        <v>3123601</v>
      </c>
      <c r="Q15" s="88">
        <f>歳入・旧馬頭町!Q15+歳入・旧小川町!Q15</f>
        <v>3070161</v>
      </c>
      <c r="R15" s="7">
        <v>3337843</v>
      </c>
      <c r="S15" s="7">
        <v>3260348</v>
      </c>
      <c r="T15" s="7">
        <v>3016286</v>
      </c>
      <c r="U15" s="7">
        <v>3311378</v>
      </c>
      <c r="V15" s="7">
        <v>3482633</v>
      </c>
      <c r="W15" s="7">
        <v>3702665</v>
      </c>
      <c r="X15" s="7">
        <v>4022371</v>
      </c>
      <c r="Y15" s="115">
        <v>3637117</v>
      </c>
      <c r="Z15" s="115">
        <v>3669522</v>
      </c>
      <c r="AA15" s="115">
        <v>3748689</v>
      </c>
      <c r="AB15" s="115">
        <v>3721493</v>
      </c>
      <c r="AC15" s="115">
        <v>3570309</v>
      </c>
      <c r="AD15" s="115">
        <v>3357297</v>
      </c>
      <c r="AE15" s="115">
        <v>3151307</v>
      </c>
      <c r="AF15" s="115">
        <v>3291509</v>
      </c>
    </row>
    <row r="16" spans="1:32" ht="15" customHeight="1" x14ac:dyDescent="0.15">
      <c r="A16" s="3" t="s">
        <v>106</v>
      </c>
      <c r="B16" s="79"/>
      <c r="C16" s="79"/>
      <c r="D16" s="90">
        <f>歳入・旧馬頭町!D16+歳入・旧小川町!D16</f>
        <v>2615198</v>
      </c>
      <c r="E16" s="90">
        <f>歳入・旧馬頭町!E16+歳入・旧小川町!E16</f>
        <v>2885557</v>
      </c>
      <c r="F16" s="90">
        <f>歳入・旧馬頭町!F16+歳入・旧小川町!F16</f>
        <v>0</v>
      </c>
      <c r="G16" s="90">
        <f>歳入・旧馬頭町!G16+歳入・旧小川町!G16</f>
        <v>0</v>
      </c>
      <c r="H16" s="90">
        <f>歳入・旧馬頭町!H16+歳入・旧小川町!H16</f>
        <v>0</v>
      </c>
      <c r="I16" s="90">
        <f>歳入・旧馬頭町!I16+歳入・旧小川町!I16</f>
        <v>0</v>
      </c>
      <c r="J16" s="90">
        <f>歳入・旧馬頭町!J16+歳入・旧小川町!J16</f>
        <v>3375994</v>
      </c>
      <c r="K16" s="90">
        <f>歳入・旧馬頭町!K16+歳入・旧小川町!K16</f>
        <v>3458568</v>
      </c>
      <c r="L16" s="90">
        <f>歳入・旧馬頭町!L16+歳入・旧小川町!L16</f>
        <v>3595056</v>
      </c>
      <c r="M16" s="90">
        <f>歳入・旧馬頭町!M16+歳入・旧小川町!M16</f>
        <v>3585322</v>
      </c>
      <c r="N16" s="90">
        <f>歳入・旧馬頭町!N16+歳入・旧小川町!N16</f>
        <v>3320052</v>
      </c>
      <c r="O16" s="90">
        <f>歳入・旧馬頭町!O16+歳入・旧小川町!O16</f>
        <v>3098558</v>
      </c>
      <c r="P16" s="90">
        <f>歳入・旧馬頭町!P16+歳入・旧小川町!P16</f>
        <v>2734626</v>
      </c>
      <c r="Q16" s="90">
        <f>歳入・旧馬頭町!Q16+歳入・旧小川町!Q16</f>
        <v>2681989</v>
      </c>
      <c r="R16" s="6">
        <v>2815330</v>
      </c>
      <c r="S16" s="6">
        <v>2785507</v>
      </c>
      <c r="T16" s="6">
        <v>2548799</v>
      </c>
      <c r="U16" s="6">
        <v>2903207</v>
      </c>
      <c r="V16" s="6">
        <v>3080157</v>
      </c>
      <c r="W16" s="6">
        <v>3278587</v>
      </c>
      <c r="X16" s="6">
        <v>3349259</v>
      </c>
      <c r="Y16" s="6">
        <v>3265153</v>
      </c>
      <c r="Z16" s="6">
        <v>3308002</v>
      </c>
      <c r="AA16" s="6">
        <v>3310085</v>
      </c>
      <c r="AB16" s="6">
        <v>3372655</v>
      </c>
      <c r="AC16" s="6">
        <v>3226935</v>
      </c>
      <c r="AD16" s="6">
        <v>3037790</v>
      </c>
      <c r="AE16" s="6">
        <v>2837776</v>
      </c>
      <c r="AF16" s="6">
        <v>2904774</v>
      </c>
    </row>
    <row r="17" spans="1:32" ht="15" customHeight="1" x14ac:dyDescent="0.15">
      <c r="A17" s="3" t="s">
        <v>107</v>
      </c>
      <c r="B17" s="79"/>
      <c r="C17" s="79"/>
      <c r="D17" s="90">
        <f>歳入・旧馬頭町!D17+歳入・旧小川町!D17</f>
        <v>348357</v>
      </c>
      <c r="E17" s="90">
        <f>歳入・旧馬頭町!E17+歳入・旧小川町!E17</f>
        <v>365603</v>
      </c>
      <c r="F17" s="90">
        <f>歳入・旧馬頭町!F17+歳入・旧小川町!F17</f>
        <v>0</v>
      </c>
      <c r="G17" s="90">
        <f>歳入・旧馬頭町!G17+歳入・旧小川町!G17</f>
        <v>0</v>
      </c>
      <c r="H17" s="90">
        <f>歳入・旧馬頭町!H17+歳入・旧小川町!H17</f>
        <v>0</v>
      </c>
      <c r="I17" s="90">
        <f>歳入・旧馬頭町!I17+歳入・旧小川町!I17</f>
        <v>0</v>
      </c>
      <c r="J17" s="90">
        <f>歳入・旧馬頭町!J17+歳入・旧小川町!J17</f>
        <v>375913</v>
      </c>
      <c r="K17" s="90">
        <f>歳入・旧馬頭町!K17+歳入・旧小川町!K17</f>
        <v>378492</v>
      </c>
      <c r="L17" s="90">
        <f>歳入・旧馬頭町!L17+歳入・旧小川町!L17</f>
        <v>443961</v>
      </c>
      <c r="M17" s="90">
        <f>歳入・旧馬頭町!M17+歳入・旧小川町!M17</f>
        <v>446954</v>
      </c>
      <c r="N17" s="90">
        <f>歳入・旧馬頭町!N17+歳入・旧小川町!N17</f>
        <v>417654</v>
      </c>
      <c r="O17" s="90">
        <f>歳入・旧馬頭町!O17+歳入・旧小川町!O17</f>
        <v>405570</v>
      </c>
      <c r="P17" s="90">
        <f>歳入・旧馬頭町!P17+歳入・旧小川町!P17</f>
        <v>388975</v>
      </c>
      <c r="Q17" s="90">
        <f>歳入・旧馬頭町!Q17+歳入・旧小川町!Q17</f>
        <v>388172</v>
      </c>
      <c r="R17" s="6">
        <v>522513</v>
      </c>
      <c r="S17" s="6">
        <v>474841</v>
      </c>
      <c r="T17" s="6">
        <v>467487</v>
      </c>
      <c r="U17" s="6">
        <v>408171</v>
      </c>
      <c r="V17" s="6">
        <v>402476</v>
      </c>
      <c r="W17" s="6">
        <v>424078</v>
      </c>
      <c r="X17" s="6">
        <v>581287</v>
      </c>
      <c r="Y17" s="6">
        <v>339533</v>
      </c>
      <c r="Z17" s="6">
        <v>333707</v>
      </c>
      <c r="AA17" s="6">
        <v>336358</v>
      </c>
      <c r="AB17" s="6">
        <v>341182</v>
      </c>
      <c r="AC17" s="6">
        <v>341891</v>
      </c>
      <c r="AD17" s="6">
        <v>318081</v>
      </c>
      <c r="AE17" s="6">
        <v>312366</v>
      </c>
      <c r="AF17" s="6">
        <v>386011</v>
      </c>
    </row>
    <row r="18" spans="1:32" ht="15" customHeight="1" x14ac:dyDescent="0.15">
      <c r="A18" s="126" t="s">
        <v>298</v>
      </c>
      <c r="B18" s="79"/>
      <c r="C18" s="7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6"/>
      <c r="S18" s="6"/>
      <c r="T18" s="6"/>
      <c r="U18" s="6"/>
      <c r="V18" s="6"/>
      <c r="W18" s="6"/>
      <c r="X18" s="6">
        <v>91825</v>
      </c>
      <c r="Y18" s="6">
        <v>32431</v>
      </c>
      <c r="Z18" s="6">
        <v>27813</v>
      </c>
      <c r="AA18" s="6">
        <v>102246</v>
      </c>
      <c r="AB18" s="6">
        <v>7656</v>
      </c>
      <c r="AC18" s="6">
        <v>1483</v>
      </c>
      <c r="AD18" s="6">
        <v>1426</v>
      </c>
      <c r="AE18" s="6">
        <v>1165</v>
      </c>
      <c r="AF18" s="6">
        <v>724</v>
      </c>
    </row>
    <row r="19" spans="1:32" ht="15" customHeight="1" x14ac:dyDescent="0.15">
      <c r="A19" s="3" t="s">
        <v>108</v>
      </c>
      <c r="B19" s="79"/>
      <c r="C19" s="79"/>
      <c r="D19" s="88">
        <f>歳入・旧馬頭町!D18+歳入・旧小川町!D18</f>
        <v>2878</v>
      </c>
      <c r="E19" s="88">
        <f>歳入・旧馬頭町!E18+歳入・旧小川町!E18</f>
        <v>2744</v>
      </c>
      <c r="F19" s="88">
        <f>歳入・旧馬頭町!F18+歳入・旧小川町!F18</f>
        <v>2896</v>
      </c>
      <c r="G19" s="88">
        <f>歳入・旧馬頭町!G18+歳入・旧小川町!G18</f>
        <v>3180</v>
      </c>
      <c r="H19" s="88">
        <f>歳入・旧馬頭町!H18+歳入・旧小川町!H18</f>
        <v>3280</v>
      </c>
      <c r="I19" s="88">
        <f>歳入・旧馬頭町!I18+歳入・旧小川町!I18</f>
        <v>3056</v>
      </c>
      <c r="J19" s="88">
        <f>歳入・旧馬頭町!J18+歳入・旧小川町!J18</f>
        <v>2859</v>
      </c>
      <c r="K19" s="88">
        <f>歳入・旧馬頭町!K18+歳入・旧小川町!K18</f>
        <v>3005</v>
      </c>
      <c r="L19" s="88">
        <f>歳入・旧馬頭町!L18+歳入・旧小川町!L18</f>
        <v>3032</v>
      </c>
      <c r="M19" s="88">
        <f>歳入・旧馬頭町!M18+歳入・旧小川町!M18</f>
        <v>2563</v>
      </c>
      <c r="N19" s="88">
        <f>歳入・旧馬頭町!N18+歳入・旧小川町!N18</f>
        <v>2535</v>
      </c>
      <c r="O19" s="88">
        <f>歳入・旧馬頭町!O18+歳入・旧小川町!O18</f>
        <v>2292</v>
      </c>
      <c r="P19" s="88">
        <f>歳入・旧馬頭町!P18+歳入・旧小川町!P18</f>
        <v>2425</v>
      </c>
      <c r="Q19" s="88">
        <f>歳入・旧馬頭町!Q18+歳入・旧小川町!Q18</f>
        <v>2285</v>
      </c>
      <c r="R19" s="7">
        <v>2359</v>
      </c>
      <c r="S19" s="7">
        <v>2572</v>
      </c>
      <c r="T19" s="7">
        <v>2610</v>
      </c>
      <c r="U19" s="7">
        <v>2183</v>
      </c>
      <c r="V19" s="7">
        <v>2087</v>
      </c>
      <c r="W19" s="7">
        <v>1920</v>
      </c>
      <c r="X19" s="7">
        <v>1703</v>
      </c>
      <c r="Y19" s="115">
        <v>1738</v>
      </c>
      <c r="Z19" s="115">
        <v>1578</v>
      </c>
      <c r="AA19" s="115">
        <v>1282</v>
      </c>
      <c r="AB19" s="115">
        <v>1255</v>
      </c>
      <c r="AC19" s="115">
        <v>1242</v>
      </c>
      <c r="AD19" s="115">
        <v>1237</v>
      </c>
      <c r="AE19" s="115">
        <v>1123</v>
      </c>
      <c r="AF19" s="115">
        <v>1159</v>
      </c>
    </row>
    <row r="20" spans="1:32" ht="15" customHeight="1" x14ac:dyDescent="0.15">
      <c r="A20" s="3" t="s">
        <v>109</v>
      </c>
      <c r="B20" s="79"/>
      <c r="C20" s="79"/>
      <c r="D20" s="88">
        <f>歳入・旧馬頭町!D19+歳入・旧小川町!D19</f>
        <v>58758</v>
      </c>
      <c r="E20" s="88">
        <f>歳入・旧馬頭町!E19+歳入・旧小川町!E19</f>
        <v>57405</v>
      </c>
      <c r="F20" s="88">
        <f>歳入・旧馬頭町!F19+歳入・旧小川町!F19</f>
        <v>83383</v>
      </c>
      <c r="G20" s="88">
        <f>歳入・旧馬頭町!G19+歳入・旧小川町!G19</f>
        <v>85855</v>
      </c>
      <c r="H20" s="88">
        <f>歳入・旧馬頭町!H19+歳入・旧小川町!H19</f>
        <v>101664</v>
      </c>
      <c r="I20" s="88">
        <f>歳入・旧馬頭町!I19+歳入・旧小川町!I19</f>
        <v>101814</v>
      </c>
      <c r="J20" s="88">
        <f>歳入・旧馬頭町!J19+歳入・旧小川町!J19</f>
        <v>117591</v>
      </c>
      <c r="K20" s="88">
        <f>歳入・旧馬頭町!K19+歳入・旧小川町!K19</f>
        <v>126759</v>
      </c>
      <c r="L20" s="88">
        <f>歳入・旧馬頭町!L19+歳入・旧小川町!L19</f>
        <v>143784</v>
      </c>
      <c r="M20" s="88">
        <f>歳入・旧馬頭町!M19+歳入・旧小川町!M19</f>
        <v>59309</v>
      </c>
      <c r="N20" s="88">
        <f>歳入・旧馬頭町!N19+歳入・旧小川町!N19</f>
        <v>62576</v>
      </c>
      <c r="O20" s="88">
        <f>歳入・旧馬頭町!O19+歳入・旧小川町!O19</f>
        <v>57004</v>
      </c>
      <c r="P20" s="88">
        <f>歳入・旧馬頭町!P19+歳入・旧小川町!P19</f>
        <v>63998</v>
      </c>
      <c r="Q20" s="88">
        <f>歳入・旧馬頭町!Q19+歳入・旧小川町!Q19</f>
        <v>126824</v>
      </c>
      <c r="R20" s="7">
        <v>93474</v>
      </c>
      <c r="S20" s="7">
        <v>100760</v>
      </c>
      <c r="T20" s="7">
        <v>106169</v>
      </c>
      <c r="U20" s="7">
        <v>102235</v>
      </c>
      <c r="V20" s="7">
        <v>92634</v>
      </c>
      <c r="W20" s="7">
        <v>87361</v>
      </c>
      <c r="X20" s="7">
        <v>98532</v>
      </c>
      <c r="Y20" s="115">
        <v>83139</v>
      </c>
      <c r="Z20" s="115">
        <v>91966</v>
      </c>
      <c r="AA20" s="115">
        <v>76601</v>
      </c>
      <c r="AB20" s="115">
        <v>76857</v>
      </c>
      <c r="AC20" s="115">
        <v>74389</v>
      </c>
      <c r="AD20" s="115">
        <v>79020</v>
      </c>
      <c r="AE20" s="115">
        <v>72783</v>
      </c>
      <c r="AF20" s="115">
        <v>70287</v>
      </c>
    </row>
    <row r="21" spans="1:32" ht="15" customHeight="1" x14ac:dyDescent="0.15">
      <c r="A21" s="3" t="s">
        <v>110</v>
      </c>
      <c r="B21" s="79"/>
      <c r="C21" s="79"/>
      <c r="D21" s="88">
        <f>歳入・旧馬頭町!D20+歳入・旧小川町!D20</f>
        <v>181814</v>
      </c>
      <c r="E21" s="88">
        <f>歳入・旧馬頭町!E20+歳入・旧小川町!E20</f>
        <v>190310</v>
      </c>
      <c r="F21" s="88">
        <f>歳入・旧馬頭町!F20+歳入・旧小川町!F20</f>
        <v>224460</v>
      </c>
      <c r="G21" s="88">
        <f>歳入・旧馬頭町!G20+歳入・旧小川町!G20</f>
        <v>260054</v>
      </c>
      <c r="H21" s="88">
        <f>歳入・旧馬頭町!H20+歳入・旧小川町!H20</f>
        <v>284737</v>
      </c>
      <c r="I21" s="88">
        <f>歳入・旧馬頭町!I20+歳入・旧小川町!I20</f>
        <v>277573</v>
      </c>
      <c r="J21" s="88">
        <f>歳入・旧馬頭町!J20+歳入・旧小川町!J20</f>
        <v>269393</v>
      </c>
      <c r="K21" s="88">
        <f>歳入・旧馬頭町!K20+歳入・旧小川町!K20</f>
        <v>269107</v>
      </c>
      <c r="L21" s="88">
        <f>歳入・旧馬頭町!L20+歳入・旧小川町!L20</f>
        <v>275943</v>
      </c>
      <c r="M21" s="88">
        <f>歳入・旧馬頭町!M20+歳入・旧小川町!M20</f>
        <v>319901</v>
      </c>
      <c r="N21" s="88">
        <f>歳入・旧馬頭町!N20+歳入・旧小川町!N20</f>
        <v>304835</v>
      </c>
      <c r="O21" s="88">
        <f>歳入・旧馬頭町!O20+歳入・旧小川町!O20</f>
        <v>264219</v>
      </c>
      <c r="P21" s="88">
        <f>歳入・旧馬頭町!P20+歳入・旧小川町!P20</f>
        <v>258820</v>
      </c>
      <c r="Q21" s="88">
        <f>歳入・旧馬頭町!Q20+歳入・旧小川町!Q20</f>
        <v>247021</v>
      </c>
      <c r="R21" s="7">
        <v>248470</v>
      </c>
      <c r="S21" s="7">
        <v>234896</v>
      </c>
      <c r="T21" s="7">
        <v>223113</v>
      </c>
      <c r="U21" s="7">
        <v>212064</v>
      </c>
      <c r="V21" s="7">
        <v>235721</v>
      </c>
      <c r="W21" s="7">
        <v>290647</v>
      </c>
      <c r="X21" s="7">
        <v>289601</v>
      </c>
      <c r="Y21" s="115">
        <v>288486</v>
      </c>
      <c r="Z21" s="115">
        <v>291215</v>
      </c>
      <c r="AA21" s="115">
        <v>272681</v>
      </c>
      <c r="AB21" s="115">
        <v>261039</v>
      </c>
      <c r="AC21" s="115">
        <v>250311</v>
      </c>
      <c r="AD21" s="115">
        <v>242792</v>
      </c>
      <c r="AE21" s="115">
        <v>250348</v>
      </c>
      <c r="AF21" s="115">
        <v>226180</v>
      </c>
    </row>
    <row r="22" spans="1:32" ht="15" customHeight="1" x14ac:dyDescent="0.15">
      <c r="A22" s="4" t="s">
        <v>111</v>
      </c>
      <c r="B22" s="83"/>
      <c r="C22" s="83"/>
      <c r="D22" s="91">
        <f>歳入・旧馬頭町!D21+歳入・旧小川町!D21</f>
        <v>8627</v>
      </c>
      <c r="E22" s="91">
        <f>歳入・旧馬頭町!E21+歳入・旧小川町!E21</f>
        <v>8554</v>
      </c>
      <c r="F22" s="91">
        <f>歳入・旧馬頭町!F21+歳入・旧小川町!F21</f>
        <v>9091</v>
      </c>
      <c r="G22" s="91">
        <f>歳入・旧馬頭町!G21+歳入・旧小川町!G21</f>
        <v>9818</v>
      </c>
      <c r="H22" s="91">
        <f>歳入・旧馬頭町!H21+歳入・旧小川町!H21</f>
        <v>10127</v>
      </c>
      <c r="I22" s="91">
        <f>歳入・旧馬頭町!I21+歳入・旧小川町!I21</f>
        <v>11008</v>
      </c>
      <c r="J22" s="91">
        <f>歳入・旧馬頭町!J21+歳入・旧小川町!J21</f>
        <v>10687</v>
      </c>
      <c r="K22" s="91">
        <f>歳入・旧馬頭町!K21+歳入・旧小川町!K21</f>
        <v>10457</v>
      </c>
      <c r="L22" s="91">
        <f>歳入・旧馬頭町!L21+歳入・旧小川町!L21</f>
        <v>11103</v>
      </c>
      <c r="M22" s="91">
        <f>歳入・旧馬頭町!M21+歳入・旧小川町!M21</f>
        <v>11752</v>
      </c>
      <c r="N22" s="91">
        <f>歳入・旧馬頭町!N21+歳入・旧小川町!N21</f>
        <v>13394</v>
      </c>
      <c r="O22" s="91">
        <f>歳入・旧馬頭町!O21+歳入・旧小川町!O21</f>
        <v>12815</v>
      </c>
      <c r="P22" s="91">
        <f>歳入・旧馬頭町!P21+歳入・旧小川町!P21</f>
        <v>12831</v>
      </c>
      <c r="Q22" s="91">
        <f>歳入・旧馬頭町!Q21+歳入・旧小川町!Q21</f>
        <v>12546</v>
      </c>
      <c r="R22" s="8">
        <v>13212</v>
      </c>
      <c r="S22" s="8">
        <v>12061</v>
      </c>
      <c r="T22" s="8">
        <v>12207</v>
      </c>
      <c r="U22" s="8">
        <v>11269</v>
      </c>
      <c r="V22" s="8">
        <v>11485</v>
      </c>
      <c r="W22" s="8">
        <v>11154</v>
      </c>
      <c r="X22" s="8">
        <v>11643</v>
      </c>
      <c r="Y22" s="117">
        <v>11265</v>
      </c>
      <c r="Z22" s="117">
        <v>11526</v>
      </c>
      <c r="AA22" s="117">
        <v>11393</v>
      </c>
      <c r="AB22" s="117">
        <v>11211</v>
      </c>
      <c r="AC22" s="117">
        <v>10635</v>
      </c>
      <c r="AD22" s="117">
        <v>10891</v>
      </c>
      <c r="AE22" s="117">
        <v>10151</v>
      </c>
      <c r="AF22" s="117">
        <v>9721</v>
      </c>
    </row>
    <row r="23" spans="1:32" ht="15" customHeight="1" x14ac:dyDescent="0.15">
      <c r="A23" s="3" t="s">
        <v>112</v>
      </c>
      <c r="B23" s="79"/>
      <c r="C23" s="79"/>
      <c r="D23" s="88">
        <f>歳入・旧馬頭町!D22+歳入・旧小川町!D22</f>
        <v>467225</v>
      </c>
      <c r="E23" s="88">
        <f>歳入・旧馬頭町!E22+歳入・旧小川町!E22</f>
        <v>315623</v>
      </c>
      <c r="F23" s="88">
        <f>歳入・旧馬頭町!F22+歳入・旧小川町!F22</f>
        <v>376330</v>
      </c>
      <c r="G23" s="88">
        <f>歳入・旧馬頭町!G22+歳入・旧小川町!G22</f>
        <v>417182</v>
      </c>
      <c r="H23" s="88">
        <f>歳入・旧馬頭町!H22+歳入・旧小川町!H22</f>
        <v>450778</v>
      </c>
      <c r="I23" s="88">
        <f>歳入・旧馬頭町!I22+歳入・旧小川町!I22</f>
        <v>510371</v>
      </c>
      <c r="J23" s="88">
        <f>歳入・旧馬頭町!J22+歳入・旧小川町!J22</f>
        <v>660920</v>
      </c>
      <c r="K23" s="88">
        <f>歳入・旧馬頭町!K22+歳入・旧小川町!K22</f>
        <v>570313</v>
      </c>
      <c r="L23" s="88">
        <f>歳入・旧馬頭町!L22+歳入・旧小川町!L22</f>
        <v>798950</v>
      </c>
      <c r="M23" s="88">
        <f>歳入・旧馬頭町!M22+歳入・旧小川町!M22</f>
        <v>438412</v>
      </c>
      <c r="N23" s="88">
        <f>歳入・旧馬頭町!N22+歳入・旧小川町!N22</f>
        <v>441215</v>
      </c>
      <c r="O23" s="88">
        <f>歳入・旧馬頭町!O22+歳入・旧小川町!O22</f>
        <v>352849</v>
      </c>
      <c r="P23" s="88">
        <f>歳入・旧馬頭町!P22+歳入・旧小川町!P22</f>
        <v>376704</v>
      </c>
      <c r="Q23" s="88">
        <f>歳入・旧馬頭町!Q22+歳入・旧小川町!Q22</f>
        <v>257338</v>
      </c>
      <c r="R23" s="7">
        <v>243708</v>
      </c>
      <c r="S23" s="7">
        <v>224501</v>
      </c>
      <c r="T23" s="7">
        <v>370515</v>
      </c>
      <c r="U23" s="7">
        <v>566820</v>
      </c>
      <c r="V23" s="7">
        <v>1207174</v>
      </c>
      <c r="W23" s="7">
        <v>787944</v>
      </c>
      <c r="X23" s="7">
        <v>717987</v>
      </c>
      <c r="Y23" s="115">
        <v>382209</v>
      </c>
      <c r="Z23" s="115">
        <v>618162</v>
      </c>
      <c r="AA23" s="115">
        <v>551555</v>
      </c>
      <c r="AB23" s="115">
        <v>657252</v>
      </c>
      <c r="AC23" s="115">
        <v>618719</v>
      </c>
      <c r="AD23" s="115">
        <v>683104</v>
      </c>
      <c r="AE23" s="115">
        <v>591071</v>
      </c>
      <c r="AF23" s="115">
        <v>519332</v>
      </c>
    </row>
    <row r="24" spans="1:32" ht="15" customHeight="1" x14ac:dyDescent="0.15">
      <c r="A24" s="3" t="s">
        <v>113</v>
      </c>
      <c r="B24" s="79"/>
      <c r="C24" s="79"/>
      <c r="D24" s="88">
        <f>歳入・旧馬頭町!D23+歳入・旧小川町!D23</f>
        <v>878812</v>
      </c>
      <c r="E24" s="88">
        <f>歳入・旧馬頭町!E23+歳入・旧小川町!E23</f>
        <v>867158</v>
      </c>
      <c r="F24" s="88">
        <f>歳入・旧馬頭町!F23+歳入・旧小川町!F23</f>
        <v>869385</v>
      </c>
      <c r="G24" s="88">
        <f>歳入・旧馬頭町!G23+歳入・旧小川町!G23</f>
        <v>1075229</v>
      </c>
      <c r="H24" s="88">
        <f>歳入・旧馬頭町!H23+歳入・旧小川町!H23</f>
        <v>795159</v>
      </c>
      <c r="I24" s="88">
        <f>歳入・旧馬頭町!I23+歳入・旧小川町!I23</f>
        <v>902388</v>
      </c>
      <c r="J24" s="88">
        <f>歳入・旧馬頭町!J23+歳入・旧小川町!J23</f>
        <v>754960</v>
      </c>
      <c r="K24" s="88">
        <f>歳入・旧馬頭町!K23+歳入・旧小川町!K23</f>
        <v>751634</v>
      </c>
      <c r="L24" s="88">
        <f>歳入・旧馬頭町!L23+歳入・旧小川町!L23</f>
        <v>1074645</v>
      </c>
      <c r="M24" s="88">
        <f>歳入・旧馬頭町!M23+歳入・旧小川町!M23</f>
        <v>525456</v>
      </c>
      <c r="N24" s="88">
        <f>歳入・旧馬頭町!N23+歳入・旧小川町!N23</f>
        <v>415616</v>
      </c>
      <c r="O24" s="88">
        <f>歳入・旧馬頭町!O23+歳入・旧小川町!O23</f>
        <v>468099</v>
      </c>
      <c r="P24" s="88">
        <f>歳入・旧馬頭町!P23+歳入・旧小川町!P23</f>
        <v>657055</v>
      </c>
      <c r="Q24" s="88">
        <f>歳入・旧馬頭町!Q23+歳入・旧小川町!Q23</f>
        <v>681583</v>
      </c>
      <c r="R24" s="7">
        <v>641153</v>
      </c>
      <c r="S24" s="7">
        <v>709550</v>
      </c>
      <c r="T24" s="7">
        <v>1026345</v>
      </c>
      <c r="U24" s="7">
        <v>944719</v>
      </c>
      <c r="V24" s="7">
        <v>606597</v>
      </c>
      <c r="W24" s="7">
        <v>437570</v>
      </c>
      <c r="X24" s="7">
        <v>709392</v>
      </c>
      <c r="Y24" s="115">
        <v>589180</v>
      </c>
      <c r="Z24" s="115">
        <v>496863</v>
      </c>
      <c r="AA24" s="115">
        <v>607522</v>
      </c>
      <c r="AB24" s="115">
        <v>1021342</v>
      </c>
      <c r="AC24" s="115">
        <v>610064</v>
      </c>
      <c r="AD24" s="115">
        <v>743538</v>
      </c>
      <c r="AE24" s="115">
        <v>480480</v>
      </c>
      <c r="AF24" s="115">
        <v>558906</v>
      </c>
    </row>
    <row r="25" spans="1:32" ht="15" customHeight="1" x14ac:dyDescent="0.15">
      <c r="A25" s="3" t="s">
        <v>114</v>
      </c>
      <c r="B25" s="79"/>
      <c r="C25" s="79"/>
      <c r="D25" s="88">
        <f>歳入・旧馬頭町!D24+歳入・旧小川町!D24</f>
        <v>356146</v>
      </c>
      <c r="E25" s="88">
        <f>歳入・旧馬頭町!E24+歳入・旧小川町!E24</f>
        <v>160434</v>
      </c>
      <c r="F25" s="88">
        <f>歳入・旧馬頭町!F24+歳入・旧小川町!F24</f>
        <v>141350</v>
      </c>
      <c r="G25" s="88">
        <f>歳入・旧馬頭町!G24+歳入・旧小川町!G24</f>
        <v>116730</v>
      </c>
      <c r="H25" s="88">
        <f>歳入・旧馬頭町!H24+歳入・旧小川町!H24</f>
        <v>105245</v>
      </c>
      <c r="I25" s="88">
        <f>歳入・旧馬頭町!I24+歳入・旧小川町!I24</f>
        <v>45834</v>
      </c>
      <c r="J25" s="88">
        <f>歳入・旧馬頭町!J24+歳入・旧小川町!J24</f>
        <v>223990</v>
      </c>
      <c r="K25" s="88">
        <f>歳入・旧馬頭町!K24+歳入・旧小川町!K24</f>
        <v>465871</v>
      </c>
      <c r="L25" s="88">
        <f>歳入・旧馬頭町!L24+歳入・旧小川町!L24</f>
        <v>112420</v>
      </c>
      <c r="M25" s="88">
        <f>歳入・旧馬頭町!M24+歳入・旧小川町!M24</f>
        <v>58968</v>
      </c>
      <c r="N25" s="88">
        <f>歳入・旧馬頭町!N24+歳入・旧小川町!N24</f>
        <v>56617</v>
      </c>
      <c r="O25" s="88">
        <f>歳入・旧馬頭町!O24+歳入・旧小川町!O24</f>
        <v>86132</v>
      </c>
      <c r="P25" s="88">
        <f>歳入・旧馬頭町!P24+歳入・旧小川町!P24</f>
        <v>70500</v>
      </c>
      <c r="Q25" s="88">
        <f>歳入・旧馬頭町!Q24+歳入・旧小川町!Q24</f>
        <v>37926</v>
      </c>
      <c r="R25" s="7">
        <v>103183</v>
      </c>
      <c r="S25" s="7">
        <v>47158</v>
      </c>
      <c r="T25" s="7">
        <v>50260</v>
      </c>
      <c r="U25" s="7">
        <v>71093</v>
      </c>
      <c r="V25" s="7">
        <v>55107</v>
      </c>
      <c r="W25" s="7">
        <v>47199</v>
      </c>
      <c r="X25" s="7">
        <v>60027</v>
      </c>
      <c r="Y25" s="115">
        <v>47016</v>
      </c>
      <c r="Z25" s="115">
        <v>33340</v>
      </c>
      <c r="AA25" s="115">
        <v>35763</v>
      </c>
      <c r="AB25" s="115">
        <v>47175</v>
      </c>
      <c r="AC25" s="115">
        <v>16043</v>
      </c>
      <c r="AD25" s="115">
        <v>17120</v>
      </c>
      <c r="AE25" s="115">
        <v>36755</v>
      </c>
      <c r="AF25" s="115">
        <v>15556</v>
      </c>
    </row>
    <row r="26" spans="1:32" ht="15" customHeight="1" x14ac:dyDescent="0.15">
      <c r="A26" s="3" t="s">
        <v>115</v>
      </c>
      <c r="B26" s="79"/>
      <c r="C26" s="79"/>
      <c r="D26" s="88">
        <f>歳入・旧馬頭町!D25+歳入・旧小川町!D25</f>
        <v>5158</v>
      </c>
      <c r="E26" s="88">
        <f>歳入・旧馬頭町!E25+歳入・旧小川町!E25</f>
        <v>5930</v>
      </c>
      <c r="F26" s="88">
        <f>歳入・旧馬頭町!F25+歳入・旧小川町!F25</f>
        <v>18738</v>
      </c>
      <c r="G26" s="88">
        <f>歳入・旧馬頭町!G25+歳入・旧小川町!G25</f>
        <v>17315</v>
      </c>
      <c r="H26" s="88">
        <f>歳入・旧馬頭町!H25+歳入・旧小川町!H25</f>
        <v>16707</v>
      </c>
      <c r="I26" s="88">
        <f>歳入・旧馬頭町!I25+歳入・旧小川町!I25</f>
        <v>17883</v>
      </c>
      <c r="J26" s="88">
        <f>歳入・旧馬頭町!J25+歳入・旧小川町!J25</f>
        <v>97113</v>
      </c>
      <c r="K26" s="88">
        <f>歳入・旧馬頭町!K25+歳入・旧小川町!K25</f>
        <v>29754</v>
      </c>
      <c r="L26" s="88">
        <f>歳入・旧馬頭町!L25+歳入・旧小川町!L25</f>
        <v>41230</v>
      </c>
      <c r="M26" s="88">
        <f>歳入・旧馬頭町!M25+歳入・旧小川町!M25</f>
        <v>21309</v>
      </c>
      <c r="N26" s="88">
        <f>歳入・旧馬頭町!N25+歳入・旧小川町!N25</f>
        <v>9362</v>
      </c>
      <c r="O26" s="88">
        <f>歳入・旧馬頭町!O25+歳入・旧小川町!O25</f>
        <v>10083</v>
      </c>
      <c r="P26" s="88">
        <f>歳入・旧馬頭町!P25+歳入・旧小川町!P25</f>
        <v>4268</v>
      </c>
      <c r="Q26" s="88">
        <f>歳入・旧馬頭町!Q25+歳入・旧小川町!Q25</f>
        <v>12143</v>
      </c>
      <c r="R26" s="7">
        <v>88642</v>
      </c>
      <c r="S26" s="7">
        <v>6471</v>
      </c>
      <c r="T26" s="7">
        <v>4324</v>
      </c>
      <c r="U26" s="7">
        <v>3650</v>
      </c>
      <c r="V26" s="7">
        <v>2269</v>
      </c>
      <c r="W26" s="7">
        <v>4291</v>
      </c>
      <c r="X26" s="7">
        <v>7544</v>
      </c>
      <c r="Y26" s="115">
        <v>19782</v>
      </c>
      <c r="Z26" s="115">
        <v>163733</v>
      </c>
      <c r="AA26" s="115">
        <v>6383</v>
      </c>
      <c r="AB26" s="115">
        <v>41385</v>
      </c>
      <c r="AC26" s="115">
        <v>28037</v>
      </c>
      <c r="AD26" s="115">
        <v>24963</v>
      </c>
      <c r="AE26" s="115">
        <v>24259</v>
      </c>
      <c r="AF26" s="115">
        <v>24119</v>
      </c>
    </row>
    <row r="27" spans="1:32" ht="15" customHeight="1" x14ac:dyDescent="0.15">
      <c r="A27" s="3" t="s">
        <v>116</v>
      </c>
      <c r="B27" s="79"/>
      <c r="C27" s="79"/>
      <c r="D27" s="88">
        <f>歳入・旧馬頭町!D26+歳入・旧小川町!D26</f>
        <v>280160</v>
      </c>
      <c r="E27" s="88">
        <f>歳入・旧馬頭町!E26+歳入・旧小川町!E26</f>
        <v>565022</v>
      </c>
      <c r="F27" s="88">
        <f>歳入・旧馬頭町!F26+歳入・旧小川町!F26</f>
        <v>429953</v>
      </c>
      <c r="G27" s="88">
        <f>歳入・旧馬頭町!G26+歳入・旧小川町!G26</f>
        <v>243309</v>
      </c>
      <c r="H27" s="88">
        <f>歳入・旧馬頭町!H26+歳入・旧小川町!H26</f>
        <v>229939</v>
      </c>
      <c r="I27" s="88">
        <f>歳入・旧馬頭町!I26+歳入・旧小川町!I26</f>
        <v>200079</v>
      </c>
      <c r="J27" s="88">
        <f>歳入・旧馬頭町!J26+歳入・旧小川町!J26</f>
        <v>366066</v>
      </c>
      <c r="K27" s="88">
        <f>歳入・旧馬頭町!K26+歳入・旧小川町!K26</f>
        <v>266165</v>
      </c>
      <c r="L27" s="88">
        <f>歳入・旧馬頭町!L26+歳入・旧小川町!L26</f>
        <v>248140</v>
      </c>
      <c r="M27" s="88">
        <f>歳入・旧馬頭町!M26+歳入・旧小川町!M26</f>
        <v>226196</v>
      </c>
      <c r="N27" s="88">
        <f>歳入・旧馬頭町!N26+歳入・旧小川町!N26</f>
        <v>305470</v>
      </c>
      <c r="O27" s="88">
        <f>歳入・旧馬頭町!O26+歳入・旧小川町!O26</f>
        <v>326544</v>
      </c>
      <c r="P27" s="88">
        <f>歳入・旧馬頭町!P26+歳入・旧小川町!P26</f>
        <v>331709</v>
      </c>
      <c r="Q27" s="88">
        <f>歳入・旧馬頭町!Q26+歳入・旧小川町!Q26</f>
        <v>684171</v>
      </c>
      <c r="R27" s="7">
        <v>381391</v>
      </c>
      <c r="S27" s="7">
        <v>253043</v>
      </c>
      <c r="T27" s="7">
        <v>456003</v>
      </c>
      <c r="U27" s="7">
        <v>379591</v>
      </c>
      <c r="V27" s="7">
        <v>150519</v>
      </c>
      <c r="W27" s="7">
        <v>30432</v>
      </c>
      <c r="X27" s="7">
        <v>35472</v>
      </c>
      <c r="Y27" s="115">
        <v>100557</v>
      </c>
      <c r="Z27" s="115">
        <v>193282</v>
      </c>
      <c r="AA27" s="115">
        <v>471621</v>
      </c>
      <c r="AB27" s="115">
        <v>266825</v>
      </c>
      <c r="AC27" s="115">
        <v>1457070</v>
      </c>
      <c r="AD27" s="115">
        <v>541161</v>
      </c>
      <c r="AE27" s="115">
        <v>579132</v>
      </c>
      <c r="AF27" s="115">
        <v>520750</v>
      </c>
    </row>
    <row r="28" spans="1:32" ht="15" customHeight="1" x14ac:dyDescent="0.15">
      <c r="A28" s="3" t="s">
        <v>117</v>
      </c>
      <c r="B28" s="79"/>
      <c r="C28" s="79"/>
      <c r="D28" s="88">
        <f>歳入・旧馬頭町!D27+歳入・旧小川町!D27</f>
        <v>299506</v>
      </c>
      <c r="E28" s="88">
        <f>歳入・旧馬頭町!E27+歳入・旧小川町!E27</f>
        <v>295880</v>
      </c>
      <c r="F28" s="88">
        <f>歳入・旧馬頭町!F27+歳入・旧小川町!F27</f>
        <v>266913</v>
      </c>
      <c r="G28" s="88">
        <f>歳入・旧馬頭町!G27+歳入・旧小川町!G27</f>
        <v>260398</v>
      </c>
      <c r="H28" s="88">
        <f>歳入・旧馬頭町!H27+歳入・旧小川町!H27</f>
        <v>278232</v>
      </c>
      <c r="I28" s="88">
        <f>歳入・旧馬頭町!I27+歳入・旧小川町!I27</f>
        <v>300721</v>
      </c>
      <c r="J28" s="88">
        <f>歳入・旧馬頭町!J27+歳入・旧小川町!J27</f>
        <v>458944</v>
      </c>
      <c r="K28" s="88">
        <f>歳入・旧馬頭町!K27+歳入・旧小川町!K27</f>
        <v>481366</v>
      </c>
      <c r="L28" s="88">
        <f>歳入・旧馬頭町!L27+歳入・旧小川町!L27</f>
        <v>473545</v>
      </c>
      <c r="M28" s="88">
        <f>歳入・旧馬頭町!M27+歳入・旧小川町!M27</f>
        <v>327465</v>
      </c>
      <c r="N28" s="88">
        <f>歳入・旧馬頭町!N27+歳入・旧小川町!N27</f>
        <v>375618</v>
      </c>
      <c r="O28" s="88">
        <f>歳入・旧馬頭町!O27+歳入・旧小川町!O27</f>
        <v>305553</v>
      </c>
      <c r="P28" s="88">
        <f>歳入・旧馬頭町!P27+歳入・旧小川町!P27</f>
        <v>369680</v>
      </c>
      <c r="Q28" s="88">
        <f>歳入・旧馬頭町!Q27+歳入・旧小川町!Q27</f>
        <v>337774</v>
      </c>
      <c r="R28" s="7">
        <v>379896</v>
      </c>
      <c r="S28" s="7">
        <v>265566</v>
      </c>
      <c r="T28" s="7">
        <v>339254</v>
      </c>
      <c r="U28" s="7">
        <v>337151</v>
      </c>
      <c r="V28" s="7">
        <v>318782</v>
      </c>
      <c r="W28" s="7">
        <v>392982</v>
      </c>
      <c r="X28" s="7">
        <v>343561</v>
      </c>
      <c r="Y28" s="115">
        <v>452971</v>
      </c>
      <c r="Z28" s="115">
        <v>351687</v>
      </c>
      <c r="AA28" s="115">
        <v>374634</v>
      </c>
      <c r="AB28" s="115">
        <v>402454</v>
      </c>
      <c r="AC28" s="115">
        <v>303380</v>
      </c>
      <c r="AD28" s="115">
        <v>444881</v>
      </c>
      <c r="AE28" s="115">
        <v>438639</v>
      </c>
      <c r="AF28" s="115">
        <v>375106</v>
      </c>
    </row>
    <row r="29" spans="1:32" ht="15" customHeight="1" x14ac:dyDescent="0.15">
      <c r="A29" s="3" t="s">
        <v>118</v>
      </c>
      <c r="B29" s="79"/>
      <c r="C29" s="79"/>
      <c r="D29" s="88">
        <f>歳入・旧馬頭町!D28+歳入・旧小川町!D28</f>
        <v>252014</v>
      </c>
      <c r="E29" s="88">
        <f>歳入・旧馬頭町!E28+歳入・旧小川町!E28</f>
        <v>175410</v>
      </c>
      <c r="F29" s="88">
        <f>歳入・旧馬頭町!F28+歳入・旧小川町!F28</f>
        <v>167203</v>
      </c>
      <c r="G29" s="88">
        <f>歳入・旧馬頭町!G28+歳入・旧小川町!G28</f>
        <v>142397</v>
      </c>
      <c r="H29" s="88">
        <f>歳入・旧馬頭町!H28+歳入・旧小川町!H28</f>
        <v>165205</v>
      </c>
      <c r="I29" s="88">
        <f>歳入・旧馬頭町!I28+歳入・旧小川町!I28</f>
        <v>157655</v>
      </c>
      <c r="J29" s="88">
        <f>歳入・旧馬頭町!J28+歳入・旧小川町!J28</f>
        <v>157157</v>
      </c>
      <c r="K29" s="88">
        <f>歳入・旧馬頭町!K28+歳入・旧小川町!K28</f>
        <v>141420</v>
      </c>
      <c r="L29" s="88">
        <f>歳入・旧馬頭町!L28+歳入・旧小川町!L28</f>
        <v>156068</v>
      </c>
      <c r="M29" s="88">
        <f>歳入・旧馬頭町!M28+歳入・旧小川町!M28</f>
        <v>188190</v>
      </c>
      <c r="N29" s="88">
        <f>歳入・旧馬頭町!N28+歳入・旧小川町!N28</f>
        <v>157089</v>
      </c>
      <c r="O29" s="88">
        <f>歳入・旧馬頭町!O28+歳入・旧小川町!O28</f>
        <v>171468</v>
      </c>
      <c r="P29" s="88">
        <f>歳入・旧馬頭町!P28+歳入・旧小川町!P28</f>
        <v>169884</v>
      </c>
      <c r="Q29" s="88">
        <f>歳入・旧馬頭町!Q28+歳入・旧小川町!Q28</f>
        <v>165486</v>
      </c>
      <c r="R29" s="7">
        <v>349623</v>
      </c>
      <c r="S29" s="7">
        <v>241781</v>
      </c>
      <c r="T29" s="7">
        <v>249769</v>
      </c>
      <c r="U29" s="7">
        <v>262814</v>
      </c>
      <c r="V29" s="7">
        <v>260766</v>
      </c>
      <c r="W29" s="7">
        <v>272451</v>
      </c>
      <c r="X29" s="7">
        <v>256052</v>
      </c>
      <c r="Y29" s="115">
        <v>212194</v>
      </c>
      <c r="Z29" s="115">
        <v>252890</v>
      </c>
      <c r="AA29" s="115">
        <v>219531</v>
      </c>
      <c r="AB29" s="115">
        <v>220647</v>
      </c>
      <c r="AC29" s="115">
        <v>238443</v>
      </c>
      <c r="AD29" s="115">
        <v>238196</v>
      </c>
      <c r="AE29" s="115">
        <v>229339</v>
      </c>
      <c r="AF29" s="115">
        <v>284049</v>
      </c>
    </row>
    <row r="30" spans="1:32" ht="15" customHeight="1" x14ac:dyDescent="0.15">
      <c r="A30" s="3" t="s">
        <v>119</v>
      </c>
      <c r="B30" s="79"/>
      <c r="C30" s="79"/>
      <c r="D30" s="88">
        <f>歳入・旧馬頭町!D29+歳入・旧小川町!D29</f>
        <v>719500</v>
      </c>
      <c r="E30" s="88">
        <f>歳入・旧馬頭町!E29+歳入・旧小川町!E29</f>
        <v>733100</v>
      </c>
      <c r="F30" s="88">
        <f>歳入・旧馬頭町!F29+歳入・旧小川町!F29</f>
        <v>968800</v>
      </c>
      <c r="G30" s="88">
        <f>歳入・旧馬頭町!G29+歳入・旧小川町!G29</f>
        <v>1320600</v>
      </c>
      <c r="H30" s="88">
        <f>歳入・旧馬頭町!H29+歳入・旧小川町!H29</f>
        <v>1294900</v>
      </c>
      <c r="I30" s="88">
        <f>歳入・旧馬頭町!I29+歳入・旧小川町!I29</f>
        <v>870100</v>
      </c>
      <c r="J30" s="88">
        <f>歳入・旧馬頭町!J29+歳入・旧小川町!J29</f>
        <v>1293700</v>
      </c>
      <c r="K30" s="88">
        <f>歳入・旧馬頭町!K29+歳入・旧小川町!K29</f>
        <v>819600</v>
      </c>
      <c r="L30" s="88">
        <f>歳入・旧馬頭町!L29+歳入・旧小川町!L29</f>
        <v>982600</v>
      </c>
      <c r="M30" s="88">
        <f>歳入・旧馬頭町!M29+歳入・旧小川町!M29</f>
        <v>651900</v>
      </c>
      <c r="N30" s="88">
        <f>歳入・旧馬頭町!N29+歳入・旧小川町!N29</f>
        <v>2044276</v>
      </c>
      <c r="O30" s="88">
        <f>歳入・旧馬頭町!O29+歳入・旧小川町!O29</f>
        <v>811021</v>
      </c>
      <c r="P30" s="88">
        <f>歳入・旧馬頭町!P29+歳入・旧小川町!P29</f>
        <v>1219100</v>
      </c>
      <c r="Q30" s="88">
        <f>歳入・旧馬頭町!Q29+歳入・旧小川町!Q29</f>
        <v>1257600</v>
      </c>
      <c r="R30" s="7">
        <v>1900700</v>
      </c>
      <c r="S30" s="7">
        <v>657800</v>
      </c>
      <c r="T30" s="7">
        <v>898903</v>
      </c>
      <c r="U30" s="7">
        <v>1212469</v>
      </c>
      <c r="V30" s="7">
        <v>771676</v>
      </c>
      <c r="W30" s="7">
        <v>902602</v>
      </c>
      <c r="X30" s="7">
        <v>706110</v>
      </c>
      <c r="Y30" s="115">
        <v>721549</v>
      </c>
      <c r="Z30" s="115">
        <v>670305</v>
      </c>
      <c r="AA30" s="115">
        <v>979500</v>
      </c>
      <c r="AB30" s="115">
        <v>788988</v>
      </c>
      <c r="AC30" s="115">
        <v>1777141</v>
      </c>
      <c r="AD30" s="115">
        <v>743970</v>
      </c>
      <c r="AE30" s="115">
        <v>962454</v>
      </c>
      <c r="AF30" s="115">
        <v>549227</v>
      </c>
    </row>
    <row r="31" spans="1:32" ht="15" customHeight="1" x14ac:dyDescent="0.15">
      <c r="A31" s="3" t="s">
        <v>158</v>
      </c>
      <c r="B31" s="79"/>
      <c r="C31" s="79"/>
      <c r="D31" s="88">
        <f>歳入・旧馬頭町!D30+歳入・旧小川町!D30</f>
        <v>0</v>
      </c>
      <c r="E31" s="88">
        <f>歳入・旧馬頭町!E30+歳入・旧小川町!E30</f>
        <v>0</v>
      </c>
      <c r="F31" s="88">
        <f>歳入・旧馬頭町!F30+歳入・旧小川町!F30</f>
        <v>0</v>
      </c>
      <c r="G31" s="88">
        <f>歳入・旧馬頭町!G30+歳入・旧小川町!G30</f>
        <v>0</v>
      </c>
      <c r="H31" s="88">
        <f>歳入・旧馬頭町!H30+歳入・旧小川町!H30</f>
        <v>0</v>
      </c>
      <c r="I31" s="88">
        <f>歳入・旧馬頭町!I30+歳入・旧小川町!I30</f>
        <v>0</v>
      </c>
      <c r="J31" s="88">
        <f>歳入・旧馬頭町!J30+歳入・旧小川町!J30</f>
        <v>0</v>
      </c>
      <c r="K31" s="88">
        <f>歳入・旧馬頭町!K30+歳入・旧小川町!K30</f>
        <v>0</v>
      </c>
      <c r="L31" s="88">
        <f>歳入・旧馬頭町!L30+歳入・旧小川町!L30</f>
        <v>0</v>
      </c>
      <c r="M31" s="88">
        <f>歳入・旧馬頭町!M30+歳入・旧小川町!M30</f>
        <v>0</v>
      </c>
      <c r="N31" s="88">
        <f>歳入・旧馬頭町!N30+歳入・旧小川町!N30</f>
        <v>21400</v>
      </c>
      <c r="O31" s="88">
        <f>歳入・旧馬頭町!O30+歳入・旧小川町!O30</f>
        <v>23100</v>
      </c>
      <c r="P31" s="88">
        <f>歳入・旧馬頭町!P30+歳入・旧小川町!P30</f>
        <v>36300</v>
      </c>
      <c r="Q31" s="88">
        <f>歳入・旧馬頭町!Q30+歳入・旧小川町!Q30</f>
        <v>35300</v>
      </c>
      <c r="R31" s="7">
        <v>22300</v>
      </c>
      <c r="S31" s="7">
        <v>14600</v>
      </c>
      <c r="T31" s="7"/>
      <c r="U31" s="7"/>
      <c r="V31" s="7">
        <v>0</v>
      </c>
      <c r="W31" s="7">
        <v>0</v>
      </c>
      <c r="X31" s="7">
        <v>0</v>
      </c>
      <c r="Y31" s="115">
        <v>0</v>
      </c>
      <c r="Z31" s="115">
        <v>0</v>
      </c>
      <c r="AA31" s="115">
        <v>0</v>
      </c>
      <c r="AB31" s="115">
        <v>0</v>
      </c>
      <c r="AC31" s="115"/>
      <c r="AD31" s="115"/>
      <c r="AE31" s="115"/>
      <c r="AF31" s="115"/>
    </row>
    <row r="32" spans="1:32" ht="15" customHeight="1" x14ac:dyDescent="0.15">
      <c r="A32" s="3" t="s">
        <v>159</v>
      </c>
      <c r="B32" s="79"/>
      <c r="C32" s="79"/>
      <c r="D32" s="88">
        <f>歳入・旧馬頭町!D31+歳入・旧小川町!D31</f>
        <v>0</v>
      </c>
      <c r="E32" s="88">
        <f>歳入・旧馬頭町!E31+歳入・旧小川町!E31</f>
        <v>0</v>
      </c>
      <c r="F32" s="88">
        <f>歳入・旧馬頭町!F31+歳入・旧小川町!F31</f>
        <v>0</v>
      </c>
      <c r="G32" s="88">
        <f>歳入・旧馬頭町!G31+歳入・旧小川町!G31</f>
        <v>0</v>
      </c>
      <c r="H32" s="88">
        <f>歳入・旧馬頭町!H31+歳入・旧小川町!H31</f>
        <v>0</v>
      </c>
      <c r="I32" s="88">
        <f>歳入・旧馬頭町!I31+歳入・旧小川町!I31</f>
        <v>0</v>
      </c>
      <c r="J32" s="88">
        <f>歳入・旧馬頭町!J31+歳入・旧小川町!J31</f>
        <v>0</v>
      </c>
      <c r="K32" s="88">
        <f>歳入・旧馬頭町!K31+歳入・旧小川町!K31</f>
        <v>0</v>
      </c>
      <c r="L32" s="88">
        <f>歳入・旧馬頭町!L31+歳入・旧小川町!L31</f>
        <v>0</v>
      </c>
      <c r="M32" s="88">
        <f>歳入・旧馬頭町!M31+歳入・旧小川町!M31</f>
        <v>0</v>
      </c>
      <c r="N32" s="88">
        <f>歳入・旧馬頭町!N31+歳入・旧小川町!N31</f>
        <v>148500</v>
      </c>
      <c r="O32" s="88">
        <f>歳入・旧馬頭町!O31+歳入・旧小川町!O31</f>
        <v>346600</v>
      </c>
      <c r="P32" s="88">
        <f>歳入・旧馬頭町!P31+歳入・旧小川町!P31</f>
        <v>693100</v>
      </c>
      <c r="Q32" s="88">
        <f>歳入・旧馬頭町!Q31+歳入・旧小川町!Q31</f>
        <v>487100</v>
      </c>
      <c r="R32" s="7">
        <v>378100</v>
      </c>
      <c r="S32" s="7">
        <v>336400</v>
      </c>
      <c r="T32" s="7">
        <v>305203</v>
      </c>
      <c r="U32" s="7">
        <v>285869</v>
      </c>
      <c r="V32" s="7">
        <v>443676</v>
      </c>
      <c r="W32" s="7">
        <v>621702</v>
      </c>
      <c r="X32" s="7">
        <v>431010</v>
      </c>
      <c r="Y32" s="115">
        <v>413549</v>
      </c>
      <c r="Z32" s="115">
        <v>139405</v>
      </c>
      <c r="AA32" s="115">
        <v>204000</v>
      </c>
      <c r="AB32" s="115">
        <v>370288</v>
      </c>
      <c r="AC32" s="115">
        <v>285341</v>
      </c>
      <c r="AD32" s="115">
        <v>271670</v>
      </c>
      <c r="AE32" s="115">
        <v>254954</v>
      </c>
      <c r="AF32" s="115">
        <v>203527</v>
      </c>
    </row>
    <row r="33" spans="1:32" ht="15" customHeight="1" x14ac:dyDescent="0.15">
      <c r="A33" s="3" t="s">
        <v>0</v>
      </c>
      <c r="B33" s="79"/>
      <c r="C33" s="79"/>
      <c r="D33" s="90">
        <f>歳入・旧馬頭町!D32+歳入・旧小川町!D32</f>
        <v>8976237</v>
      </c>
      <c r="E33" s="90">
        <f>歳入・旧馬頭町!E32+歳入・旧小川町!E32</f>
        <v>9147227</v>
      </c>
      <c r="F33" s="90">
        <f>歳入・旧馬頭町!F32+歳入・旧小川町!F32</f>
        <v>9378613</v>
      </c>
      <c r="G33" s="90">
        <f>歳入・旧馬頭町!G32+歳入・旧小川町!G32</f>
        <v>9924126</v>
      </c>
      <c r="H33" s="90">
        <f>歳入・旧馬頭町!H32+歳入・旧小川町!H32</f>
        <v>9890666</v>
      </c>
      <c r="I33" s="90">
        <f>歳入・旧馬頭町!I32+歳入・旧小川町!I32</f>
        <v>9656644</v>
      </c>
      <c r="J33" s="90">
        <f>歳入・旧馬頭町!J32+歳入・旧小川町!J32</f>
        <v>10755304</v>
      </c>
      <c r="K33" s="90">
        <f>歳入・旧馬頭町!K32+歳入・旧小川町!K32</f>
        <v>10334898</v>
      </c>
      <c r="L33" s="90">
        <f>歳入・旧馬頭町!L32+歳入・旧小川町!L32</f>
        <v>10954357</v>
      </c>
      <c r="M33" s="90">
        <f>歳入・旧馬頭町!M32+歳入・旧小川町!M32</f>
        <v>9515596</v>
      </c>
      <c r="N33" s="90">
        <f>歳入・旧馬頭町!N32+歳入・旧小川町!N32</f>
        <v>10463677</v>
      </c>
      <c r="O33" s="90">
        <f>歳入・旧馬頭町!O32+歳入・旧小川町!O32</f>
        <v>8836953</v>
      </c>
      <c r="P33" s="90">
        <f>歳入・旧馬頭町!P32+歳入・旧小川町!P32</f>
        <v>9012378</v>
      </c>
      <c r="Q33" s="90">
        <f>歳入・旧馬頭町!Q32+歳入・旧小川町!Q32</f>
        <v>9336020</v>
      </c>
      <c r="R33" s="6">
        <f t="shared" ref="R33:W33" si="0">SUM(R4:R30)-R16-R17</f>
        <v>10188724</v>
      </c>
      <c r="S33" s="6">
        <f t="shared" si="0"/>
        <v>8615125</v>
      </c>
      <c r="T33" s="6">
        <f t="shared" si="0"/>
        <v>9387790</v>
      </c>
      <c r="U33" s="6">
        <f t="shared" si="0"/>
        <v>9982630</v>
      </c>
      <c r="V33" s="6">
        <f t="shared" si="0"/>
        <v>9703861</v>
      </c>
      <c r="W33" s="6">
        <f t="shared" si="0"/>
        <v>9410011</v>
      </c>
      <c r="X33" s="6">
        <f>SUM(X4:X30)-X16-X17-X18</f>
        <v>9693996</v>
      </c>
      <c r="Y33" s="6">
        <f t="shared" ref="Y33:AB33" si="1">SUM(Y4:Y30)-Y16-Y17-Y18</f>
        <v>8963636</v>
      </c>
      <c r="Z33" s="6">
        <f t="shared" si="1"/>
        <v>9248042</v>
      </c>
      <c r="AA33" s="6">
        <f t="shared" si="1"/>
        <v>9708082</v>
      </c>
      <c r="AB33" s="6">
        <f t="shared" si="1"/>
        <v>10033399</v>
      </c>
      <c r="AC33" s="6">
        <f t="shared" ref="AC33" si="2">SUM(AC4:AC30)-AC16-AC17-AC18</f>
        <v>11470616</v>
      </c>
      <c r="AD33" s="6">
        <f t="shared" ref="AD33" si="3">SUM(AD4:AD30)-AD16-AD17-AD18</f>
        <v>9753896</v>
      </c>
      <c r="AE33" s="6">
        <f t="shared" ref="AE33" si="4">SUM(AE4:AE30)-AE16-AE17-AE18</f>
        <v>9478902</v>
      </c>
      <c r="AF33" s="6">
        <f t="shared" ref="AF33" si="5">SUM(AF4:AF30)-AF16-AF17-AF18</f>
        <v>9063504</v>
      </c>
    </row>
    <row r="34" spans="1:32" ht="15" customHeight="1" x14ac:dyDescent="0.15">
      <c r="A34" s="3" t="s">
        <v>1</v>
      </c>
      <c r="B34" s="79"/>
      <c r="C34" s="79"/>
      <c r="D34" s="92">
        <f>歳入・旧馬頭町!D33+歳入・旧小川町!D33</f>
        <v>5468517</v>
      </c>
      <c r="E34" s="92">
        <f>歳入・旧馬頭町!E33+歳入・旧小川町!E33</f>
        <v>5772401</v>
      </c>
      <c r="F34" s="92">
        <f>歳入・旧馬頭町!F33+歳入・旧小川町!F33</f>
        <v>5823007</v>
      </c>
      <c r="G34" s="92">
        <f>歳入・旧馬頭町!G33+歳入・旧小川町!G33</f>
        <v>5975239</v>
      </c>
      <c r="H34" s="92">
        <f>歳入・旧馬頭町!H33+歳入・旧小川町!H33</f>
        <v>6157973</v>
      </c>
      <c r="I34" s="92">
        <f>歳入・旧馬頭町!I33+歳入・旧小川町!I33</f>
        <v>6261218</v>
      </c>
      <c r="J34" s="92">
        <f>歳入・旧馬頭町!J33+歳入・旧小川町!J33</f>
        <v>6344783</v>
      </c>
      <c r="K34" s="92">
        <f>歳入・旧馬頭町!K33+歳入・旧小川町!K33</f>
        <v>6402452</v>
      </c>
      <c r="L34" s="92">
        <f>歳入・旧馬頭町!L33+歳入・旧小川町!L33</f>
        <v>6635929</v>
      </c>
      <c r="M34" s="92">
        <f>歳入・旧馬頭町!M33+歳入・旧小川町!M33</f>
        <v>6686738</v>
      </c>
      <c r="N34" s="92">
        <f>歳入・旧馬頭町!N33+歳入・旧小川町!N33</f>
        <v>6277609</v>
      </c>
      <c r="O34" s="92">
        <f>歳入・旧馬頭町!O33+歳入・旧小川町!O33</f>
        <v>5971166</v>
      </c>
      <c r="P34" s="92">
        <f>歳入・旧馬頭町!P33+歳入・旧小川町!P33</f>
        <v>5477829</v>
      </c>
      <c r="Q34" s="92">
        <f>歳入・旧馬頭町!Q33+歳入・旧小川町!Q33</f>
        <v>5515608</v>
      </c>
      <c r="R34" s="9">
        <f t="shared" ref="R34:X34" si="6">SUM(R4:R15)+R19</f>
        <v>5745272</v>
      </c>
      <c r="S34" s="9">
        <f t="shared" si="6"/>
        <v>5861538</v>
      </c>
      <c r="T34" s="9">
        <f t="shared" si="6"/>
        <v>5650928</v>
      </c>
      <c r="U34" s="9">
        <f t="shared" si="6"/>
        <v>5878755</v>
      </c>
      <c r="V34" s="9">
        <f t="shared" si="6"/>
        <v>5991131</v>
      </c>
      <c r="W34" s="9">
        <f t="shared" si="6"/>
        <v>6145378</v>
      </c>
      <c r="X34" s="9">
        <f t="shared" si="6"/>
        <v>6458075</v>
      </c>
      <c r="Y34" s="118">
        <f t="shared" ref="Y34:AB34" si="7">SUM(Y4:Y15)+Y19</f>
        <v>6055288</v>
      </c>
      <c r="Z34" s="118">
        <f t="shared" si="7"/>
        <v>6073073</v>
      </c>
      <c r="AA34" s="118">
        <f t="shared" si="7"/>
        <v>6100898</v>
      </c>
      <c r="AB34" s="118">
        <f t="shared" si="7"/>
        <v>6238224</v>
      </c>
      <c r="AC34" s="118">
        <f t="shared" ref="AC34" si="8">SUM(AC4:AC15)+AC19</f>
        <v>6086384</v>
      </c>
      <c r="AD34" s="118">
        <f t="shared" ref="AD34" si="9">SUM(AD4:AD15)+AD19</f>
        <v>5984260</v>
      </c>
      <c r="AE34" s="118">
        <f t="shared" ref="AE34" si="10">SUM(AE4:AE15)+AE19</f>
        <v>5803491</v>
      </c>
      <c r="AF34" s="118">
        <f t="shared" ref="AF34" si="11">SUM(AF4:AF15)+AF19</f>
        <v>5910271</v>
      </c>
    </row>
    <row r="35" spans="1:32" ht="15" customHeight="1" x14ac:dyDescent="0.15">
      <c r="A35" s="3" t="s">
        <v>151</v>
      </c>
      <c r="B35" s="79"/>
      <c r="C35" s="79"/>
      <c r="D35" s="92">
        <f>歳入・旧馬頭町!D34+歳入・旧小川町!D34</f>
        <v>3507720</v>
      </c>
      <c r="E35" s="92">
        <f>歳入・旧馬頭町!E34+歳入・旧小川町!E34</f>
        <v>3374826</v>
      </c>
      <c r="F35" s="92">
        <f>歳入・旧馬頭町!F34+歳入・旧小川町!F34</f>
        <v>3555606</v>
      </c>
      <c r="G35" s="92">
        <f>歳入・旧馬頭町!G34+歳入・旧小川町!G34</f>
        <v>3948887</v>
      </c>
      <c r="H35" s="92">
        <f>歳入・旧馬頭町!H34+歳入・旧小川町!H34</f>
        <v>3732693</v>
      </c>
      <c r="I35" s="92">
        <f>歳入・旧馬頭町!I34+歳入・旧小川町!I34</f>
        <v>3395426</v>
      </c>
      <c r="J35" s="92">
        <f>歳入・旧馬頭町!J34+歳入・旧小川町!J34</f>
        <v>4410521</v>
      </c>
      <c r="K35" s="92">
        <f>歳入・旧馬頭町!K34+歳入・旧小川町!K34</f>
        <v>3932446</v>
      </c>
      <c r="L35" s="92">
        <f>歳入・旧馬頭町!L34+歳入・旧小川町!L34</f>
        <v>4318428</v>
      </c>
      <c r="M35" s="92">
        <f>歳入・旧馬頭町!M34+歳入・旧小川町!M34</f>
        <v>2828858</v>
      </c>
      <c r="N35" s="92">
        <f>歳入・旧馬頭町!N34+歳入・旧小川町!N34</f>
        <v>4186068</v>
      </c>
      <c r="O35" s="92">
        <f>歳入・旧馬頭町!O34+歳入・旧小川町!O34</f>
        <v>2865787</v>
      </c>
      <c r="P35" s="92">
        <f>歳入・旧馬頭町!P34+歳入・旧小川町!P34</f>
        <v>3534549</v>
      </c>
      <c r="Q35" s="92">
        <f>歳入・旧馬頭町!Q34+歳入・旧小川町!Q34</f>
        <v>3820412</v>
      </c>
      <c r="R35" s="9">
        <f t="shared" ref="R35:X35" si="12">SUM(R20:R30)</f>
        <v>4443452</v>
      </c>
      <c r="S35" s="9">
        <f t="shared" si="12"/>
        <v>2753587</v>
      </c>
      <c r="T35" s="9">
        <f t="shared" si="12"/>
        <v>3736862</v>
      </c>
      <c r="U35" s="9">
        <f t="shared" si="12"/>
        <v>4103875</v>
      </c>
      <c r="V35" s="9">
        <f t="shared" si="12"/>
        <v>3712730</v>
      </c>
      <c r="W35" s="9">
        <f t="shared" si="12"/>
        <v>3264633</v>
      </c>
      <c r="X35" s="9">
        <f t="shared" si="12"/>
        <v>3235921</v>
      </c>
      <c r="Y35" s="118">
        <f t="shared" ref="Y35:AB35" si="13">SUM(Y20:Y30)</f>
        <v>2908348</v>
      </c>
      <c r="Z35" s="118">
        <f t="shared" si="13"/>
        <v>3174969</v>
      </c>
      <c r="AA35" s="118">
        <f t="shared" si="13"/>
        <v>3607184</v>
      </c>
      <c r="AB35" s="118">
        <f t="shared" si="13"/>
        <v>3795175</v>
      </c>
      <c r="AC35" s="118">
        <f t="shared" ref="AC35" si="14">SUM(AC20:AC30)</f>
        <v>5384232</v>
      </c>
      <c r="AD35" s="118">
        <f t="shared" ref="AD35" si="15">SUM(AD20:AD30)</f>
        <v>3769636</v>
      </c>
      <c r="AE35" s="118">
        <f t="shared" ref="AE35" si="16">SUM(AE20:AE30)</f>
        <v>3675411</v>
      </c>
      <c r="AF35" s="118">
        <f t="shared" ref="AF35" si="17">SUM(AF20:AF30)</f>
        <v>3153233</v>
      </c>
    </row>
    <row r="36" spans="1:32" ht="15" customHeight="1" x14ac:dyDescent="0.15">
      <c r="A36" s="3" t="s">
        <v>3</v>
      </c>
      <c r="B36" s="79"/>
      <c r="C36" s="79"/>
      <c r="D36" s="92">
        <f>歳入・旧馬頭町!D35+歳入・旧小川町!D35</f>
        <v>3417068</v>
      </c>
      <c r="E36" s="92">
        <f>歳入・旧馬頭町!E35+歳入・旧小川町!E35</f>
        <v>3452066</v>
      </c>
      <c r="F36" s="92">
        <f>歳入・旧馬頭町!F35+歳入・旧小川町!F35</f>
        <v>3351092</v>
      </c>
      <c r="G36" s="92">
        <f>歳入・旧馬頭町!G35+歳入・旧小川町!G35</f>
        <v>3091054</v>
      </c>
      <c r="H36" s="92">
        <f>歳入・旧馬頭町!H35+歳入・旧小川町!H35</f>
        <v>3172183</v>
      </c>
      <c r="I36" s="92">
        <f>歳入・旧馬頭町!I35+歳入・旧小川町!I35</f>
        <v>3158629</v>
      </c>
      <c r="J36" s="92">
        <f>歳入・旧馬頭町!J35+歳入・旧小川町!J35</f>
        <v>3828445</v>
      </c>
      <c r="K36" s="92">
        <f>歳入・旧馬頭町!K35+歳入・旧小川町!K35</f>
        <v>3810405</v>
      </c>
      <c r="L36" s="92">
        <f>歳入・旧馬頭町!L35+歳入・旧小川町!L35</f>
        <v>3478987</v>
      </c>
      <c r="M36" s="92">
        <f>歳入・旧馬頭町!M35+歳入・旧小川町!M35</f>
        <v>3241265</v>
      </c>
      <c r="N36" s="92">
        <f>歳入・旧馬頭町!N35+歳入・旧小川町!N35</f>
        <v>3206866</v>
      </c>
      <c r="O36" s="92">
        <f>歳入・旧馬頭町!O35+歳入・旧小川町!O35</f>
        <v>3178696</v>
      </c>
      <c r="P36" s="92">
        <f>歳入・旧馬頭町!P35+歳入・旧小川町!P35</f>
        <v>3091110</v>
      </c>
      <c r="Q36" s="92">
        <f>歳入・旧馬頭町!Q35+歳入・旧小川町!Q35</f>
        <v>3484182</v>
      </c>
      <c r="R36" s="9">
        <f t="shared" ref="R36:X36" si="18">+R4+R20+R21+R22+R25+R26+R27+R28+R29</f>
        <v>3437713</v>
      </c>
      <c r="S36" s="9">
        <f t="shared" si="18"/>
        <v>3087450</v>
      </c>
      <c r="T36" s="9">
        <f t="shared" si="18"/>
        <v>3587919</v>
      </c>
      <c r="U36" s="9">
        <f t="shared" si="18"/>
        <v>3482517</v>
      </c>
      <c r="V36" s="9">
        <f t="shared" si="18"/>
        <v>3176323</v>
      </c>
      <c r="W36" s="9">
        <f t="shared" si="18"/>
        <v>3128275</v>
      </c>
      <c r="X36" s="9">
        <f t="shared" si="18"/>
        <v>3113456</v>
      </c>
      <c r="Y36" s="118">
        <f t="shared" ref="Y36:AB36" si="19">+Y4+Y20+Y21+Y22+Y25+Y26+Y27+Y28+Y29</f>
        <v>3241475</v>
      </c>
      <c r="Z36" s="118">
        <f t="shared" si="19"/>
        <v>3408608</v>
      </c>
      <c r="AA36" s="118">
        <f t="shared" si="19"/>
        <v>3436570</v>
      </c>
      <c r="AB36" s="118">
        <f t="shared" si="19"/>
        <v>3313655</v>
      </c>
      <c r="AC36" s="118">
        <f t="shared" ref="AC36" si="20">+AC4+AC20+AC21+AC22+AC25+AC26+AC27+AC28+AC29</f>
        <v>4416508</v>
      </c>
      <c r="AD36" s="118">
        <f t="shared" ref="AD36" si="21">+AD4+AD20+AD21+AD22+AD25+AD26+AD27+AD28+AD29</f>
        <v>3727021</v>
      </c>
      <c r="AE36" s="118">
        <f t="shared" ref="AE36" si="22">+AE4+AE20+AE21+AE22+AE25+AE26+AE27+AE28+AE29</f>
        <v>3778864</v>
      </c>
      <c r="AF36" s="118">
        <f t="shared" ref="AF36" si="23">+AF4+AF20+AF21+AF22+AF25+AF26+AF27+AF28+AF29</f>
        <v>3618573</v>
      </c>
    </row>
    <row r="37" spans="1:32" ht="15" customHeight="1" x14ac:dyDescent="0.15">
      <c r="A37" s="3" t="s">
        <v>2</v>
      </c>
      <c r="B37" s="79"/>
      <c r="C37" s="79"/>
      <c r="D37" s="92">
        <f>歳入・旧馬頭町!D36+歳入・旧小川町!D36</f>
        <v>5559169</v>
      </c>
      <c r="E37" s="92">
        <f>歳入・旧馬頭町!E36+歳入・旧小川町!E36</f>
        <v>5695161</v>
      </c>
      <c r="F37" s="92">
        <f>歳入・旧馬頭町!F36+歳入・旧小川町!F36</f>
        <v>6027521</v>
      </c>
      <c r="G37" s="92">
        <f>歳入・旧馬頭町!G36+歳入・旧小川町!G36</f>
        <v>6833072</v>
      </c>
      <c r="H37" s="92">
        <f>歳入・旧馬頭町!H36+歳入・旧小川町!H36</f>
        <v>6718483</v>
      </c>
      <c r="I37" s="92">
        <f>歳入・旧馬頭町!I36+歳入・旧小川町!I36</f>
        <v>6498015</v>
      </c>
      <c r="J37" s="92">
        <f>歳入・旧馬頭町!J36+歳入・旧小川町!J36</f>
        <v>6926859</v>
      </c>
      <c r="K37" s="92">
        <f>歳入・旧馬頭町!K36+歳入・旧小川町!K36</f>
        <v>6524493</v>
      </c>
      <c r="L37" s="92">
        <f>歳入・旧馬頭町!L36+歳入・旧小川町!L36</f>
        <v>7475370</v>
      </c>
      <c r="M37" s="92">
        <f>歳入・旧馬頭町!M36+歳入・旧小川町!M36</f>
        <v>6274331</v>
      </c>
      <c r="N37" s="92">
        <f>歳入・旧馬頭町!N36+歳入・旧小川町!N36</f>
        <v>7256811</v>
      </c>
      <c r="O37" s="92">
        <f>歳入・旧馬頭町!O36+歳入・旧小川町!O36</f>
        <v>5658257</v>
      </c>
      <c r="P37" s="92">
        <f>歳入・旧馬頭町!P36+歳入・旧小川町!P36</f>
        <v>5921268</v>
      </c>
      <c r="Q37" s="92">
        <f>歳入・旧馬頭町!Q36+歳入・旧小川町!Q36</f>
        <v>5851838</v>
      </c>
      <c r="R37" s="9">
        <f t="shared" ref="R37:X37" si="24">SUM(R5:R19)-R16-R17+R23+R24+R30</f>
        <v>6751011</v>
      </c>
      <c r="S37" s="9">
        <f t="shared" si="24"/>
        <v>5527675</v>
      </c>
      <c r="T37" s="9">
        <f t="shared" si="24"/>
        <v>5799871</v>
      </c>
      <c r="U37" s="9">
        <f t="shared" si="24"/>
        <v>6500113</v>
      </c>
      <c r="V37" s="9">
        <f t="shared" si="24"/>
        <v>6527538</v>
      </c>
      <c r="W37" s="9">
        <f t="shared" si="24"/>
        <v>6281736</v>
      </c>
      <c r="X37" s="9">
        <f t="shared" si="24"/>
        <v>6672365</v>
      </c>
      <c r="Y37" s="118">
        <f t="shared" ref="Y37:AB37" si="25">SUM(Y5:Y19)-Y16-Y17+Y23+Y24+Y30</f>
        <v>5754592</v>
      </c>
      <c r="Z37" s="118">
        <f t="shared" si="25"/>
        <v>5867247</v>
      </c>
      <c r="AA37" s="118">
        <f t="shared" si="25"/>
        <v>6373758</v>
      </c>
      <c r="AB37" s="118">
        <f t="shared" si="25"/>
        <v>6727400</v>
      </c>
      <c r="AC37" s="118">
        <f t="shared" ref="AC37" si="26">SUM(AC5:AC19)-AC16-AC17+AC23+AC24+AC30</f>
        <v>7055591</v>
      </c>
      <c r="AD37" s="118">
        <f t="shared" ref="AD37" si="27">SUM(AD5:AD19)-AD16-AD17+AD23+AD24+AD30</f>
        <v>6028301</v>
      </c>
      <c r="AE37" s="118">
        <f t="shared" ref="AE37" si="28">SUM(AE5:AE19)-AE16-AE17+AE23+AE24+AE30</f>
        <v>5701203</v>
      </c>
      <c r="AF37" s="118">
        <f t="shared" ref="AF37" si="29">SUM(AF5:AF19)-AF16-AF17+AF23+AF24+AF30</f>
        <v>5445655</v>
      </c>
    </row>
    <row r="38" spans="1:32" ht="15" customHeight="1" x14ac:dyDescent="0.2">
      <c r="A38" s="22" t="s">
        <v>78</v>
      </c>
      <c r="B38" s="22"/>
      <c r="C38" s="22"/>
      <c r="D38" s="22"/>
      <c r="E38" s="22"/>
      <c r="F38" s="22"/>
      <c r="G38" s="22"/>
      <c r="H38" s="22"/>
      <c r="I38" s="22"/>
      <c r="J38" s="22"/>
      <c r="K38" s="54" t="str">
        <f>財政指標!$V$1</f>
        <v>那珂川町</v>
      </c>
      <c r="L38" s="51"/>
      <c r="M38" s="22"/>
      <c r="N38" s="22"/>
      <c r="O38" s="22"/>
      <c r="P38" s="22"/>
      <c r="Q38" s="22"/>
      <c r="R38" s="54"/>
      <c r="S38" s="54"/>
      <c r="T38" s="54"/>
      <c r="U38" s="54" t="str">
        <f>財政指標!$V$1</f>
        <v>那珂川町</v>
      </c>
      <c r="V38" s="51"/>
      <c r="W38" s="54"/>
      <c r="X38" s="54"/>
      <c r="Y38" s="54"/>
      <c r="Z38" s="54"/>
      <c r="AA38" s="54"/>
      <c r="AB38" s="54"/>
      <c r="AC38" s="54"/>
      <c r="AE38" s="54" t="str">
        <f>財政指標!$V$1</f>
        <v>那珂川町</v>
      </c>
      <c r="AF38" s="51"/>
    </row>
    <row r="39" spans="1:32" ht="15" customHeight="1" x14ac:dyDescent="0.15">
      <c r="K39" s="15"/>
      <c r="L39" s="104" t="s">
        <v>304</v>
      </c>
      <c r="N39" s="35" t="s">
        <v>198</v>
      </c>
      <c r="U39" s="15"/>
      <c r="V39" s="104" t="s">
        <v>304</v>
      </c>
      <c r="AE39" s="15"/>
      <c r="AF39" s="104" t="s">
        <v>304</v>
      </c>
    </row>
    <row r="40" spans="1:32" s="102" customFormat="1" ht="15" customHeight="1" x14ac:dyDescent="0.2">
      <c r="A40" s="39"/>
      <c r="B40" s="57" t="s">
        <v>168</v>
      </c>
      <c r="C40" s="57" t="s">
        <v>170</v>
      </c>
      <c r="D40" s="57" t="s">
        <v>172</v>
      </c>
      <c r="E40" s="57" t="s">
        <v>174</v>
      </c>
      <c r="F40" s="57" t="s">
        <v>176</v>
      </c>
      <c r="G40" s="57" t="s">
        <v>178</v>
      </c>
      <c r="H40" s="58" t="s">
        <v>180</v>
      </c>
      <c r="I40" s="57" t="s">
        <v>182</v>
      </c>
      <c r="J40" s="58" t="s">
        <v>184</v>
      </c>
      <c r="K40" s="58" t="s">
        <v>186</v>
      </c>
      <c r="L40" s="57" t="s">
        <v>188</v>
      </c>
      <c r="M40" s="57" t="s">
        <v>190</v>
      </c>
      <c r="N40" s="57" t="s">
        <v>192</v>
      </c>
      <c r="O40" s="57" t="s">
        <v>194</v>
      </c>
      <c r="P40" s="57" t="s">
        <v>196</v>
      </c>
      <c r="Q40" s="57" t="s">
        <v>197</v>
      </c>
      <c r="R40" s="39" t="s">
        <v>164</v>
      </c>
      <c r="S40" s="39" t="s">
        <v>274</v>
      </c>
      <c r="T40" s="39" t="s">
        <v>281</v>
      </c>
      <c r="U40" s="39" t="s">
        <v>282</v>
      </c>
      <c r="V40" s="39" t="s">
        <v>283</v>
      </c>
      <c r="W40" s="39" t="s">
        <v>284</v>
      </c>
      <c r="X40" s="39" t="s">
        <v>285</v>
      </c>
      <c r="Y40" s="39" t="s">
        <v>287</v>
      </c>
      <c r="Z40" s="39" t="s">
        <v>288</v>
      </c>
      <c r="AA40" s="39" t="s">
        <v>289</v>
      </c>
      <c r="AB40" s="39" t="s">
        <v>295</v>
      </c>
      <c r="AC40" s="39" t="s">
        <v>296</v>
      </c>
      <c r="AD40" s="39" t="s">
        <v>299</v>
      </c>
      <c r="AE40" s="43" t="str">
        <f>AE3</f>
        <v>１８(H30)</v>
      </c>
      <c r="AF40" s="43" t="str">
        <f>AF3</f>
        <v>１９(R1)</v>
      </c>
    </row>
    <row r="41" spans="1:32" ht="15" customHeight="1" x14ac:dyDescent="0.15">
      <c r="A41" s="3" t="s">
        <v>97</v>
      </c>
      <c r="B41" s="79"/>
      <c r="C41" s="79"/>
      <c r="D41" s="93">
        <f t="shared" ref="D41:X41" si="30">+D4/D$33*100</f>
        <v>22.001257319743228</v>
      </c>
      <c r="E41" s="93">
        <f t="shared" si="30"/>
        <v>21.789346651176363</v>
      </c>
      <c r="F41" s="93">
        <f t="shared" si="30"/>
        <v>21.431751155528008</v>
      </c>
      <c r="G41" s="93">
        <f t="shared" si="30"/>
        <v>19.701261350369794</v>
      </c>
      <c r="H41" s="93">
        <f t="shared" si="30"/>
        <v>20.022180508370216</v>
      </c>
      <c r="I41" s="93">
        <f t="shared" si="30"/>
        <v>21.188127055320667</v>
      </c>
      <c r="J41" s="93">
        <f t="shared" si="30"/>
        <v>19.780975042639426</v>
      </c>
      <c r="K41" s="93">
        <f t="shared" si="30"/>
        <v>19.540647619357248</v>
      </c>
      <c r="L41" s="93">
        <f t="shared" si="30"/>
        <v>18.410519211670753</v>
      </c>
      <c r="M41" s="93">
        <f t="shared" si="30"/>
        <v>21.314219309016483</v>
      </c>
      <c r="N41" s="93">
        <f t="shared" si="30"/>
        <v>18.367396088392255</v>
      </c>
      <c r="O41" s="93">
        <f t="shared" si="30"/>
        <v>22.008468303497825</v>
      </c>
      <c r="P41" s="93">
        <f t="shared" si="30"/>
        <v>20.077054025030908</v>
      </c>
      <c r="Q41" s="93">
        <f t="shared" si="30"/>
        <v>19.925953457683253</v>
      </c>
      <c r="R41" s="20">
        <f t="shared" si="30"/>
        <v>17.468546601124928</v>
      </c>
      <c r="S41" s="20">
        <f t="shared" si="30"/>
        <v>22.352711074998911</v>
      </c>
      <c r="T41" s="20">
        <f t="shared" si="30"/>
        <v>22.868214989896451</v>
      </c>
      <c r="U41" s="20">
        <f t="shared" si="30"/>
        <v>21.063086581391875</v>
      </c>
      <c r="V41" s="20">
        <f t="shared" si="30"/>
        <v>21.11571878451268</v>
      </c>
      <c r="W41" s="20">
        <f t="shared" si="30"/>
        <v>21.166372706684403</v>
      </c>
      <c r="X41" s="20">
        <f t="shared" si="30"/>
        <v>20.745046727892191</v>
      </c>
      <c r="Y41" s="20">
        <f t="shared" ref="Y41:AB41" si="31">+Y4/Y$33*100</f>
        <v>22.603160146172826</v>
      </c>
      <c r="Z41" s="20">
        <f t="shared" si="31"/>
        <v>21.831313049832602</v>
      </c>
      <c r="AA41" s="20">
        <f t="shared" si="31"/>
        <v>20.271388313366121</v>
      </c>
      <c r="AB41" s="20">
        <f t="shared" si="31"/>
        <v>19.794508321656497</v>
      </c>
      <c r="AC41" s="20">
        <f t="shared" ref="AC41" si="32">+AC4/AC$33*100</f>
        <v>17.768880067121067</v>
      </c>
      <c r="AD41" s="20">
        <f t="shared" ref="AD41" si="33">+AD4/AD$33*100</f>
        <v>21.816892449950256</v>
      </c>
      <c r="AE41" s="20">
        <f t="shared" ref="AE41" si="34">+AE4/AE$33*100</f>
        <v>22.549637078218552</v>
      </c>
      <c r="AF41" s="20">
        <f t="shared" ref="AF41" si="35">+AF4/AF$33*100</f>
        <v>23.090462584889906</v>
      </c>
    </row>
    <row r="42" spans="1:32" ht="15" customHeight="1" x14ac:dyDescent="0.15">
      <c r="A42" s="3" t="s">
        <v>98</v>
      </c>
      <c r="B42" s="79"/>
      <c r="C42" s="79"/>
      <c r="D42" s="93">
        <f t="shared" ref="D42:X42" si="36">+D5/D$33*100</f>
        <v>1.9161592992698386</v>
      </c>
      <c r="E42" s="93">
        <f t="shared" si="36"/>
        <v>2.0312494704679351</v>
      </c>
      <c r="F42" s="93">
        <f t="shared" si="36"/>
        <v>2.1433126625440244</v>
      </c>
      <c r="G42" s="93">
        <f t="shared" si="36"/>
        <v>2.0503971835907766</v>
      </c>
      <c r="H42" s="93">
        <f t="shared" si="36"/>
        <v>2.114862639179202</v>
      </c>
      <c r="I42" s="93">
        <f t="shared" si="36"/>
        <v>2.2036951967992193</v>
      </c>
      <c r="J42" s="93">
        <f t="shared" si="36"/>
        <v>1.3658470276618866</v>
      </c>
      <c r="K42" s="93">
        <f t="shared" si="36"/>
        <v>1.0877320705051952</v>
      </c>
      <c r="L42" s="93">
        <f t="shared" si="36"/>
        <v>1.0427449096281964</v>
      </c>
      <c r="M42" s="93">
        <f t="shared" si="36"/>
        <v>1.2302855228406082</v>
      </c>
      <c r="N42" s="93">
        <f t="shared" si="36"/>
        <v>1.0856604231954026</v>
      </c>
      <c r="O42" s="93">
        <f t="shared" si="36"/>
        <v>1.3004821910900737</v>
      </c>
      <c r="P42" s="93">
        <f t="shared" si="36"/>
        <v>1.3522402189522009</v>
      </c>
      <c r="Q42" s="93">
        <f t="shared" si="36"/>
        <v>1.7675412006401012</v>
      </c>
      <c r="R42" s="20">
        <f t="shared" si="36"/>
        <v>1.989081262776379</v>
      </c>
      <c r="S42" s="20">
        <f t="shared" si="36"/>
        <v>3.2269990278724916</v>
      </c>
      <c r="T42" s="20">
        <f t="shared" si="36"/>
        <v>1.3522032342010206</v>
      </c>
      <c r="U42" s="20">
        <f t="shared" si="36"/>
        <v>1.2353357782468146</v>
      </c>
      <c r="V42" s="20">
        <f t="shared" si="36"/>
        <v>1.1932054673907633</v>
      </c>
      <c r="W42" s="20">
        <f t="shared" si="36"/>
        <v>1.1905193309550861</v>
      </c>
      <c r="X42" s="20">
        <f t="shared" si="36"/>
        <v>1.1257277184764674</v>
      </c>
      <c r="Y42" s="20">
        <f t="shared" ref="Y42:AB42" si="37">+Y5/Y$33*100</f>
        <v>1.1479493366308047</v>
      </c>
      <c r="Z42" s="20">
        <f t="shared" si="37"/>
        <v>1.0606785739078608</v>
      </c>
      <c r="AA42" s="20">
        <f t="shared" si="37"/>
        <v>0.96226010451910071</v>
      </c>
      <c r="AB42" s="20">
        <f t="shared" si="37"/>
        <v>0.97212320570526511</v>
      </c>
      <c r="AC42" s="20">
        <f t="shared" ref="AC42" si="38">+AC5/AC$33*100</f>
        <v>0.85943945817731138</v>
      </c>
      <c r="AD42" s="20">
        <f t="shared" ref="AD42" si="39">+AD5/AD$33*100</f>
        <v>1.0069924879248251</v>
      </c>
      <c r="AE42" s="20">
        <f t="shared" ref="AE42" si="40">+AE5/AE$33*100</f>
        <v>1.0493092976380596</v>
      </c>
      <c r="AF42" s="20">
        <f t="shared" ref="AF42" si="41">+AF5/AF$33*100</f>
        <v>1.2231251842554491</v>
      </c>
    </row>
    <row r="43" spans="1:32" ht="15" customHeight="1" x14ac:dyDescent="0.15">
      <c r="A43" s="3" t="s">
        <v>161</v>
      </c>
      <c r="B43" s="79"/>
      <c r="C43" s="79"/>
      <c r="D43" s="93">
        <f t="shared" ref="D43:X43" si="42">+D6/D$33*100</f>
        <v>0.8517266199633543</v>
      </c>
      <c r="E43" s="93">
        <f t="shared" si="42"/>
        <v>0.59823594625999765</v>
      </c>
      <c r="F43" s="93">
        <f t="shared" si="42"/>
        <v>0.60434309422939192</v>
      </c>
      <c r="G43" s="93">
        <f t="shared" si="42"/>
        <v>0.73046230972883652</v>
      </c>
      <c r="H43" s="93">
        <f t="shared" si="42"/>
        <v>0.5128977158868776</v>
      </c>
      <c r="I43" s="93">
        <f t="shared" si="42"/>
        <v>0.29348705409456949</v>
      </c>
      <c r="J43" s="93">
        <f t="shared" si="42"/>
        <v>0.20960820819197673</v>
      </c>
      <c r="K43" s="93">
        <f t="shared" si="42"/>
        <v>0.17425425969370961</v>
      </c>
      <c r="L43" s="93">
        <f t="shared" si="42"/>
        <v>0.15149223272529824</v>
      </c>
      <c r="M43" s="93">
        <f t="shared" si="42"/>
        <v>0.72399038378678537</v>
      </c>
      <c r="N43" s="93">
        <f t="shared" si="42"/>
        <v>0.66198526579136563</v>
      </c>
      <c r="O43" s="93">
        <f t="shared" si="42"/>
        <v>0.25001830382033263</v>
      </c>
      <c r="P43" s="93">
        <f t="shared" si="42"/>
        <v>0.16944473478586894</v>
      </c>
      <c r="Q43" s="93">
        <f t="shared" si="42"/>
        <v>0.16017532096118045</v>
      </c>
      <c r="R43" s="20">
        <f t="shared" si="42"/>
        <v>8.4259815066145674E-2</v>
      </c>
      <c r="S43" s="20">
        <f t="shared" si="42"/>
        <v>6.6940410034677378E-2</v>
      </c>
      <c r="T43" s="20">
        <f t="shared" si="42"/>
        <v>8.0828395181400531E-2</v>
      </c>
      <c r="U43" s="20">
        <f t="shared" si="42"/>
        <v>7.5721528294647802E-2</v>
      </c>
      <c r="V43" s="20">
        <f t="shared" si="42"/>
        <v>6.2748219497373262E-2</v>
      </c>
      <c r="W43" s="20">
        <f t="shared" si="42"/>
        <v>5.5090265037947353E-2</v>
      </c>
      <c r="X43" s="20">
        <f t="shared" si="42"/>
        <v>4.1417388659949934E-2</v>
      </c>
      <c r="Y43" s="20">
        <f t="shared" ref="Y43:AB43" si="43">+Y6/Y$33*100</f>
        <v>3.9191685159906092E-2</v>
      </c>
      <c r="Z43" s="20">
        <f t="shared" si="43"/>
        <v>3.5056069165775847E-2</v>
      </c>
      <c r="AA43" s="20">
        <f t="shared" si="43"/>
        <v>2.9573297794559212E-2</v>
      </c>
      <c r="AB43" s="20">
        <f t="shared" si="43"/>
        <v>2.3192539238198341E-2</v>
      </c>
      <c r="AC43" s="20">
        <f t="shared" ref="AC43" si="44">+AC6/AC$33*100</f>
        <v>1.1464074815162499E-2</v>
      </c>
      <c r="AD43" s="20">
        <f t="shared" ref="AD43" si="45">+AD6/AD$33*100</f>
        <v>2.467731868373417E-2</v>
      </c>
      <c r="AE43" s="20">
        <f t="shared" ref="AE43" si="46">+AE6/AE$33*100</f>
        <v>2.7228892122737422E-2</v>
      </c>
      <c r="AF43" s="20">
        <f t="shared" ref="AF43" si="47">+AF6/AF$33*100</f>
        <v>1.1430457800868184E-2</v>
      </c>
    </row>
    <row r="44" spans="1:32" ht="15" customHeight="1" x14ac:dyDescent="0.15">
      <c r="A44" s="3" t="s">
        <v>162</v>
      </c>
      <c r="B44" s="79"/>
      <c r="C44" s="79"/>
      <c r="D44" s="93">
        <f t="shared" ref="D44:X44" si="48">+D7/D$33*100</f>
        <v>0</v>
      </c>
      <c r="E44" s="93">
        <f t="shared" si="48"/>
        <v>0</v>
      </c>
      <c r="F44" s="93">
        <f t="shared" si="48"/>
        <v>0</v>
      </c>
      <c r="G44" s="93">
        <f t="shared" si="48"/>
        <v>0</v>
      </c>
      <c r="H44" s="93">
        <f t="shared" si="48"/>
        <v>0</v>
      </c>
      <c r="I44" s="93">
        <f t="shared" si="48"/>
        <v>0</v>
      </c>
      <c r="J44" s="93">
        <f t="shared" si="48"/>
        <v>0</v>
      </c>
      <c r="K44" s="93">
        <f t="shared" si="48"/>
        <v>0</v>
      </c>
      <c r="L44" s="93">
        <f t="shared" si="48"/>
        <v>0</v>
      </c>
      <c r="M44" s="93">
        <f t="shared" si="48"/>
        <v>0</v>
      </c>
      <c r="N44" s="93">
        <f t="shared" si="48"/>
        <v>0</v>
      </c>
      <c r="O44" s="93">
        <f t="shared" si="48"/>
        <v>0</v>
      </c>
      <c r="P44" s="93">
        <f t="shared" si="48"/>
        <v>0</v>
      </c>
      <c r="Q44" s="93">
        <f t="shared" si="48"/>
        <v>2.5117769670587681E-2</v>
      </c>
      <c r="R44" s="20">
        <f t="shared" si="48"/>
        <v>3.9690936764996285E-2</v>
      </c>
      <c r="S44" s="20">
        <f t="shared" si="48"/>
        <v>7.1873594405188548E-2</v>
      </c>
      <c r="T44" s="20">
        <f t="shared" si="48"/>
        <v>7.1912558759835918E-2</v>
      </c>
      <c r="U44" s="20">
        <f t="shared" si="48"/>
        <v>2.4111882339623927E-2</v>
      </c>
      <c r="V44" s="20">
        <f t="shared" si="48"/>
        <v>1.9229459284299311E-2</v>
      </c>
      <c r="W44" s="20">
        <f t="shared" si="48"/>
        <v>2.5005284265873864E-2</v>
      </c>
      <c r="X44" s="20">
        <f t="shared" si="48"/>
        <v>2.7553137013879517E-2</v>
      </c>
      <c r="Y44" s="20">
        <f t="shared" ref="Y44:AB44" si="49">+Y7/Y$33*100</f>
        <v>3.4450305657213208E-2</v>
      </c>
      <c r="Z44" s="20">
        <f t="shared" si="49"/>
        <v>6.7473742009389659E-2</v>
      </c>
      <c r="AA44" s="20">
        <f t="shared" si="49"/>
        <v>0.12318602170851049</v>
      </c>
      <c r="AB44" s="20">
        <f t="shared" si="49"/>
        <v>8.961070919236841E-2</v>
      </c>
      <c r="AC44" s="20">
        <f t="shared" ref="AC44" si="50">+AC7/AC$33*100</f>
        <v>4.4016816533654343E-2</v>
      </c>
      <c r="AD44" s="20">
        <f t="shared" ref="AD44" si="51">+AD7/AD$33*100</f>
        <v>7.4985421210150283E-2</v>
      </c>
      <c r="AE44" s="20">
        <f t="shared" ref="AE44" si="52">+AE7/AE$33*100</f>
        <v>5.7844252425017159E-2</v>
      </c>
      <c r="AF44" s="20">
        <f t="shared" ref="AF44" si="53">+AF7/AF$33*100</f>
        <v>7.1616893422234928E-2</v>
      </c>
    </row>
    <row r="45" spans="1:32" ht="15" customHeight="1" x14ac:dyDescent="0.15">
      <c r="A45" s="3" t="s">
        <v>163</v>
      </c>
      <c r="B45" s="79"/>
      <c r="C45" s="79"/>
      <c r="D45" s="93">
        <f t="shared" ref="D45:X45" si="54">+D8/D$33*100</f>
        <v>0</v>
      </c>
      <c r="E45" s="93">
        <f t="shared" si="54"/>
        <v>0</v>
      </c>
      <c r="F45" s="93">
        <f t="shared" si="54"/>
        <v>0</v>
      </c>
      <c r="G45" s="93">
        <f t="shared" si="54"/>
        <v>0</v>
      </c>
      <c r="H45" s="93">
        <f t="shared" si="54"/>
        <v>0</v>
      </c>
      <c r="I45" s="93">
        <f t="shared" si="54"/>
        <v>0</v>
      </c>
      <c r="J45" s="93">
        <f t="shared" si="54"/>
        <v>0</v>
      </c>
      <c r="K45" s="93">
        <f t="shared" si="54"/>
        <v>0</v>
      </c>
      <c r="L45" s="93">
        <f t="shared" si="54"/>
        <v>0</v>
      </c>
      <c r="M45" s="93">
        <f t="shared" si="54"/>
        <v>0</v>
      </c>
      <c r="N45" s="93">
        <f t="shared" si="54"/>
        <v>0</v>
      </c>
      <c r="O45" s="93">
        <f t="shared" si="54"/>
        <v>0</v>
      </c>
      <c r="P45" s="93">
        <f t="shared" si="54"/>
        <v>0</v>
      </c>
      <c r="Q45" s="93">
        <f t="shared" si="54"/>
        <v>2.9038069755634624E-2</v>
      </c>
      <c r="R45" s="20">
        <f t="shared" si="54"/>
        <v>5.8388076858299429E-2</v>
      </c>
      <c r="S45" s="20">
        <f t="shared" si="54"/>
        <v>5.2198894386326369E-2</v>
      </c>
      <c r="T45" s="20">
        <f t="shared" si="54"/>
        <v>4.1181151261372485E-2</v>
      </c>
      <c r="U45" s="20">
        <f t="shared" si="54"/>
        <v>1.3944221112071668E-2</v>
      </c>
      <c r="V45" s="20">
        <f t="shared" si="54"/>
        <v>1.1335694111859187E-2</v>
      </c>
      <c r="W45" s="20">
        <f t="shared" si="54"/>
        <v>9.6386709856130879E-3</v>
      </c>
      <c r="X45" s="20">
        <f t="shared" si="54"/>
        <v>7.1178077647236502E-3</v>
      </c>
      <c r="Y45" s="20">
        <f t="shared" ref="Y45:AB45" si="55">+Y8/Y$33*100</f>
        <v>9.9959436103831071E-3</v>
      </c>
      <c r="Z45" s="20">
        <f t="shared" si="55"/>
        <v>0.10852026839843504</v>
      </c>
      <c r="AA45" s="20">
        <f t="shared" si="55"/>
        <v>6.7191439050473617E-2</v>
      </c>
      <c r="AB45" s="20">
        <f t="shared" si="55"/>
        <v>7.6683883497506683E-2</v>
      </c>
      <c r="AC45" s="20">
        <f t="shared" ref="AC45" si="56">+AC8/AC$33*100</f>
        <v>2.5316861797134521E-2</v>
      </c>
      <c r="AD45" s="20">
        <f t="shared" ref="AD45" si="57">+AD8/AD$33*100</f>
        <v>7.9086346624979389E-2</v>
      </c>
      <c r="AE45" s="20">
        <f t="shared" ref="AE45" si="58">+AE8/AE$33*100</f>
        <v>5.1978594145186852E-2</v>
      </c>
      <c r="AF45" s="20">
        <f t="shared" ref="AF45" si="59">+AF8/AF$33*100</f>
        <v>4.9473139748159214E-2</v>
      </c>
    </row>
    <row r="46" spans="1:32" ht="15" customHeight="1" x14ac:dyDescent="0.15">
      <c r="A46" s="3" t="s">
        <v>99</v>
      </c>
      <c r="B46" s="79"/>
      <c r="C46" s="79"/>
      <c r="D46" s="93">
        <f t="shared" ref="D46:X46" si="60">+D9/D$33*100</f>
        <v>0</v>
      </c>
      <c r="E46" s="93">
        <f t="shared" si="60"/>
        <v>0</v>
      </c>
      <c r="F46" s="93">
        <f t="shared" si="60"/>
        <v>0</v>
      </c>
      <c r="G46" s="93">
        <f t="shared" si="60"/>
        <v>0</v>
      </c>
      <c r="H46" s="93">
        <f t="shared" si="60"/>
        <v>0</v>
      </c>
      <c r="I46" s="93">
        <f t="shared" si="60"/>
        <v>0</v>
      </c>
      <c r="J46" s="93">
        <f t="shared" si="60"/>
        <v>0.44028509096535068</v>
      </c>
      <c r="K46" s="93">
        <f t="shared" si="60"/>
        <v>1.9580357735509342</v>
      </c>
      <c r="L46" s="93">
        <f t="shared" si="60"/>
        <v>1.7526450890727772</v>
      </c>
      <c r="M46" s="93">
        <f t="shared" si="60"/>
        <v>2.0807524825560058</v>
      </c>
      <c r="N46" s="93">
        <f t="shared" si="60"/>
        <v>1.8198765118609836</v>
      </c>
      <c r="O46" s="93">
        <f t="shared" si="60"/>
        <v>1.8568504324963593</v>
      </c>
      <c r="P46" s="93">
        <f t="shared" si="60"/>
        <v>2.0107789531242473</v>
      </c>
      <c r="Q46" s="93">
        <f t="shared" si="60"/>
        <v>2.1421547940128662</v>
      </c>
      <c r="R46" s="20">
        <f t="shared" si="60"/>
        <v>1.8129061107161213</v>
      </c>
      <c r="S46" s="20">
        <f t="shared" si="60"/>
        <v>2.1948839976204639</v>
      </c>
      <c r="T46" s="20">
        <f t="shared" si="60"/>
        <v>1.9254371902226188</v>
      </c>
      <c r="U46" s="20">
        <f t="shared" si="60"/>
        <v>1.6496855037199616</v>
      </c>
      <c r="V46" s="20">
        <f t="shared" si="60"/>
        <v>1.798160546611292</v>
      </c>
      <c r="W46" s="20">
        <f t="shared" si="60"/>
        <v>1.8511349242843607</v>
      </c>
      <c r="X46" s="20">
        <f t="shared" si="60"/>
        <v>1.7452142542662488</v>
      </c>
      <c r="Y46" s="20">
        <f t="shared" ref="Y46:AB46" si="61">+Y9/Y$33*100</f>
        <v>1.8426451051783004</v>
      </c>
      <c r="Z46" s="20">
        <f t="shared" si="61"/>
        <v>1.7707423906595581</v>
      </c>
      <c r="AA46" s="20">
        <f t="shared" si="61"/>
        <v>2.0798134997211601</v>
      </c>
      <c r="AB46" s="20">
        <f t="shared" si="61"/>
        <v>3.3796722327099715</v>
      </c>
      <c r="AC46" s="20">
        <f t="shared" ref="AC46" si="62">+AC9/AC$33*100</f>
        <v>2.5649712273516956</v>
      </c>
      <c r="AD46" s="20">
        <f t="shared" ref="AD46" si="63">+AD9/AD$33*100</f>
        <v>3.1020322545985728</v>
      </c>
      <c r="AE46" s="20">
        <f t="shared" ref="AE46" si="64">+AE9/AE$33*100</f>
        <v>3.2997914737382028</v>
      </c>
      <c r="AF46" s="20">
        <f t="shared" ref="AF46" si="65">+AF9/AF$33*100</f>
        <v>3.2641680303776552</v>
      </c>
    </row>
    <row r="47" spans="1:32" ht="15" customHeight="1" x14ac:dyDescent="0.15">
      <c r="A47" s="3" t="s">
        <v>100</v>
      </c>
      <c r="B47" s="79"/>
      <c r="C47" s="79"/>
      <c r="D47" s="93">
        <f t="shared" ref="D47:X47" si="66">+D10/D$33*100</f>
        <v>1.7735382878148158</v>
      </c>
      <c r="E47" s="93">
        <f t="shared" si="66"/>
        <v>1.8645541430206116</v>
      </c>
      <c r="F47" s="93">
        <f t="shared" si="66"/>
        <v>1.7758062945981459</v>
      </c>
      <c r="G47" s="93">
        <f t="shared" si="66"/>
        <v>1.6250095978225187</v>
      </c>
      <c r="H47" s="93">
        <f t="shared" si="66"/>
        <v>1.5775378523549373</v>
      </c>
      <c r="I47" s="93">
        <f t="shared" si="66"/>
        <v>1.7991032909569826</v>
      </c>
      <c r="J47" s="93">
        <f t="shared" si="66"/>
        <v>1.3658005389712835</v>
      </c>
      <c r="K47" s="93">
        <f t="shared" si="66"/>
        <v>1.1902197776891461</v>
      </c>
      <c r="L47" s="93">
        <f t="shared" si="66"/>
        <v>1.1165694161692923</v>
      </c>
      <c r="M47" s="93">
        <f t="shared" si="66"/>
        <v>1.0451368469195204</v>
      </c>
      <c r="N47" s="93">
        <f t="shared" si="66"/>
        <v>0.96558790948917861</v>
      </c>
      <c r="O47" s="93">
        <f t="shared" si="66"/>
        <v>1.0530892265693841</v>
      </c>
      <c r="P47" s="93">
        <f t="shared" si="66"/>
        <v>0.95185754525609123</v>
      </c>
      <c r="Q47" s="93">
        <f t="shared" si="66"/>
        <v>0.76462989582284524</v>
      </c>
      <c r="R47" s="20">
        <f t="shared" si="66"/>
        <v>0.89746272447855102</v>
      </c>
      <c r="S47" s="20">
        <f t="shared" si="66"/>
        <v>0.89419480274517193</v>
      </c>
      <c r="T47" s="20">
        <f t="shared" si="66"/>
        <v>0.77725428455472478</v>
      </c>
      <c r="U47" s="20">
        <f t="shared" si="66"/>
        <v>0.8121907753768296</v>
      </c>
      <c r="V47" s="20">
        <f t="shared" si="66"/>
        <v>0.93964660046140391</v>
      </c>
      <c r="W47" s="20">
        <f t="shared" si="66"/>
        <v>0.85379283828679908</v>
      </c>
      <c r="X47" s="20">
        <f t="shared" si="66"/>
        <v>0.78633207606027478</v>
      </c>
      <c r="Y47" s="20">
        <f t="shared" ref="Y47:AB47" si="67">+Y10/Y$33*100</f>
        <v>0.83963695089805079</v>
      </c>
      <c r="Z47" s="20">
        <f t="shared" si="67"/>
        <v>0.72913812458896698</v>
      </c>
      <c r="AA47" s="20">
        <f t="shared" si="67"/>
        <v>0.48962297599052007</v>
      </c>
      <c r="AB47" s="20">
        <f t="shared" si="67"/>
        <v>0.4710866178051924</v>
      </c>
      <c r="AC47" s="20">
        <f t="shared" ref="AC47" si="68">+AC10/AC$33*100</f>
        <v>0.41004772542294154</v>
      </c>
      <c r="AD47" s="20">
        <f t="shared" ref="AD47" si="69">+AD10/AD$33*100</f>
        <v>0.48513947657428375</v>
      </c>
      <c r="AE47" s="20">
        <f t="shared" ref="AE47" si="70">+AE10/AE$33*100</f>
        <v>0.48879079032571493</v>
      </c>
      <c r="AF47" s="20">
        <f t="shared" ref="AF47" si="71">+AF10/AF$33*100</f>
        <v>0.46168678250707457</v>
      </c>
    </row>
    <row r="48" spans="1:32" ht="15" customHeight="1" x14ac:dyDescent="0.15">
      <c r="A48" s="3" t="s">
        <v>101</v>
      </c>
      <c r="B48" s="79"/>
      <c r="C48" s="79"/>
      <c r="D48" s="93">
        <f t="shared" ref="D48:X48" si="72">+D11/D$33*100</f>
        <v>1.2700199426552575E-2</v>
      </c>
      <c r="E48" s="93">
        <f t="shared" si="72"/>
        <v>2.1219545551892396E-2</v>
      </c>
      <c r="F48" s="93">
        <f t="shared" si="72"/>
        <v>2.2284745089705696E-2</v>
      </c>
      <c r="G48" s="93">
        <f t="shared" si="72"/>
        <v>2.1815523099968703E-2</v>
      </c>
      <c r="H48" s="93">
        <f t="shared" si="72"/>
        <v>1.9604342114069973E-2</v>
      </c>
      <c r="I48" s="93">
        <f t="shared" si="72"/>
        <v>2.2471575010945832E-2</v>
      </c>
      <c r="J48" s="93">
        <f t="shared" si="72"/>
        <v>3.7748816769846767E-2</v>
      </c>
      <c r="K48" s="93">
        <f t="shared" si="72"/>
        <v>3.8974743630754753E-2</v>
      </c>
      <c r="L48" s="93">
        <f t="shared" si="72"/>
        <v>3.8678673700336771E-2</v>
      </c>
      <c r="M48" s="93">
        <f t="shared" si="72"/>
        <v>5.5698035099430452E-3</v>
      </c>
      <c r="N48" s="93">
        <f t="shared" si="72"/>
        <v>0</v>
      </c>
      <c r="O48" s="93">
        <f t="shared" si="72"/>
        <v>0</v>
      </c>
      <c r="P48" s="93">
        <f t="shared" si="72"/>
        <v>0</v>
      </c>
      <c r="Q48" s="93">
        <f t="shared" si="72"/>
        <v>1.4460123264517428E-3</v>
      </c>
      <c r="R48" s="20">
        <f t="shared" si="72"/>
        <v>0</v>
      </c>
      <c r="S48" s="20">
        <f t="shared" si="72"/>
        <v>0</v>
      </c>
      <c r="T48" s="20">
        <f t="shared" si="72"/>
        <v>0</v>
      </c>
      <c r="U48" s="20">
        <f t="shared" si="72"/>
        <v>0</v>
      </c>
      <c r="V48" s="20">
        <f t="shared" si="72"/>
        <v>0</v>
      </c>
      <c r="W48" s="20">
        <f t="shared" si="72"/>
        <v>0</v>
      </c>
      <c r="X48" s="20">
        <f t="shared" si="72"/>
        <v>0</v>
      </c>
      <c r="Y48" s="20">
        <f t="shared" ref="Y48:AB48" si="73">+Y11/Y$33*100</f>
        <v>0</v>
      </c>
      <c r="Z48" s="20">
        <f t="shared" si="73"/>
        <v>0</v>
      </c>
      <c r="AA48" s="20">
        <f t="shared" si="73"/>
        <v>0</v>
      </c>
      <c r="AB48" s="20">
        <f t="shared" si="73"/>
        <v>0</v>
      </c>
      <c r="AC48" s="20">
        <f t="shared" ref="AC48" si="74">+AC11/AC$33*100</f>
        <v>0</v>
      </c>
      <c r="AD48" s="20">
        <f t="shared" ref="AD48" si="75">+AD11/AD$33*100</f>
        <v>0</v>
      </c>
      <c r="AE48" s="20">
        <f t="shared" ref="AE48" si="76">+AE11/AE$33*100</f>
        <v>0</v>
      </c>
      <c r="AF48" s="20">
        <f t="shared" ref="AF48" si="77">+AF11/AF$33*100</f>
        <v>0</v>
      </c>
    </row>
    <row r="49" spans="1:32" ht="15" customHeight="1" x14ac:dyDescent="0.15">
      <c r="A49" s="3" t="s">
        <v>102</v>
      </c>
      <c r="B49" s="79"/>
      <c r="C49" s="79"/>
      <c r="D49" s="93">
        <f t="shared" ref="D49:X49" si="78">+D12/D$33*100</f>
        <v>1.3191496614895528</v>
      </c>
      <c r="E49" s="93">
        <f t="shared" si="78"/>
        <v>1.2282957447103915</v>
      </c>
      <c r="F49" s="93">
        <f t="shared" si="78"/>
        <v>1.0359420950624576</v>
      </c>
      <c r="G49" s="93">
        <f t="shared" si="78"/>
        <v>1.0762962904743452</v>
      </c>
      <c r="H49" s="93">
        <f t="shared" si="78"/>
        <v>1.1480015602589351</v>
      </c>
      <c r="I49" s="93">
        <f t="shared" si="78"/>
        <v>1.169578168150343</v>
      </c>
      <c r="J49" s="93">
        <f t="shared" si="78"/>
        <v>0.88103506883673399</v>
      </c>
      <c r="K49" s="93">
        <f t="shared" si="78"/>
        <v>0.80367508223109696</v>
      </c>
      <c r="L49" s="93">
        <f t="shared" si="78"/>
        <v>0.74654313347647883</v>
      </c>
      <c r="M49" s="93">
        <f t="shared" si="78"/>
        <v>0.81801497247255983</v>
      </c>
      <c r="N49" s="93">
        <f t="shared" si="78"/>
        <v>0.73479905773085308</v>
      </c>
      <c r="O49" s="93">
        <f t="shared" si="78"/>
        <v>0.77166869621237089</v>
      </c>
      <c r="P49" s="93">
        <f t="shared" si="78"/>
        <v>0.86052759882020036</v>
      </c>
      <c r="Q49" s="93">
        <f t="shared" si="78"/>
        <v>0.78771253703398236</v>
      </c>
      <c r="R49" s="20">
        <f t="shared" si="78"/>
        <v>0.76496330649451294</v>
      </c>
      <c r="S49" s="20">
        <f t="shared" si="78"/>
        <v>0.86552429593302471</v>
      </c>
      <c r="T49" s="20">
        <f t="shared" si="78"/>
        <v>0.79994333064544476</v>
      </c>
      <c r="U49" s="20">
        <f t="shared" si="78"/>
        <v>0.63202783234478288</v>
      </c>
      <c r="V49" s="20">
        <f t="shared" si="78"/>
        <v>0.40888879179122622</v>
      </c>
      <c r="W49" s="20">
        <f t="shared" si="78"/>
        <v>0.35289012945893472</v>
      </c>
      <c r="X49" s="20">
        <f t="shared" si="78"/>
        <v>0.25860336645486548</v>
      </c>
      <c r="Y49" s="20">
        <f t="shared" ref="Y49:AB49" si="79">+Y12/Y$33*100</f>
        <v>0.39615620268382157</v>
      </c>
      <c r="Z49" s="20">
        <f t="shared" si="79"/>
        <v>0.32247907178622243</v>
      </c>
      <c r="AA49" s="20">
        <f t="shared" si="79"/>
        <v>0.14815490845668589</v>
      </c>
      <c r="AB49" s="20">
        <f t="shared" si="79"/>
        <v>0.22091217542529706</v>
      </c>
      <c r="AC49" s="20">
        <f t="shared" ref="AC49" si="80">+AC12/AC$33*100</f>
        <v>0.20331950786252453</v>
      </c>
      <c r="AD49" s="20">
        <f t="shared" ref="AD49" si="81">+AD12/AD$33*100</f>
        <v>0.27928327306339951</v>
      </c>
      <c r="AE49" s="20">
        <f t="shared" ref="AE49" si="82">+AE12/AE$33*100</f>
        <v>0.37712173836167945</v>
      </c>
      <c r="AF49" s="20">
        <f t="shared" ref="AF49" si="83">+AF12/AF$33*100</f>
        <v>0.17566053923515673</v>
      </c>
    </row>
    <row r="50" spans="1:32" ht="15" customHeight="1" x14ac:dyDescent="0.15">
      <c r="A50" s="3" t="s">
        <v>303</v>
      </c>
      <c r="B50" s="79"/>
      <c r="C50" s="79"/>
      <c r="D50" s="93">
        <f t="shared" ref="D50:X50" si="84">+D13/D$33*100</f>
        <v>0</v>
      </c>
      <c r="E50" s="93">
        <f t="shared" si="84"/>
        <v>0</v>
      </c>
      <c r="F50" s="93">
        <f t="shared" si="84"/>
        <v>0</v>
      </c>
      <c r="G50" s="93">
        <f t="shared" si="84"/>
        <v>0</v>
      </c>
      <c r="H50" s="93">
        <f t="shared" si="84"/>
        <v>0</v>
      </c>
      <c r="I50" s="93">
        <f t="shared" si="84"/>
        <v>0</v>
      </c>
      <c r="J50" s="93">
        <f t="shared" si="84"/>
        <v>0</v>
      </c>
      <c r="K50" s="93">
        <f t="shared" si="84"/>
        <v>0</v>
      </c>
      <c r="L50" s="93">
        <f t="shared" si="84"/>
        <v>0</v>
      </c>
      <c r="M50" s="93">
        <f t="shared" si="84"/>
        <v>0</v>
      </c>
      <c r="N50" s="93">
        <f t="shared" si="84"/>
        <v>0</v>
      </c>
      <c r="O50" s="93">
        <f t="shared" si="84"/>
        <v>0</v>
      </c>
      <c r="P50" s="93">
        <f t="shared" si="84"/>
        <v>0</v>
      </c>
      <c r="Q50" s="93">
        <f t="shared" si="84"/>
        <v>0</v>
      </c>
      <c r="R50" s="20">
        <f t="shared" si="84"/>
        <v>9.8147717025213357E-6</v>
      </c>
      <c r="S50" s="20">
        <f t="shared" si="84"/>
        <v>1.1607492636496859E-5</v>
      </c>
      <c r="T50" s="20">
        <f t="shared" si="84"/>
        <v>0</v>
      </c>
      <c r="U50" s="20">
        <f t="shared" si="84"/>
        <v>0</v>
      </c>
      <c r="V50" s="20">
        <f t="shared" si="84"/>
        <v>0</v>
      </c>
      <c r="W50" s="20">
        <f t="shared" si="84"/>
        <v>0</v>
      </c>
      <c r="X50" s="20">
        <f t="shared" si="84"/>
        <v>0</v>
      </c>
      <c r="Y50" s="20">
        <f t="shared" ref="Y50:AB50" si="85">+Y13/Y$33*100</f>
        <v>0</v>
      </c>
      <c r="Z50" s="20">
        <f t="shared" si="85"/>
        <v>0</v>
      </c>
      <c r="AA50" s="20">
        <f t="shared" si="85"/>
        <v>0</v>
      </c>
      <c r="AB50" s="20">
        <f t="shared" si="85"/>
        <v>0</v>
      </c>
      <c r="AC50" s="20">
        <f t="shared" ref="AC50" si="86">+AC13/AC$33*100</f>
        <v>0</v>
      </c>
      <c r="AD50" s="20">
        <f t="shared" ref="AD50" si="87">+AD13/AD$33*100</f>
        <v>0</v>
      </c>
      <c r="AE50" s="20">
        <f t="shared" ref="AE50" si="88">+AE13/AE$33*100</f>
        <v>0</v>
      </c>
      <c r="AF50" s="20">
        <f t="shared" ref="AF50" si="89">+AF13/AF$33*100</f>
        <v>5.525456821114659E-2</v>
      </c>
    </row>
    <row r="51" spans="1:32" ht="15" customHeight="1" x14ac:dyDescent="0.15">
      <c r="A51" s="3" t="s">
        <v>104</v>
      </c>
      <c r="B51" s="79"/>
      <c r="C51" s="79"/>
      <c r="D51" s="93">
        <f t="shared" ref="D51:X51" si="90">+D14/D$33*100</f>
        <v>0</v>
      </c>
      <c r="E51" s="93">
        <f t="shared" si="90"/>
        <v>0</v>
      </c>
      <c r="F51" s="93">
        <f t="shared" si="90"/>
        <v>0</v>
      </c>
      <c r="G51" s="93">
        <f t="shared" si="90"/>
        <v>0</v>
      </c>
      <c r="H51" s="93">
        <f t="shared" si="90"/>
        <v>0</v>
      </c>
      <c r="I51" s="93">
        <f t="shared" si="90"/>
        <v>0</v>
      </c>
      <c r="J51" s="93">
        <f t="shared" si="90"/>
        <v>0</v>
      </c>
      <c r="K51" s="93">
        <f t="shared" si="90"/>
        <v>0</v>
      </c>
      <c r="L51" s="93">
        <f t="shared" si="90"/>
        <v>0.41978730472267795</v>
      </c>
      <c r="M51" s="93">
        <f t="shared" si="90"/>
        <v>0.65100493968007889</v>
      </c>
      <c r="N51" s="93">
        <f t="shared" si="90"/>
        <v>0.61399066504059707</v>
      </c>
      <c r="O51" s="93">
        <f t="shared" si="90"/>
        <v>0.6507786111344035</v>
      </c>
      <c r="P51" s="93">
        <f t="shared" si="90"/>
        <v>0.67335169474693579</v>
      </c>
      <c r="Q51" s="93">
        <f t="shared" si="90"/>
        <v>0.56543366445230414</v>
      </c>
      <c r="R51" s="20">
        <f t="shared" si="90"/>
        <v>0.48990432953135249</v>
      </c>
      <c r="S51" s="20">
        <f t="shared" si="90"/>
        <v>0.43810159457930092</v>
      </c>
      <c r="T51" s="20">
        <f t="shared" si="90"/>
        <v>0.11978325037096058</v>
      </c>
      <c r="U51" s="20">
        <f t="shared" si="90"/>
        <v>0.19047084786273757</v>
      </c>
      <c r="V51" s="20">
        <f t="shared" si="90"/>
        <v>0.28007408597464456</v>
      </c>
      <c r="W51" s="20">
        <f t="shared" si="90"/>
        <v>0.43381458321355842</v>
      </c>
      <c r="X51" s="20">
        <f t="shared" si="90"/>
        <v>0.37132262072317751</v>
      </c>
      <c r="Y51" s="20">
        <f t="shared" ref="Y51:AB51" si="91">+Y14/Y$33*100</f>
        <v>4.4992902433789145E-2</v>
      </c>
      <c r="Z51" s="20">
        <f t="shared" si="91"/>
        <v>4.7372189702425661E-2</v>
      </c>
      <c r="AA51" s="20">
        <f t="shared" si="91"/>
        <v>4.4993439486811088E-2</v>
      </c>
      <c r="AB51" s="20">
        <f t="shared" si="91"/>
        <v>4.3235597428149725E-2</v>
      </c>
      <c r="AC51" s="20">
        <f t="shared" ref="AC51" si="92">+AC14/AC$33*100</f>
        <v>3.6676321480903905E-2</v>
      </c>
      <c r="AD51" s="20">
        <f t="shared" ref="AD51" si="93">+AD14/AD$33*100</f>
        <v>5.0677185813750726E-2</v>
      </c>
      <c r="AE51" s="20">
        <f t="shared" ref="AE51" si="94">+AE14/AE$33*100</f>
        <v>6.6315697746426747E-2</v>
      </c>
      <c r="AF51" s="20">
        <f t="shared" ref="AF51" si="95">+AF14/AF$33*100</f>
        <v>0.47781740924922633</v>
      </c>
    </row>
    <row r="52" spans="1:32" ht="15" customHeight="1" x14ac:dyDescent="0.15">
      <c r="A52" s="3" t="s">
        <v>105</v>
      </c>
      <c r="B52" s="79"/>
      <c r="C52" s="79"/>
      <c r="D52" s="93">
        <f t="shared" ref="D52:X52" si="96">+D15/D$33*100</f>
        <v>33.015560975050015</v>
      </c>
      <c r="E52" s="93">
        <f t="shared" si="96"/>
        <v>35.542574815296483</v>
      </c>
      <c r="F52" s="93">
        <f t="shared" si="96"/>
        <v>35.043827909308121</v>
      </c>
      <c r="G52" s="93">
        <f t="shared" si="96"/>
        <v>34.971936067720222</v>
      </c>
      <c r="H52" s="93">
        <f t="shared" si="96"/>
        <v>36.832201188474059</v>
      </c>
      <c r="I52" s="93">
        <f t="shared" si="96"/>
        <v>38.130338034621552</v>
      </c>
      <c r="J52" s="93">
        <f t="shared" si="96"/>
        <v>34.884248739040757</v>
      </c>
      <c r="K52" s="93">
        <f t="shared" si="96"/>
        <v>37.127216930442856</v>
      </c>
      <c r="L52" s="93">
        <f t="shared" si="96"/>
        <v>36.871328915060921</v>
      </c>
      <c r="M52" s="93">
        <f t="shared" si="96"/>
        <v>42.375443429922832</v>
      </c>
      <c r="N52" s="93">
        <f t="shared" si="96"/>
        <v>35.720770050528131</v>
      </c>
      <c r="O52" s="93">
        <f t="shared" si="96"/>
        <v>39.653124781811108</v>
      </c>
      <c r="P52" s="93">
        <f t="shared" si="96"/>
        <v>34.659010085906296</v>
      </c>
      <c r="Q52" s="93">
        <f t="shared" si="96"/>
        <v>32.885115927343769</v>
      </c>
      <c r="R52" s="20">
        <f t="shared" si="96"/>
        <v>32.760167023858926</v>
      </c>
      <c r="S52" s="20">
        <f t="shared" si="96"/>
        <v>37.844465402417256</v>
      </c>
      <c r="T52" s="20">
        <f t="shared" si="96"/>
        <v>32.129883604128338</v>
      </c>
      <c r="U52" s="20">
        <f t="shared" si="96"/>
        <v>33.171398719575897</v>
      </c>
      <c r="V52" s="20">
        <f t="shared" si="96"/>
        <v>35.889147628969539</v>
      </c>
      <c r="W52" s="20">
        <f t="shared" si="96"/>
        <v>39.348147414492928</v>
      </c>
      <c r="X52" s="20">
        <f t="shared" si="96"/>
        <v>41.49342541507135</v>
      </c>
      <c r="Y52" s="20">
        <f t="shared" ref="Y52:AB52" si="97">+Y15/Y$33*100</f>
        <v>40.576357629872525</v>
      </c>
      <c r="Z52" s="20">
        <f t="shared" si="97"/>
        <v>39.678907167592882</v>
      </c>
      <c r="AA52" s="20">
        <f t="shared" si="97"/>
        <v>38.6141052372652</v>
      </c>
      <c r="AB52" s="20">
        <f t="shared" si="97"/>
        <v>37.091049603429504</v>
      </c>
      <c r="AC52" s="20">
        <f t="shared" ref="AC52" si="98">+AC15/AC$33*100</f>
        <v>31.125695429085937</v>
      </c>
      <c r="AD52" s="20">
        <f t="shared" ref="AD52" si="99">+AD15/AD$33*100</f>
        <v>34.420061481073823</v>
      </c>
      <c r="AE52" s="20">
        <f t="shared" ref="AE52" si="100">+AE15/AE$33*100</f>
        <v>33.245485605822282</v>
      </c>
      <c r="AF52" s="20">
        <f t="shared" ref="AF52" si="101">+AF15/AF$33*100</f>
        <v>36.316075990036524</v>
      </c>
    </row>
    <row r="53" spans="1:32" ht="15" customHeight="1" x14ac:dyDescent="0.15">
      <c r="A53" s="3" t="s">
        <v>106</v>
      </c>
      <c r="B53" s="79"/>
      <c r="C53" s="79"/>
      <c r="D53" s="93">
        <f t="shared" ref="D53:X53" si="102">+D16/D$33*100</f>
        <v>29.134680824492492</v>
      </c>
      <c r="E53" s="93">
        <f t="shared" si="102"/>
        <v>31.5457023204956</v>
      </c>
      <c r="F53" s="93">
        <f t="shared" si="102"/>
        <v>0</v>
      </c>
      <c r="G53" s="93">
        <f t="shared" si="102"/>
        <v>0</v>
      </c>
      <c r="H53" s="93">
        <f t="shared" si="102"/>
        <v>0</v>
      </c>
      <c r="I53" s="93">
        <f t="shared" si="102"/>
        <v>0</v>
      </c>
      <c r="J53" s="93">
        <f t="shared" si="102"/>
        <v>31.389108108892135</v>
      </c>
      <c r="K53" s="93">
        <f t="shared" si="102"/>
        <v>33.464945662743837</v>
      </c>
      <c r="L53" s="93">
        <f t="shared" si="102"/>
        <v>32.81850317640734</v>
      </c>
      <c r="M53" s="93">
        <f t="shared" si="102"/>
        <v>37.678375584671727</v>
      </c>
      <c r="N53" s="93">
        <f t="shared" si="102"/>
        <v>31.729305099918509</v>
      </c>
      <c r="O53" s="93">
        <f t="shared" si="102"/>
        <v>35.063646938033962</v>
      </c>
      <c r="P53" s="93">
        <f t="shared" si="102"/>
        <v>30.343001591810729</v>
      </c>
      <c r="Q53" s="93">
        <f t="shared" si="102"/>
        <v>28.727327062281361</v>
      </c>
      <c r="R53" s="20">
        <f t="shared" si="102"/>
        <v>27.631821217259393</v>
      </c>
      <c r="S53" s="20">
        <f t="shared" si="102"/>
        <v>32.332751991410461</v>
      </c>
      <c r="T53" s="20">
        <f t="shared" si="102"/>
        <v>27.150149289662423</v>
      </c>
      <c r="U53" s="20">
        <f t="shared" si="102"/>
        <v>29.082586452668284</v>
      </c>
      <c r="V53" s="20">
        <f t="shared" si="102"/>
        <v>31.741561425910781</v>
      </c>
      <c r="W53" s="20">
        <f t="shared" si="102"/>
        <v>34.84147893132112</v>
      </c>
      <c r="X53" s="20">
        <f t="shared" si="102"/>
        <v>34.549828574305167</v>
      </c>
      <c r="Y53" s="20">
        <f t="shared" ref="Y53:AB53" si="103">+Y16/Y$33*100</f>
        <v>36.426657664367454</v>
      </c>
      <c r="Z53" s="20">
        <f t="shared" si="103"/>
        <v>35.769755370920677</v>
      </c>
      <c r="AA53" s="20">
        <f t="shared" si="103"/>
        <v>34.096178833264901</v>
      </c>
      <c r="AB53" s="20">
        <f t="shared" si="103"/>
        <v>33.614281660681492</v>
      </c>
      <c r="AC53" s="20">
        <f t="shared" ref="AC53" si="104">+AC16/AC$33*100</f>
        <v>28.132185751837564</v>
      </c>
      <c r="AD53" s="20">
        <f t="shared" ref="AD53" si="105">+AD16/AD$33*100</f>
        <v>31.144375539784306</v>
      </c>
      <c r="AE53" s="20">
        <f t="shared" ref="AE53" si="106">+AE16/AE$33*100</f>
        <v>29.937813472488688</v>
      </c>
      <c r="AF53" s="20">
        <f t="shared" ref="AF53" si="107">+AF16/AF$33*100</f>
        <v>32.049128019362051</v>
      </c>
    </row>
    <row r="54" spans="1:32" ht="15" customHeight="1" x14ac:dyDescent="0.15">
      <c r="A54" s="3" t="s">
        <v>107</v>
      </c>
      <c r="B54" s="79"/>
      <c r="C54" s="79"/>
      <c r="D54" s="93">
        <f t="shared" ref="D54:X54" si="108">+D17/D$33*100</f>
        <v>3.8808801505575219</v>
      </c>
      <c r="E54" s="93">
        <f t="shared" si="108"/>
        <v>3.9968724948008836</v>
      </c>
      <c r="F54" s="93">
        <f t="shared" si="108"/>
        <v>0</v>
      </c>
      <c r="G54" s="93">
        <f t="shared" si="108"/>
        <v>0</v>
      </c>
      <c r="H54" s="93">
        <f t="shared" si="108"/>
        <v>0</v>
      </c>
      <c r="I54" s="93">
        <f t="shared" si="108"/>
        <v>0</v>
      </c>
      <c r="J54" s="93">
        <f t="shared" si="108"/>
        <v>3.4951406301486223</v>
      </c>
      <c r="K54" s="93">
        <f t="shared" si="108"/>
        <v>3.6622712676990132</v>
      </c>
      <c r="L54" s="93">
        <f t="shared" si="108"/>
        <v>4.0528257386535786</v>
      </c>
      <c r="M54" s="93">
        <f t="shared" si="108"/>
        <v>4.6970678452511017</v>
      </c>
      <c r="N54" s="93">
        <f t="shared" si="108"/>
        <v>3.9914649506096183</v>
      </c>
      <c r="O54" s="93">
        <f t="shared" si="108"/>
        <v>4.5894778437771482</v>
      </c>
      <c r="P54" s="93">
        <f t="shared" si="108"/>
        <v>4.3160084940955645</v>
      </c>
      <c r="Q54" s="93">
        <f t="shared" si="108"/>
        <v>4.1577888650624146</v>
      </c>
      <c r="R54" s="20">
        <f t="shared" si="108"/>
        <v>5.1283458065995307</v>
      </c>
      <c r="S54" s="20">
        <f t="shared" si="108"/>
        <v>5.5117134110068049</v>
      </c>
      <c r="T54" s="20">
        <f t="shared" si="108"/>
        <v>4.9797343144659179</v>
      </c>
      <c r="U54" s="20">
        <f t="shared" si="108"/>
        <v>4.0888122669076186</v>
      </c>
      <c r="V54" s="20">
        <f t="shared" si="108"/>
        <v>4.1475862030587614</v>
      </c>
      <c r="W54" s="20">
        <f t="shared" si="108"/>
        <v>4.5066684831718051</v>
      </c>
      <c r="X54" s="20">
        <f t="shared" si="108"/>
        <v>5.9963610465694437</v>
      </c>
      <c r="Y54" s="20">
        <f t="shared" ref="Y54:AB54" si="109">+Y17/Y$33*100</f>
        <v>3.7878936627948749</v>
      </c>
      <c r="Z54" s="20">
        <f t="shared" si="109"/>
        <v>3.6084070552447751</v>
      </c>
      <c r="AA54" s="20">
        <f t="shared" si="109"/>
        <v>3.4647214557932244</v>
      </c>
      <c r="AB54" s="20">
        <f t="shared" si="109"/>
        <v>3.4004627943132735</v>
      </c>
      <c r="AC54" s="20">
        <f t="shared" ref="AC54" si="110">+AC17/AC$33*100</f>
        <v>2.9805809905937046</v>
      </c>
      <c r="AD54" s="20">
        <f t="shared" ref="AD54" si="111">+AD17/AD$33*100</f>
        <v>3.2610661421856459</v>
      </c>
      <c r="AE54" s="20">
        <f t="shared" ref="AE54" si="112">+AE17/AE$33*100</f>
        <v>3.295381680283223</v>
      </c>
      <c r="AF54" s="20">
        <f t="shared" ref="AF54" si="113">+AF17/AF$33*100</f>
        <v>4.2589598901263788</v>
      </c>
    </row>
    <row r="55" spans="1:32" ht="15" customHeight="1" x14ac:dyDescent="0.15">
      <c r="A55" s="3" t="s">
        <v>286</v>
      </c>
      <c r="B55" s="79"/>
      <c r="C55" s="79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20"/>
      <c r="S55" s="20"/>
      <c r="T55" s="20"/>
      <c r="U55" s="20"/>
      <c r="V55" s="20"/>
      <c r="W55" s="20"/>
      <c r="X55" s="20">
        <f t="shared" ref="X55:AB69" si="114">+X18/X$33*100</f>
        <v>0.94723579419673776</v>
      </c>
      <c r="Y55" s="20">
        <f t="shared" si="114"/>
        <v>0.36180630271019482</v>
      </c>
      <c r="Z55" s="20">
        <f t="shared" si="114"/>
        <v>0.30074474142742863</v>
      </c>
      <c r="AA55" s="20">
        <f t="shared" si="114"/>
        <v>1.0532049482070711</v>
      </c>
      <c r="AB55" s="20">
        <f t="shared" si="114"/>
        <v>7.6305148434742801E-2</v>
      </c>
      <c r="AC55" s="20">
        <f t="shared" ref="AC55" si="115">+AC18/AC$33*100</f>
        <v>1.2928686654666149E-2</v>
      </c>
      <c r="AD55" s="20">
        <f t="shared" ref="AD55" si="116">+AD18/AD$33*100</f>
        <v>1.4619799103865778E-2</v>
      </c>
      <c r="AE55" s="20">
        <f t="shared" ref="AE55" si="117">+AE18/AE$33*100</f>
        <v>1.2290453050363852E-2</v>
      </c>
      <c r="AF55" s="20">
        <f t="shared" ref="AF55" si="118">+AF18/AF$33*100</f>
        <v>7.988080548097071E-3</v>
      </c>
    </row>
    <row r="56" spans="1:32" ht="15" customHeight="1" x14ac:dyDescent="0.15">
      <c r="A56" s="3" t="s">
        <v>108</v>
      </c>
      <c r="B56" s="79"/>
      <c r="C56" s="79"/>
      <c r="D56" s="93">
        <f t="shared" ref="D56:W56" si="119">+D19/D$33*100</f>
        <v>3.2062433289138867E-2</v>
      </c>
      <c r="E56" s="93">
        <f t="shared" si="119"/>
        <v>2.9998162284591824E-2</v>
      </c>
      <c r="F56" s="93">
        <f t="shared" si="119"/>
        <v>3.087876640181229E-2</v>
      </c>
      <c r="G56" s="93">
        <f t="shared" si="119"/>
        <v>3.204312399903024E-2</v>
      </c>
      <c r="H56" s="93">
        <f t="shared" si="119"/>
        <v>3.3162579749432444E-2</v>
      </c>
      <c r="I56" s="93">
        <f t="shared" si="119"/>
        <v>3.1646605176705284E-2</v>
      </c>
      <c r="J56" s="93">
        <f t="shared" si="119"/>
        <v>2.658223328694382E-2</v>
      </c>
      <c r="K56" s="93">
        <f t="shared" si="119"/>
        <v>2.9076242455416589E-2</v>
      </c>
      <c r="L56" s="93">
        <f t="shared" si="119"/>
        <v>2.7678484460566696E-2</v>
      </c>
      <c r="M56" s="93">
        <f t="shared" si="119"/>
        <v>2.6934729049026461E-2</v>
      </c>
      <c r="N56" s="93">
        <f t="shared" si="119"/>
        <v>2.4226665253524168E-2</v>
      </c>
      <c r="O56" s="93">
        <f t="shared" si="119"/>
        <v>2.5936541701647615E-2</v>
      </c>
      <c r="P56" s="93">
        <f t="shared" si="119"/>
        <v>2.6907437748394488E-2</v>
      </c>
      <c r="Q56" s="93">
        <f t="shared" si="119"/>
        <v>2.4475097525498018E-2</v>
      </c>
      <c r="R56" s="20">
        <f t="shared" si="119"/>
        <v>2.3153046446247834E-2</v>
      </c>
      <c r="S56" s="20">
        <f t="shared" si="119"/>
        <v>2.9854471061069924E-2</v>
      </c>
      <c r="T56" s="20">
        <f t="shared" si="119"/>
        <v>2.780207056186813E-2</v>
      </c>
      <c r="U56" s="20">
        <f t="shared" si="119"/>
        <v>2.1867984689405498E-2</v>
      </c>
      <c r="V56" s="20">
        <f t="shared" si="119"/>
        <v>2.1506903283136473E-2</v>
      </c>
      <c r="W56" s="20">
        <f t="shared" si="119"/>
        <v>2.0403801865906426E-2</v>
      </c>
      <c r="X56" s="20">
        <f t="shared" si="114"/>
        <v>1.7567574816412138E-2</v>
      </c>
      <c r="Y56" s="20">
        <f t="shared" si="114"/>
        <v>1.9389453119247592E-2</v>
      </c>
      <c r="Z56" s="20">
        <f t="shared" si="114"/>
        <v>1.7063071296605271E-2</v>
      </c>
      <c r="AA56" s="20">
        <f t="shared" si="114"/>
        <v>1.3205492083812231E-2</v>
      </c>
      <c r="AB56" s="20">
        <f t="shared" si="114"/>
        <v>1.2508223783385869E-2</v>
      </c>
      <c r="AC56" s="20">
        <f t="shared" ref="AC56" si="120">+AC19/AC$33*100</f>
        <v>1.0827666099187699E-2</v>
      </c>
      <c r="AD56" s="20">
        <f t="shared" ref="AD56" si="121">+AD19/AD$33*100</f>
        <v>1.2682111845359025E-2</v>
      </c>
      <c r="AE56" s="20">
        <f t="shared" ref="AE56" si="122">+AE19/AE$33*100</f>
        <v>1.1847363755844295E-2</v>
      </c>
      <c r="AF56" s="20">
        <f t="shared" ref="AF56" si="123">+AF19/AF$33*100</f>
        <v>1.2787548833210644E-2</v>
      </c>
    </row>
    <row r="57" spans="1:32" ht="15" customHeight="1" x14ac:dyDescent="0.15">
      <c r="A57" s="3" t="s">
        <v>109</v>
      </c>
      <c r="B57" s="79"/>
      <c r="C57" s="79"/>
      <c r="D57" s="93">
        <f t="shared" ref="D57:W57" si="124">+D20/D$33*100</f>
        <v>0.65459501570647038</v>
      </c>
      <c r="E57" s="93">
        <f t="shared" si="124"/>
        <v>0.62756723977660112</v>
      </c>
      <c r="F57" s="93">
        <f t="shared" si="124"/>
        <v>0.88907602861958368</v>
      </c>
      <c r="G57" s="93">
        <f t="shared" si="124"/>
        <v>0.86511396570337784</v>
      </c>
      <c r="H57" s="93">
        <f t="shared" si="124"/>
        <v>1.0278782035507013</v>
      </c>
      <c r="I57" s="93">
        <f t="shared" si="124"/>
        <v>1.0543414461587277</v>
      </c>
      <c r="J57" s="93">
        <f t="shared" si="124"/>
        <v>1.0933303233455791</v>
      </c>
      <c r="K57" s="93">
        <f t="shared" si="124"/>
        <v>1.2265142819987191</v>
      </c>
      <c r="L57" s="93">
        <f t="shared" si="124"/>
        <v>1.3125736179677181</v>
      </c>
      <c r="M57" s="93">
        <f t="shared" si="124"/>
        <v>0.6232820308890793</v>
      </c>
      <c r="N57" s="93">
        <f t="shared" si="124"/>
        <v>0.59803069227003092</v>
      </c>
      <c r="O57" s="93">
        <f t="shared" si="124"/>
        <v>0.64506397171061103</v>
      </c>
      <c r="P57" s="93">
        <f t="shared" si="124"/>
        <v>0.71011224784402072</v>
      </c>
      <c r="Q57" s="93">
        <f t="shared" si="124"/>
        <v>1.358437535480858</v>
      </c>
      <c r="R57" s="20">
        <f t="shared" si="124"/>
        <v>0.91742597012147931</v>
      </c>
      <c r="S57" s="20">
        <f t="shared" si="124"/>
        <v>1.1695709580534235</v>
      </c>
      <c r="T57" s="20">
        <f t="shared" si="124"/>
        <v>1.1309264480777692</v>
      </c>
      <c r="U57" s="20">
        <f t="shared" si="124"/>
        <v>1.024128911920005</v>
      </c>
      <c r="V57" s="20">
        <f t="shared" si="124"/>
        <v>0.95460971668905814</v>
      </c>
      <c r="W57" s="20">
        <f t="shared" si="124"/>
        <v>0.92838361187888085</v>
      </c>
      <c r="X57" s="20">
        <f t="shared" si="114"/>
        <v>1.0164229488025371</v>
      </c>
      <c r="Y57" s="20">
        <f t="shared" si="114"/>
        <v>0.92751423641031383</v>
      </c>
      <c r="Z57" s="20">
        <f t="shared" si="114"/>
        <v>0.99443752526210405</v>
      </c>
      <c r="AA57" s="20">
        <f t="shared" si="114"/>
        <v>0.7890436030515604</v>
      </c>
      <c r="AB57" s="20">
        <f t="shared" si="114"/>
        <v>0.76601159786429307</v>
      </c>
      <c r="AC57" s="20">
        <f t="shared" ref="AC57" si="125">+AC20/AC$33*100</f>
        <v>0.64851791743355369</v>
      </c>
      <c r="AD57" s="20">
        <f t="shared" ref="AD57" si="126">+AD20/AD$33*100</f>
        <v>0.81013781569949073</v>
      </c>
      <c r="AE57" s="20">
        <f t="shared" ref="AE57" si="127">+AE20/AE$33*100</f>
        <v>0.76784209816706617</v>
      </c>
      <c r="AF57" s="20">
        <f t="shared" ref="AF57" si="128">+AF20/AF$33*100</f>
        <v>0.77549477553052326</v>
      </c>
    </row>
    <row r="58" spans="1:32" ht="15" customHeight="1" x14ac:dyDescent="0.15">
      <c r="A58" s="3" t="s">
        <v>110</v>
      </c>
      <c r="B58" s="79"/>
      <c r="C58" s="79"/>
      <c r="D58" s="93">
        <f t="shared" ref="D58:W58" si="129">+D21/D$33*100</f>
        <v>2.0255035601221314</v>
      </c>
      <c r="E58" s="93">
        <f t="shared" si="129"/>
        <v>2.0805212333748795</v>
      </c>
      <c r="F58" s="93">
        <f t="shared" si="129"/>
        <v>2.3933176472896367</v>
      </c>
      <c r="G58" s="93">
        <f t="shared" si="129"/>
        <v>2.6204221913345318</v>
      </c>
      <c r="H58" s="93">
        <f t="shared" si="129"/>
        <v>2.8788455701567517</v>
      </c>
      <c r="I58" s="93">
        <f t="shared" si="129"/>
        <v>2.8744251108356069</v>
      </c>
      <c r="J58" s="93">
        <f t="shared" si="129"/>
        <v>2.5047455655367807</v>
      </c>
      <c r="K58" s="93">
        <f t="shared" si="129"/>
        <v>2.6038670144591656</v>
      </c>
      <c r="L58" s="93">
        <f t="shared" si="129"/>
        <v>2.5190250783318455</v>
      </c>
      <c r="M58" s="93">
        <f t="shared" si="129"/>
        <v>3.3618598351590383</v>
      </c>
      <c r="N58" s="93">
        <f t="shared" si="129"/>
        <v>2.9132684428236844</v>
      </c>
      <c r="O58" s="93">
        <f t="shared" si="129"/>
        <v>2.9899332948811654</v>
      </c>
      <c r="P58" s="93">
        <f t="shared" si="129"/>
        <v>2.8718280569234889</v>
      </c>
      <c r="Q58" s="93">
        <f t="shared" si="129"/>
        <v>2.6458919325365629</v>
      </c>
      <c r="R58" s="20">
        <f t="shared" si="129"/>
        <v>2.4386763249254764</v>
      </c>
      <c r="S58" s="20">
        <f t="shared" si="129"/>
        <v>2.7265535903425659</v>
      </c>
      <c r="T58" s="20">
        <f t="shared" si="129"/>
        <v>2.3766296433984997</v>
      </c>
      <c r="U58" s="20">
        <f t="shared" si="129"/>
        <v>2.1243299611425046</v>
      </c>
      <c r="V58" s="20">
        <f t="shared" si="129"/>
        <v>2.4291465015832356</v>
      </c>
      <c r="W58" s="20">
        <f t="shared" si="129"/>
        <v>3.0886998963125545</v>
      </c>
      <c r="X58" s="20">
        <f t="shared" si="114"/>
        <v>2.9874264441619327</v>
      </c>
      <c r="Y58" s="20">
        <f t="shared" si="114"/>
        <v>3.2184037816796662</v>
      </c>
      <c r="Z58" s="20">
        <f t="shared" si="114"/>
        <v>3.1489368236000659</v>
      </c>
      <c r="AA58" s="20">
        <f t="shared" si="114"/>
        <v>2.80880404594852</v>
      </c>
      <c r="AB58" s="20">
        <f t="shared" si="114"/>
        <v>2.6017005802320825</v>
      </c>
      <c r="AC58" s="20">
        <f t="shared" ref="AC58" si="130">+AC21/AC$33*100</f>
        <v>2.1821931795118936</v>
      </c>
      <c r="AD58" s="20">
        <f t="shared" ref="AD58" si="131">+AD21/AD$33*100</f>
        <v>2.4891797082929732</v>
      </c>
      <c r="AE58" s="20">
        <f t="shared" ref="AE58" si="132">+AE21/AE$33*100</f>
        <v>2.6411075881995614</v>
      </c>
      <c r="AF58" s="20">
        <f t="shared" ref="AF58" si="133">+AF21/AF$33*100</f>
        <v>2.4955028430505464</v>
      </c>
    </row>
    <row r="59" spans="1:32" ht="15" customHeight="1" x14ac:dyDescent="0.15">
      <c r="A59" s="4" t="s">
        <v>111</v>
      </c>
      <c r="B59" s="83"/>
      <c r="C59" s="83"/>
      <c r="D59" s="93">
        <f t="shared" ref="D59:W59" si="134">+D22/D$33*100</f>
        <v>9.6109316186727245E-2</v>
      </c>
      <c r="E59" s="93">
        <f t="shared" si="134"/>
        <v>9.3514679366763276E-2</v>
      </c>
      <c r="F59" s="93">
        <f t="shared" si="134"/>
        <v>9.693330986149018E-2</v>
      </c>
      <c r="G59" s="93">
        <f t="shared" si="134"/>
        <v>9.8930626233483934E-2</v>
      </c>
      <c r="H59" s="93">
        <f t="shared" si="134"/>
        <v>0.10238946497637268</v>
      </c>
      <c r="I59" s="93">
        <f t="shared" si="134"/>
        <v>0.11399405424907451</v>
      </c>
      <c r="J59" s="93">
        <f t="shared" si="134"/>
        <v>9.9364927295406982E-2</v>
      </c>
      <c r="K59" s="93">
        <f t="shared" si="134"/>
        <v>0.10118145336315848</v>
      </c>
      <c r="L59" s="93">
        <f t="shared" si="134"/>
        <v>0.10135693039764909</v>
      </c>
      <c r="M59" s="93">
        <f t="shared" si="134"/>
        <v>0.12350251103556729</v>
      </c>
      <c r="N59" s="93">
        <f t="shared" si="134"/>
        <v>0.12800471574189456</v>
      </c>
      <c r="O59" s="93">
        <f t="shared" si="134"/>
        <v>0.14501604795227493</v>
      </c>
      <c r="P59" s="93">
        <f t="shared" si="134"/>
        <v>0.14237085927820606</v>
      </c>
      <c r="Q59" s="93">
        <f t="shared" si="134"/>
        <v>0.13438274553824864</v>
      </c>
      <c r="R59" s="20">
        <f t="shared" si="134"/>
        <v>0.12967276373371189</v>
      </c>
      <c r="S59" s="20">
        <f t="shared" si="134"/>
        <v>0.13999796868878861</v>
      </c>
      <c r="T59" s="20">
        <f t="shared" si="134"/>
        <v>0.13003060358188667</v>
      </c>
      <c r="U59" s="20">
        <f t="shared" si="134"/>
        <v>0.11288608312639054</v>
      </c>
      <c r="V59" s="20">
        <f t="shared" si="134"/>
        <v>0.11835495170427525</v>
      </c>
      <c r="W59" s="20">
        <f t="shared" si="134"/>
        <v>0.11853333646475014</v>
      </c>
      <c r="X59" s="20">
        <f t="shared" si="114"/>
        <v>0.12010526928214124</v>
      </c>
      <c r="Y59" s="20">
        <f t="shared" si="114"/>
        <v>0.12567444728902424</v>
      </c>
      <c r="Z59" s="20">
        <f t="shared" si="114"/>
        <v>0.12463178692311302</v>
      </c>
      <c r="AA59" s="20">
        <f t="shared" si="114"/>
        <v>0.11735582785559495</v>
      </c>
      <c r="AB59" s="20">
        <f t="shared" si="114"/>
        <v>0.11173681022752109</v>
      </c>
      <c r="AC59" s="20">
        <f t="shared" ref="AC59" si="135">+AC22/AC$33*100</f>
        <v>9.2715160197150703E-2</v>
      </c>
      <c r="AD59" s="20">
        <f t="shared" ref="AD59" si="136">+AD22/AD$33*100</f>
        <v>0.11165794673225961</v>
      </c>
      <c r="AE59" s="20">
        <f t="shared" ref="AE59" si="137">+AE22/AE$33*100</f>
        <v>0.10709046258733342</v>
      </c>
      <c r="AF59" s="20">
        <f t="shared" ref="AF59" si="138">+AF22/AF$33*100</f>
        <v>0.10725432459675641</v>
      </c>
    </row>
    <row r="60" spans="1:32" ht="15" customHeight="1" x14ac:dyDescent="0.15">
      <c r="A60" s="3" t="s">
        <v>112</v>
      </c>
      <c r="B60" s="79"/>
      <c r="C60" s="79"/>
      <c r="D60" s="93">
        <f t="shared" ref="D60:W60" si="139">+D23/D$33*100</f>
        <v>5.2051321728693214</v>
      </c>
      <c r="E60" s="93">
        <f t="shared" si="139"/>
        <v>3.4504773960458182</v>
      </c>
      <c r="F60" s="93">
        <f t="shared" si="139"/>
        <v>4.0126402486167194</v>
      </c>
      <c r="G60" s="93">
        <f t="shared" si="139"/>
        <v>4.2037152692337845</v>
      </c>
      <c r="H60" s="93">
        <f t="shared" si="139"/>
        <v>4.5576101750883105</v>
      </c>
      <c r="I60" s="93">
        <f t="shared" si="139"/>
        <v>5.2851798202356841</v>
      </c>
      <c r="J60" s="93">
        <f t="shared" si="139"/>
        <v>6.1450610787012625</v>
      </c>
      <c r="K60" s="93">
        <f t="shared" si="139"/>
        <v>5.5183224836858571</v>
      </c>
      <c r="L60" s="93">
        <f t="shared" si="139"/>
        <v>7.2934449735388389</v>
      </c>
      <c r="M60" s="93">
        <f t="shared" si="139"/>
        <v>4.6072994271719816</v>
      </c>
      <c r="N60" s="93">
        <f t="shared" si="139"/>
        <v>4.216634362853517</v>
      </c>
      <c r="O60" s="93">
        <f t="shared" si="139"/>
        <v>3.9928808040508987</v>
      </c>
      <c r="P60" s="93">
        <f t="shared" si="139"/>
        <v>4.1798513111633806</v>
      </c>
      <c r="Q60" s="93">
        <f t="shared" si="139"/>
        <v>2.75639940788473</v>
      </c>
      <c r="R60" s="20">
        <f t="shared" si="139"/>
        <v>2.3919383820780697</v>
      </c>
      <c r="S60" s="20">
        <f t="shared" si="139"/>
        <v>2.6058937043861814</v>
      </c>
      <c r="T60" s="20">
        <f t="shared" si="139"/>
        <v>3.9467755456822107</v>
      </c>
      <c r="U60" s="20">
        <f t="shared" si="139"/>
        <v>5.6780627950750446</v>
      </c>
      <c r="V60" s="20">
        <f t="shared" si="139"/>
        <v>12.440141094354093</v>
      </c>
      <c r="W60" s="20">
        <f t="shared" si="139"/>
        <v>8.3734652382446733</v>
      </c>
      <c r="X60" s="20">
        <f t="shared" si="114"/>
        <v>7.4065122370588972</v>
      </c>
      <c r="Y60" s="20">
        <f t="shared" si="114"/>
        <v>4.2639951019876312</v>
      </c>
      <c r="Z60" s="20">
        <f t="shared" si="114"/>
        <v>6.6842473250013352</v>
      </c>
      <c r="AA60" s="20">
        <f t="shared" si="114"/>
        <v>5.6814003013159553</v>
      </c>
      <c r="AB60" s="20">
        <f t="shared" si="114"/>
        <v>6.5506415124126933</v>
      </c>
      <c r="AC60" s="20">
        <f t="shared" ref="AC60" si="140">+AC23/AC$33*100</f>
        <v>5.3939474567015404</v>
      </c>
      <c r="AD60" s="20">
        <f t="shared" ref="AD60" si="141">+AD23/AD$33*100</f>
        <v>7.0033963864285624</v>
      </c>
      <c r="AE60" s="20">
        <f t="shared" ref="AE60" si="142">+AE23/AE$33*100</f>
        <v>6.2356483904992368</v>
      </c>
      <c r="AF60" s="20">
        <f t="shared" ref="AF60" si="143">+AF23/AF$33*100</f>
        <v>5.7299252033209225</v>
      </c>
    </row>
    <row r="61" spans="1:32" ht="15" customHeight="1" x14ac:dyDescent="0.15">
      <c r="A61" s="3" t="s">
        <v>113</v>
      </c>
      <c r="B61" s="79"/>
      <c r="C61" s="79"/>
      <c r="D61" s="93">
        <f t="shared" ref="D61:W61" si="144">+D24/D$33*100</f>
        <v>9.7904277705680016</v>
      </c>
      <c r="E61" s="93">
        <f t="shared" si="144"/>
        <v>9.4800096247748087</v>
      </c>
      <c r="F61" s="93">
        <f t="shared" si="144"/>
        <v>9.2698675166573139</v>
      </c>
      <c r="G61" s="93">
        <f t="shared" si="144"/>
        <v>10.834495652312356</v>
      </c>
      <c r="H61" s="93">
        <f t="shared" si="144"/>
        <v>8.0394889484691934</v>
      </c>
      <c r="I61" s="93">
        <f t="shared" si="144"/>
        <v>9.3447371571324371</v>
      </c>
      <c r="J61" s="93">
        <f t="shared" si="144"/>
        <v>7.0194203715673682</v>
      </c>
      <c r="K61" s="93">
        <f t="shared" si="144"/>
        <v>7.2727761802777344</v>
      </c>
      <c r="L61" s="93">
        <f t="shared" si="144"/>
        <v>9.8102061125084745</v>
      </c>
      <c r="M61" s="93">
        <f t="shared" si="144"/>
        <v>5.5220503266427032</v>
      </c>
      <c r="N61" s="93">
        <f t="shared" si="144"/>
        <v>3.9719880497075741</v>
      </c>
      <c r="O61" s="93">
        <f t="shared" si="144"/>
        <v>5.2970633656193487</v>
      </c>
      <c r="P61" s="93">
        <f t="shared" si="144"/>
        <v>7.2905841277407584</v>
      </c>
      <c r="Q61" s="93">
        <f t="shared" si="144"/>
        <v>7.3005734777774682</v>
      </c>
      <c r="R61" s="20">
        <f t="shared" si="144"/>
        <v>6.2927703213866621</v>
      </c>
      <c r="S61" s="20">
        <f t="shared" si="144"/>
        <v>8.2360964002263461</v>
      </c>
      <c r="T61" s="20">
        <f t="shared" si="144"/>
        <v>10.932764793417833</v>
      </c>
      <c r="U61" s="20">
        <f t="shared" si="144"/>
        <v>9.4636283223960014</v>
      </c>
      <c r="V61" s="20">
        <f t="shared" si="144"/>
        <v>6.2510891283376795</v>
      </c>
      <c r="W61" s="20">
        <f t="shared" si="144"/>
        <v>4.6500476992003517</v>
      </c>
      <c r="X61" s="20">
        <f t="shared" si="114"/>
        <v>7.3178491099026663</v>
      </c>
      <c r="Y61" s="20">
        <f t="shared" si="114"/>
        <v>6.5730022950508031</v>
      </c>
      <c r="Z61" s="20">
        <f t="shared" si="114"/>
        <v>5.3726291467966956</v>
      </c>
      <c r="AA61" s="20">
        <f t="shared" si="114"/>
        <v>6.2578993461324286</v>
      </c>
      <c r="AB61" s="20">
        <f t="shared" si="114"/>
        <v>10.179421749299514</v>
      </c>
      <c r="AC61" s="20">
        <f t="shared" ref="AC61" si="145">+AC24/AC$33*100</f>
        <v>5.3184937931842544</v>
      </c>
      <c r="AD61" s="20">
        <f t="shared" ref="AD61" si="146">+AD24/AD$33*100</f>
        <v>7.6229847027280178</v>
      </c>
      <c r="AE61" s="20">
        <f t="shared" ref="AE61" si="147">+AE24/AE$33*100</f>
        <v>5.0689415293037099</v>
      </c>
      <c r="AF61" s="20">
        <f t="shared" ref="AF61" si="148">+AF24/AF$33*100</f>
        <v>6.1665554514015772</v>
      </c>
    </row>
    <row r="62" spans="1:32" ht="15" customHeight="1" x14ac:dyDescent="0.15">
      <c r="A62" s="3" t="s">
        <v>114</v>
      </c>
      <c r="B62" s="79"/>
      <c r="C62" s="79"/>
      <c r="D62" s="93">
        <f t="shared" ref="D62:W62" si="149">+D25/D$33*100</f>
        <v>3.9676537061131523</v>
      </c>
      <c r="E62" s="93">
        <f t="shared" si="149"/>
        <v>1.7539085889089665</v>
      </c>
      <c r="F62" s="93">
        <f t="shared" si="149"/>
        <v>1.5071524968564116</v>
      </c>
      <c r="G62" s="93">
        <f t="shared" si="149"/>
        <v>1.1762244856625157</v>
      </c>
      <c r="H62" s="93">
        <f t="shared" si="149"/>
        <v>1.0640840566247005</v>
      </c>
      <c r="I62" s="93">
        <f t="shared" si="149"/>
        <v>0.47463694426345221</v>
      </c>
      <c r="J62" s="93">
        <f t="shared" si="149"/>
        <v>2.0826003616448219</v>
      </c>
      <c r="K62" s="93">
        <f t="shared" si="149"/>
        <v>4.5077464721954685</v>
      </c>
      <c r="L62" s="93">
        <f t="shared" si="149"/>
        <v>1.0262583189501675</v>
      </c>
      <c r="M62" s="93">
        <f t="shared" si="149"/>
        <v>0.61969844032890842</v>
      </c>
      <c r="N62" s="93">
        <f t="shared" si="149"/>
        <v>0.54108130440188473</v>
      </c>
      <c r="O62" s="93">
        <f t="shared" si="149"/>
        <v>0.97467984722788503</v>
      </c>
      <c r="P62" s="93">
        <f t="shared" si="149"/>
        <v>0.78225746856157152</v>
      </c>
      <c r="Q62" s="93">
        <f t="shared" si="149"/>
        <v>0.40623306291117628</v>
      </c>
      <c r="R62" s="20">
        <f t="shared" si="149"/>
        <v>1.0127175885812589</v>
      </c>
      <c r="S62" s="20">
        <f t="shared" si="149"/>
        <v>0.54738613775191891</v>
      </c>
      <c r="T62" s="20">
        <f t="shared" si="149"/>
        <v>0.53537627066647209</v>
      </c>
      <c r="U62" s="20">
        <f t="shared" si="149"/>
        <v>0.71216703413829818</v>
      </c>
      <c r="V62" s="20">
        <f t="shared" si="149"/>
        <v>0.56788735947474922</v>
      </c>
      <c r="W62" s="20">
        <f t="shared" si="149"/>
        <v>0.50158283555672789</v>
      </c>
      <c r="X62" s="20">
        <f t="shared" si="114"/>
        <v>0.61921832854067616</v>
      </c>
      <c r="Y62" s="20">
        <f t="shared" si="114"/>
        <v>0.52451929105554929</v>
      </c>
      <c r="Z62" s="20">
        <f t="shared" si="114"/>
        <v>0.36050874336427108</v>
      </c>
      <c r="AA62" s="20">
        <f t="shared" si="114"/>
        <v>0.36838378579826581</v>
      </c>
      <c r="AB62" s="20">
        <f t="shared" si="114"/>
        <v>0.47017964699699477</v>
      </c>
      <c r="AC62" s="20">
        <f t="shared" ref="AC62" si="150">+AC25/AC$33*100</f>
        <v>0.13986171274498249</v>
      </c>
      <c r="AD62" s="20">
        <f t="shared" ref="AD62" si="151">+AD25/AD$33*100</f>
        <v>0.17551960775468592</v>
      </c>
      <c r="AE62" s="20">
        <f t="shared" ref="AE62" si="152">+AE25/AE$33*100</f>
        <v>0.38775588143014877</v>
      </c>
      <c r="AF62" s="20">
        <f t="shared" ref="AF62" si="153">+AF25/AF$33*100</f>
        <v>0.17163339917983156</v>
      </c>
    </row>
    <row r="63" spans="1:32" ht="15" customHeight="1" x14ac:dyDescent="0.15">
      <c r="A63" s="3" t="s">
        <v>115</v>
      </c>
      <c r="B63" s="79"/>
      <c r="C63" s="79"/>
      <c r="D63" s="93">
        <f t="shared" ref="D63:W63" si="154">+D26/D$33*100</f>
        <v>5.7462832142244021E-2</v>
      </c>
      <c r="E63" s="93">
        <f t="shared" si="154"/>
        <v>6.4828390068378094E-2</v>
      </c>
      <c r="F63" s="93">
        <f t="shared" si="154"/>
        <v>0.1997950016702896</v>
      </c>
      <c r="G63" s="93">
        <f t="shared" si="154"/>
        <v>0.17447380252931091</v>
      </c>
      <c r="H63" s="93">
        <f t="shared" si="154"/>
        <v>0.16891683532736823</v>
      </c>
      <c r="I63" s="93">
        <f t="shared" si="154"/>
        <v>0.18518856033214023</v>
      </c>
      <c r="J63" s="93">
        <f t="shared" si="154"/>
        <v>0.90293124211086928</v>
      </c>
      <c r="K63" s="93">
        <f t="shared" si="154"/>
        <v>0.28789834210265064</v>
      </c>
      <c r="L63" s="93">
        <f t="shared" si="154"/>
        <v>0.37637991896740264</v>
      </c>
      <c r="M63" s="93">
        <f t="shared" si="154"/>
        <v>0.22393762828938932</v>
      </c>
      <c r="N63" s="93">
        <f t="shared" si="154"/>
        <v>8.9471416214395763E-2</v>
      </c>
      <c r="O63" s="93">
        <f t="shared" si="154"/>
        <v>0.11410041447544193</v>
      </c>
      <c r="P63" s="93">
        <f t="shared" si="154"/>
        <v>4.7357090437174294E-2</v>
      </c>
      <c r="Q63" s="93">
        <f t="shared" si="154"/>
        <v>0.13006613096372971</v>
      </c>
      <c r="R63" s="20">
        <f t="shared" si="154"/>
        <v>0.87000099325489633</v>
      </c>
      <c r="S63" s="20">
        <f t="shared" si="154"/>
        <v>7.5112084850771171E-2</v>
      </c>
      <c r="T63" s="20">
        <f t="shared" si="154"/>
        <v>4.6059828777593022E-2</v>
      </c>
      <c r="U63" s="20">
        <f t="shared" si="154"/>
        <v>3.6563510818291373E-2</v>
      </c>
      <c r="V63" s="20">
        <f t="shared" si="154"/>
        <v>2.3382445399825903E-2</v>
      </c>
      <c r="W63" s="20">
        <f t="shared" si="154"/>
        <v>4.5600371774273167E-2</v>
      </c>
      <c r="X63" s="20">
        <f t="shared" si="114"/>
        <v>7.7821364894311906E-2</v>
      </c>
      <c r="Y63" s="20">
        <f t="shared" si="114"/>
        <v>0.22069169252298954</v>
      </c>
      <c r="Z63" s="20">
        <f t="shared" si="114"/>
        <v>1.770461250067852</v>
      </c>
      <c r="AA63" s="20">
        <f t="shared" si="114"/>
        <v>6.5749341631024541E-2</v>
      </c>
      <c r="AB63" s="20">
        <f t="shared" si="114"/>
        <v>0.41247238348639376</v>
      </c>
      <c r="AC63" s="20">
        <f t="shared" ref="AC63" si="155">+AC26/AC$33*100</f>
        <v>0.24442453657240376</v>
      </c>
      <c r="AD63" s="20">
        <f t="shared" ref="AD63" si="156">+AD26/AD$33*100</f>
        <v>0.2559285028259477</v>
      </c>
      <c r="AE63" s="20">
        <f t="shared" ref="AE63" si="157">+AE26/AE$33*100</f>
        <v>0.25592626656547351</v>
      </c>
      <c r="AF63" s="20">
        <f t="shared" ref="AF63" si="158">+AF26/AF$33*100</f>
        <v>0.26611120820380285</v>
      </c>
    </row>
    <row r="64" spans="1:32" ht="15" customHeight="1" x14ac:dyDescent="0.15">
      <c r="A64" s="3" t="s">
        <v>116</v>
      </c>
      <c r="B64" s="79"/>
      <c r="C64" s="79"/>
      <c r="D64" s="93">
        <f t="shared" ref="D64:W64" si="159">+D27/D$33*100</f>
        <v>3.1211297117043588</v>
      </c>
      <c r="E64" s="93">
        <f t="shared" si="159"/>
        <v>6.1769758201037321</v>
      </c>
      <c r="F64" s="93">
        <f t="shared" si="159"/>
        <v>4.5843985672508287</v>
      </c>
      <c r="G64" s="93">
        <f t="shared" si="159"/>
        <v>2.4516919676352353</v>
      </c>
      <c r="H64" s="93">
        <f t="shared" si="159"/>
        <v>2.324808056403886</v>
      </c>
      <c r="I64" s="93">
        <f t="shared" si="159"/>
        <v>2.0719309938318116</v>
      </c>
      <c r="J64" s="93">
        <f t="shared" si="159"/>
        <v>3.4035858028745634</v>
      </c>
      <c r="K64" s="93">
        <f t="shared" si="159"/>
        <v>2.5754003571201189</v>
      </c>
      <c r="L64" s="93">
        <f t="shared" si="159"/>
        <v>2.2652173924950594</v>
      </c>
      <c r="M64" s="93">
        <f t="shared" si="159"/>
        <v>2.3771080655378811</v>
      </c>
      <c r="N64" s="93">
        <f t="shared" si="159"/>
        <v>2.9193370552244682</v>
      </c>
      <c r="O64" s="93">
        <f t="shared" si="159"/>
        <v>3.6952103287185074</v>
      </c>
      <c r="P64" s="93">
        <f t="shared" si="159"/>
        <v>3.6805935126112113</v>
      </c>
      <c r="Q64" s="93">
        <f t="shared" si="159"/>
        <v>7.3282940696356684</v>
      </c>
      <c r="R64" s="20">
        <f t="shared" si="159"/>
        <v>3.7432655943963153</v>
      </c>
      <c r="S64" s="20">
        <f t="shared" si="159"/>
        <v>2.9371947592170744</v>
      </c>
      <c r="T64" s="20">
        <f t="shared" si="159"/>
        <v>4.8574052039936984</v>
      </c>
      <c r="U64" s="20">
        <f t="shared" si="159"/>
        <v>3.8025149685002848</v>
      </c>
      <c r="V64" s="20">
        <f t="shared" si="159"/>
        <v>1.5511248563844844</v>
      </c>
      <c r="W64" s="20">
        <f t="shared" si="159"/>
        <v>0.32340025957461688</v>
      </c>
      <c r="X64" s="20">
        <f t="shared" si="114"/>
        <v>0.36591721308735842</v>
      </c>
      <c r="Y64" s="20">
        <f t="shared" si="114"/>
        <v>1.1218327027112658</v>
      </c>
      <c r="Z64" s="20">
        <f t="shared" si="114"/>
        <v>2.0899775325414831</v>
      </c>
      <c r="AA64" s="20">
        <f t="shared" si="114"/>
        <v>4.8580244789856533</v>
      </c>
      <c r="AB64" s="20">
        <f t="shared" si="114"/>
        <v>2.659367976893972</v>
      </c>
      <c r="AC64" s="20">
        <f t="shared" ref="AC64" si="160">+AC27/AC$33*100</f>
        <v>12.702630791580855</v>
      </c>
      <c r="AD64" s="20">
        <f t="shared" ref="AD64" si="161">+AD27/AD$33*100</f>
        <v>5.5481522460358406</v>
      </c>
      <c r="AE64" s="20">
        <f t="shared" ref="AE64" si="162">+AE27/AE$33*100</f>
        <v>6.1096949836594998</v>
      </c>
      <c r="AF64" s="20">
        <f t="shared" ref="AF64" si="163">+AF27/AF$33*100</f>
        <v>5.7455703666043512</v>
      </c>
    </row>
    <row r="65" spans="1:32" ht="15" customHeight="1" x14ac:dyDescent="0.15">
      <c r="A65" s="3" t="s">
        <v>117</v>
      </c>
      <c r="B65" s="79"/>
      <c r="C65" s="79"/>
      <c r="D65" s="93">
        <f t="shared" ref="D65:W65" si="164">+D28/D$33*100</f>
        <v>3.3366543240781183</v>
      </c>
      <c r="E65" s="93">
        <f t="shared" si="164"/>
        <v>3.2346414929901708</v>
      </c>
      <c r="F65" s="93">
        <f t="shared" si="164"/>
        <v>2.845975199104601</v>
      </c>
      <c r="G65" s="93">
        <f t="shared" si="164"/>
        <v>2.6238884915407161</v>
      </c>
      <c r="H65" s="93">
        <f t="shared" si="164"/>
        <v>2.8130764905012464</v>
      </c>
      <c r="I65" s="93">
        <f t="shared" si="164"/>
        <v>3.114135718371724</v>
      </c>
      <c r="J65" s="93">
        <f t="shared" si="164"/>
        <v>4.2671411240444712</v>
      </c>
      <c r="K65" s="93">
        <f t="shared" si="164"/>
        <v>4.6576753829597539</v>
      </c>
      <c r="L65" s="93">
        <f t="shared" si="164"/>
        <v>4.3228917954746224</v>
      </c>
      <c r="M65" s="93">
        <f t="shared" si="164"/>
        <v>3.4413503894028286</v>
      </c>
      <c r="N65" s="93">
        <f t="shared" si="164"/>
        <v>3.5897323665476293</v>
      </c>
      <c r="O65" s="93">
        <f t="shared" si="164"/>
        <v>3.4576737026891506</v>
      </c>
      <c r="P65" s="93">
        <f t="shared" si="164"/>
        <v>4.1019140564232881</v>
      </c>
      <c r="Q65" s="93">
        <f t="shared" si="164"/>
        <v>3.6179656855919333</v>
      </c>
      <c r="R65" s="20">
        <f t="shared" si="164"/>
        <v>3.7285925107010454</v>
      </c>
      <c r="S65" s="20">
        <f t="shared" si="164"/>
        <v>3.0825553895039248</v>
      </c>
      <c r="T65" s="20">
        <f t="shared" si="164"/>
        <v>3.6137791748643719</v>
      </c>
      <c r="U65" s="20">
        <f t="shared" si="164"/>
        <v>3.3773765029856864</v>
      </c>
      <c r="V65" s="20">
        <f t="shared" si="164"/>
        <v>3.2851047639697226</v>
      </c>
      <c r="W65" s="20">
        <f t="shared" si="164"/>
        <v>4.1762119087852287</v>
      </c>
      <c r="X65" s="20">
        <f t="shared" si="114"/>
        <v>3.544059642690176</v>
      </c>
      <c r="Y65" s="20">
        <f t="shared" si="114"/>
        <v>5.053429211092463</v>
      </c>
      <c r="Z65" s="20">
        <f t="shared" si="114"/>
        <v>3.8028265875090104</v>
      </c>
      <c r="AA65" s="20">
        <f t="shared" si="114"/>
        <v>3.8589908902706012</v>
      </c>
      <c r="AB65" s="20">
        <f t="shared" si="114"/>
        <v>4.0111431828834876</v>
      </c>
      <c r="AC65" s="20">
        <f t="shared" ref="AC65" si="165">+AC28/AC$33*100</f>
        <v>2.6448448801703415</v>
      </c>
      <c r="AD65" s="20">
        <f t="shared" ref="AD65" si="166">+AD28/AD$33*100</f>
        <v>4.5610594986864736</v>
      </c>
      <c r="AE65" s="20">
        <f t="shared" ref="AE65" si="167">+AE28/AE$33*100</f>
        <v>4.6275296442562652</v>
      </c>
      <c r="AF65" s="20">
        <f t="shared" ref="AF65" si="168">+AF28/AF$33*100</f>
        <v>4.1386421851857733</v>
      </c>
    </row>
    <row r="66" spans="1:32" ht="15" customHeight="1" x14ac:dyDescent="0.15">
      <c r="A66" s="3" t="s">
        <v>118</v>
      </c>
      <c r="B66" s="79"/>
      <c r="C66" s="79"/>
      <c r="D66" s="93">
        <f t="shared" ref="D66:W66" si="169">+D29/D$33*100</f>
        <v>2.8075684721782639</v>
      </c>
      <c r="E66" s="93">
        <f t="shared" si="169"/>
        <v>1.9176303375875552</v>
      </c>
      <c r="F66" s="93">
        <f t="shared" si="169"/>
        <v>1.7828115948488332</v>
      </c>
      <c r="G66" s="93">
        <f t="shared" si="169"/>
        <v>1.4348568327326758</v>
      </c>
      <c r="H66" s="93">
        <f t="shared" si="169"/>
        <v>1.6703121913124959</v>
      </c>
      <c r="I66" s="93">
        <f t="shared" si="169"/>
        <v>1.6326065245855601</v>
      </c>
      <c r="J66" s="93">
        <f t="shared" si="169"/>
        <v>1.4612046298272927</v>
      </c>
      <c r="K66" s="93">
        <f t="shared" si="169"/>
        <v>1.3683734469367768</v>
      </c>
      <c r="L66" s="93">
        <f t="shared" si="169"/>
        <v>1.424711646699117</v>
      </c>
      <c r="M66" s="93">
        <f t="shared" si="169"/>
        <v>1.9777006085588336</v>
      </c>
      <c r="N66" s="93">
        <f t="shared" si="169"/>
        <v>1.5012791392547762</v>
      </c>
      <c r="O66" s="93">
        <f t="shared" si="169"/>
        <v>1.9403520647897528</v>
      </c>
      <c r="P66" s="93">
        <f t="shared" si="169"/>
        <v>1.885007486370412</v>
      </c>
      <c r="Q66" s="93">
        <f t="shared" si="169"/>
        <v>1.7725540433718008</v>
      </c>
      <c r="R66" s="20">
        <f t="shared" si="169"/>
        <v>3.431469926950617</v>
      </c>
      <c r="S66" s="20">
        <f t="shared" si="169"/>
        <v>2.806471177144847</v>
      </c>
      <c r="T66" s="20">
        <f t="shared" si="169"/>
        <v>2.6605729356962606</v>
      </c>
      <c r="U66" s="20">
        <f t="shared" si="169"/>
        <v>2.6327130225201176</v>
      </c>
      <c r="V66" s="20">
        <f t="shared" si="169"/>
        <v>2.6872396461573387</v>
      </c>
      <c r="W66" s="20">
        <f t="shared" si="169"/>
        <v>2.8953313657125372</v>
      </c>
      <c r="X66" s="20">
        <f t="shared" si="114"/>
        <v>2.6413462518449564</v>
      </c>
      <c r="Y66" s="20">
        <f t="shared" si="114"/>
        <v>2.3672759581045013</v>
      </c>
      <c r="Z66" s="20">
        <f t="shared" si="114"/>
        <v>2.7345247783260502</v>
      </c>
      <c r="AA66" s="20">
        <f t="shared" si="114"/>
        <v>2.2613220613505325</v>
      </c>
      <c r="AB66" s="20">
        <f t="shared" si="114"/>
        <v>2.1991251419384397</v>
      </c>
      <c r="AC66" s="20">
        <f t="shared" ref="AC66" si="170">+AC29/AC$33*100</f>
        <v>2.0787288145641001</v>
      </c>
      <c r="AD66" s="20">
        <f t="shared" ref="AD66" si="171">+AD29/AD$33*100</f>
        <v>2.4420600752765869</v>
      </c>
      <c r="AE66" s="20">
        <f t="shared" ref="AE66" si="172">+AE29/AE$33*100</f>
        <v>2.4194679932338157</v>
      </c>
      <c r="AF66" s="20">
        <f t="shared" ref="AF66" si="173">+AF29/AF$33*100</f>
        <v>3.1339865906166096</v>
      </c>
    </row>
    <row r="67" spans="1:32" ht="15" customHeight="1" x14ac:dyDescent="0.15">
      <c r="A67" s="3" t="s">
        <v>119</v>
      </c>
      <c r="B67" s="79"/>
      <c r="C67" s="79"/>
      <c r="D67" s="93">
        <f t="shared" ref="D67:W67" si="174">+D30/D$33*100</f>
        <v>8.0156083222847165</v>
      </c>
      <c r="E67" s="93">
        <f t="shared" si="174"/>
        <v>8.0144507182340625</v>
      </c>
      <c r="F67" s="93">
        <f t="shared" si="174"/>
        <v>10.329885666462621</v>
      </c>
      <c r="G67" s="93">
        <f t="shared" si="174"/>
        <v>13.306965268276521</v>
      </c>
      <c r="H67" s="93">
        <f t="shared" si="174"/>
        <v>13.092141621201241</v>
      </c>
      <c r="I67" s="93">
        <f t="shared" si="174"/>
        <v>9.0103766898727962</v>
      </c>
      <c r="J67" s="93">
        <f t="shared" si="174"/>
        <v>12.02848380668738</v>
      </c>
      <c r="K67" s="93">
        <f t="shared" si="174"/>
        <v>7.9304120853442388</v>
      </c>
      <c r="L67" s="93">
        <f t="shared" si="174"/>
        <v>8.9699468439818055</v>
      </c>
      <c r="M67" s="93">
        <f t="shared" si="174"/>
        <v>6.8508583172299451</v>
      </c>
      <c r="N67" s="93">
        <f t="shared" si="174"/>
        <v>19.536879817677857</v>
      </c>
      <c r="O67" s="93">
        <f t="shared" si="174"/>
        <v>9.1776090695514618</v>
      </c>
      <c r="P67" s="93">
        <f t="shared" si="174"/>
        <v>13.526951488275349</v>
      </c>
      <c r="Q67" s="93">
        <f t="shared" si="174"/>
        <v>13.470408161079348</v>
      </c>
      <c r="R67" s="20">
        <f t="shared" si="174"/>
        <v>18.654936574982305</v>
      </c>
      <c r="S67" s="20">
        <f t="shared" si="174"/>
        <v>7.6354086562876331</v>
      </c>
      <c r="T67" s="20">
        <f t="shared" si="174"/>
        <v>9.5752354920593667</v>
      </c>
      <c r="U67" s="20">
        <f t="shared" si="174"/>
        <v>12.145787232422718</v>
      </c>
      <c r="V67" s="20">
        <f t="shared" si="174"/>
        <v>7.952257354057318</v>
      </c>
      <c r="W67" s="20">
        <f t="shared" si="174"/>
        <v>9.5919335269639951</v>
      </c>
      <c r="X67" s="20">
        <f t="shared" si="114"/>
        <v>7.283993102534807</v>
      </c>
      <c r="Y67" s="20">
        <f t="shared" si="114"/>
        <v>8.0497356206789306</v>
      </c>
      <c r="Z67" s="20">
        <f t="shared" si="114"/>
        <v>7.2480747816672979</v>
      </c>
      <c r="AA67" s="20">
        <f t="shared" si="114"/>
        <v>10.089531588216911</v>
      </c>
      <c r="AB67" s="20">
        <f t="shared" si="114"/>
        <v>7.8636163078932677</v>
      </c>
      <c r="AC67" s="20">
        <f t="shared" ref="AC67" si="175">+AC30/AC$33*100</f>
        <v>15.492986601591404</v>
      </c>
      <c r="AD67" s="20">
        <f t="shared" ref="AD67" si="176">+AD30/AD$33*100</f>
        <v>7.6274137021760335</v>
      </c>
      <c r="AE67" s="20">
        <f t="shared" ref="AE67" si="177">+AE30/AE$33*100</f>
        <v>10.153644377798187</v>
      </c>
      <c r="AF67" s="20">
        <f t="shared" ref="AF67" si="178">+AF30/AF$33*100</f>
        <v>6.059764523742694</v>
      </c>
    </row>
    <row r="68" spans="1:32" ht="15" customHeight="1" x14ac:dyDescent="0.15">
      <c r="A68" s="3" t="s">
        <v>158</v>
      </c>
      <c r="B68" s="79"/>
      <c r="C68" s="79"/>
      <c r="D68" s="93">
        <f t="shared" ref="D68:W68" si="179">+D31/D$33*100</f>
        <v>0</v>
      </c>
      <c r="E68" s="93">
        <f t="shared" si="179"/>
        <v>0</v>
      </c>
      <c r="F68" s="93">
        <f t="shared" si="179"/>
        <v>0</v>
      </c>
      <c r="G68" s="93">
        <f t="shared" si="179"/>
        <v>0</v>
      </c>
      <c r="H68" s="93">
        <f t="shared" si="179"/>
        <v>0</v>
      </c>
      <c r="I68" s="93">
        <f t="shared" si="179"/>
        <v>0</v>
      </c>
      <c r="J68" s="93">
        <f t="shared" si="179"/>
        <v>0</v>
      </c>
      <c r="K68" s="93">
        <f t="shared" si="179"/>
        <v>0</v>
      </c>
      <c r="L68" s="93">
        <f t="shared" si="179"/>
        <v>0</v>
      </c>
      <c r="M68" s="93">
        <f t="shared" si="179"/>
        <v>0</v>
      </c>
      <c r="N68" s="93">
        <f t="shared" si="179"/>
        <v>0.20451701634138747</v>
      </c>
      <c r="O68" s="93">
        <f t="shared" si="179"/>
        <v>0.26140231819723381</v>
      </c>
      <c r="P68" s="93">
        <f t="shared" si="179"/>
        <v>0.40277937742957515</v>
      </c>
      <c r="Q68" s="93">
        <f t="shared" si="179"/>
        <v>0.37810544536108537</v>
      </c>
      <c r="R68" s="20">
        <f t="shared" si="179"/>
        <v>0.21886940896622578</v>
      </c>
      <c r="S68" s="20">
        <f t="shared" si="179"/>
        <v>0.16946939249285414</v>
      </c>
      <c r="T68" s="20">
        <f t="shared" si="179"/>
        <v>0</v>
      </c>
      <c r="U68" s="20">
        <f t="shared" si="179"/>
        <v>0</v>
      </c>
      <c r="V68" s="20">
        <f t="shared" si="179"/>
        <v>0</v>
      </c>
      <c r="W68" s="20">
        <f t="shared" si="179"/>
        <v>0</v>
      </c>
      <c r="X68" s="20">
        <f t="shared" si="114"/>
        <v>0</v>
      </c>
      <c r="Y68" s="20">
        <f t="shared" si="114"/>
        <v>0</v>
      </c>
      <c r="Z68" s="20">
        <f t="shared" si="114"/>
        <v>0</v>
      </c>
      <c r="AA68" s="20">
        <f t="shared" si="114"/>
        <v>0</v>
      </c>
      <c r="AB68" s="20">
        <f t="shared" si="114"/>
        <v>0</v>
      </c>
      <c r="AC68" s="20">
        <f t="shared" ref="AC68" si="180">+AC31/AC$33*100</f>
        <v>0</v>
      </c>
      <c r="AD68" s="20">
        <f t="shared" ref="AD68" si="181">+AD31/AD$33*100</f>
        <v>0</v>
      </c>
      <c r="AE68" s="20">
        <f t="shared" ref="AE68" si="182">+AE31/AE$33*100</f>
        <v>0</v>
      </c>
      <c r="AF68" s="20">
        <f t="shared" ref="AF68" si="183">+AF31/AF$33*100</f>
        <v>0</v>
      </c>
    </row>
    <row r="69" spans="1:32" ht="15" customHeight="1" x14ac:dyDescent="0.15">
      <c r="A69" s="3" t="s">
        <v>159</v>
      </c>
      <c r="B69" s="79"/>
      <c r="C69" s="79"/>
      <c r="D69" s="93">
        <f t="shared" ref="D69:W69" si="184">+D32/D$33*100</f>
        <v>0</v>
      </c>
      <c r="E69" s="93">
        <f t="shared" si="184"/>
        <v>0</v>
      </c>
      <c r="F69" s="93">
        <f t="shared" si="184"/>
        <v>0</v>
      </c>
      <c r="G69" s="93">
        <f t="shared" si="184"/>
        <v>0</v>
      </c>
      <c r="H69" s="93">
        <f t="shared" si="184"/>
        <v>0</v>
      </c>
      <c r="I69" s="93">
        <f t="shared" si="184"/>
        <v>0</v>
      </c>
      <c r="J69" s="93">
        <f t="shared" si="184"/>
        <v>0</v>
      </c>
      <c r="K69" s="93">
        <f t="shared" si="184"/>
        <v>0</v>
      </c>
      <c r="L69" s="93">
        <f t="shared" si="184"/>
        <v>0</v>
      </c>
      <c r="M69" s="93">
        <f t="shared" si="184"/>
        <v>0</v>
      </c>
      <c r="N69" s="93">
        <f t="shared" si="184"/>
        <v>1.419195183490469</v>
      </c>
      <c r="O69" s="93">
        <f t="shared" si="184"/>
        <v>3.9221663847255952</v>
      </c>
      <c r="P69" s="93">
        <f t="shared" si="184"/>
        <v>7.6905340632627706</v>
      </c>
      <c r="Q69" s="93">
        <f t="shared" si="184"/>
        <v>5.2174266978862516</v>
      </c>
      <c r="R69" s="20">
        <f t="shared" si="184"/>
        <v>3.710965180723317</v>
      </c>
      <c r="S69" s="20">
        <f t="shared" si="184"/>
        <v>3.9047605229175435</v>
      </c>
      <c r="T69" s="20">
        <f t="shared" si="184"/>
        <v>3.2510633493079837</v>
      </c>
      <c r="U69" s="20">
        <f t="shared" si="184"/>
        <v>2.8636641846888042</v>
      </c>
      <c r="V69" s="20">
        <f t="shared" si="184"/>
        <v>4.5721594734302151</v>
      </c>
      <c r="W69" s="20">
        <f t="shared" si="184"/>
        <v>6.6068148060613314</v>
      </c>
      <c r="X69" s="20">
        <f t="shared" si="114"/>
        <v>4.4461540937297688</v>
      </c>
      <c r="Y69" s="20">
        <f t="shared" si="114"/>
        <v>4.6136300046097372</v>
      </c>
      <c r="Z69" s="20">
        <f t="shared" si="114"/>
        <v>1.5074001610286805</v>
      </c>
      <c r="AA69" s="20">
        <f t="shared" si="114"/>
        <v>2.1013419540543641</v>
      </c>
      <c r="AB69" s="20">
        <f t="shared" si="114"/>
        <v>3.6905539189660455</v>
      </c>
      <c r="AC69" s="20">
        <f t="shared" ref="AC69" si="185">+AC32/AC$33*100</f>
        <v>2.4875821839036369</v>
      </c>
      <c r="AD69" s="20">
        <f t="shared" ref="AD69" si="186">+AD32/AD$33*100</f>
        <v>2.7852460186165611</v>
      </c>
      <c r="AE69" s="20">
        <f t="shared" ref="AE69" si="187">+AE32/AE$33*100</f>
        <v>2.6896997141652061</v>
      </c>
      <c r="AF69" s="20">
        <f t="shared" ref="AF69" si="188">+AF32/AF$33*100</f>
        <v>2.2455663946305977</v>
      </c>
    </row>
    <row r="70" spans="1:32" ht="15" customHeight="1" x14ac:dyDescent="0.15">
      <c r="A70" s="3" t="s">
        <v>0</v>
      </c>
      <c r="B70" s="79"/>
      <c r="C70" s="79"/>
      <c r="D70" s="94">
        <f t="shared" ref="D70:Q70" si="189">SUM(D41:D67)-D53-D54</f>
        <v>100.00000000000001</v>
      </c>
      <c r="E70" s="94">
        <f t="shared" si="189"/>
        <v>99.999999999999986</v>
      </c>
      <c r="F70" s="94">
        <f t="shared" si="189"/>
        <v>99.999999999999986</v>
      </c>
      <c r="G70" s="94">
        <f t="shared" si="189"/>
        <v>100</v>
      </c>
      <c r="H70" s="94">
        <f t="shared" si="189"/>
        <v>99.999999999999972</v>
      </c>
      <c r="I70" s="94">
        <f t="shared" si="189"/>
        <v>100</v>
      </c>
      <c r="J70" s="94">
        <f t="shared" si="189"/>
        <v>99.999999999999986</v>
      </c>
      <c r="K70" s="94">
        <f t="shared" si="189"/>
        <v>99.999999999999986</v>
      </c>
      <c r="L70" s="94">
        <f t="shared" si="189"/>
        <v>100</v>
      </c>
      <c r="M70" s="94">
        <f t="shared" si="189"/>
        <v>99.999999999999972</v>
      </c>
      <c r="N70" s="94">
        <f t="shared" si="189"/>
        <v>100</v>
      </c>
      <c r="O70" s="94">
        <f t="shared" si="189"/>
        <v>100.00000000000001</v>
      </c>
      <c r="P70" s="94">
        <f t="shared" si="189"/>
        <v>99.999999999999986</v>
      </c>
      <c r="Q70" s="94">
        <f t="shared" si="189"/>
        <v>99.999999999999972</v>
      </c>
      <c r="R70" s="21">
        <f t="shared" ref="R70:W70" si="190">SUM(R41:R67)-R53-R54</f>
        <v>100</v>
      </c>
      <c r="S70" s="21">
        <f t="shared" si="190"/>
        <v>100.00000000000001</v>
      </c>
      <c r="T70" s="21">
        <f t="shared" si="190"/>
        <v>100</v>
      </c>
      <c r="U70" s="21">
        <f t="shared" si="190"/>
        <v>100</v>
      </c>
      <c r="V70" s="21">
        <f t="shared" si="190"/>
        <v>100.00000000000001</v>
      </c>
      <c r="W70" s="21">
        <f t="shared" si="190"/>
        <v>100.00000000000003</v>
      </c>
      <c r="X70" s="21">
        <f>SUM(X41:X67)-X53-X54-X55</f>
        <v>99.999999999999972</v>
      </c>
      <c r="Y70" s="21">
        <f t="shared" ref="Y70:AB70" si="191">SUM(Y41:Y67)-Y53-Y54-Y55</f>
        <v>100</v>
      </c>
      <c r="Z70" s="21">
        <f t="shared" si="191"/>
        <v>100.00000000000004</v>
      </c>
      <c r="AA70" s="21">
        <f t="shared" si="191"/>
        <v>100.00000000000003</v>
      </c>
      <c r="AB70" s="21">
        <f t="shared" si="191"/>
        <v>100.00000000000003</v>
      </c>
      <c r="AC70" s="21">
        <f t="shared" ref="AC70" si="192">SUM(AC41:AC67)-AC53-AC54-AC55</f>
        <v>100.00000000000003</v>
      </c>
      <c r="AD70" s="21">
        <f t="shared" ref="AD70" si="193">SUM(AD41:AD67)-AD53-AD54-AD55</f>
        <v>100.00000000000003</v>
      </c>
      <c r="AE70" s="21">
        <f t="shared" ref="AE70" si="194">SUM(AE41:AE67)-AE53-AE54-AE55</f>
        <v>100.00000000000001</v>
      </c>
      <c r="AF70" s="21">
        <f t="shared" ref="AF70" si="195">SUM(AF41:AF67)-AF53-AF54-AF55</f>
        <v>99.999999999999986</v>
      </c>
    </row>
    <row r="71" spans="1:32" ht="15" customHeight="1" x14ac:dyDescent="0.15">
      <c r="A71" s="3" t="s">
        <v>1</v>
      </c>
      <c r="B71" s="79"/>
      <c r="C71" s="79"/>
      <c r="D71" s="93">
        <f t="shared" ref="D71:Q71" si="196">+D34/D$33*100</f>
        <v>60.922154796046492</v>
      </c>
      <c r="E71" s="93">
        <f t="shared" si="196"/>
        <v>63.105474478768265</v>
      </c>
      <c r="F71" s="93">
        <f t="shared" si="196"/>
        <v>62.088146722761671</v>
      </c>
      <c r="G71" s="93">
        <f t="shared" si="196"/>
        <v>60.209221446805493</v>
      </c>
      <c r="H71" s="93">
        <f t="shared" si="196"/>
        <v>62.260448386387736</v>
      </c>
      <c r="I71" s="93">
        <f t="shared" si="196"/>
        <v>64.838446980130982</v>
      </c>
      <c r="J71" s="93">
        <f t="shared" si="196"/>
        <v>58.992130766364205</v>
      </c>
      <c r="K71" s="93">
        <f t="shared" si="196"/>
        <v>61.949832499556358</v>
      </c>
      <c r="L71" s="93">
        <f t="shared" si="196"/>
        <v>60.577987370687303</v>
      </c>
      <c r="M71" s="93">
        <f t="shared" si="196"/>
        <v>70.271352419753839</v>
      </c>
      <c r="N71" s="93">
        <f t="shared" si="196"/>
        <v>59.994292637282285</v>
      </c>
      <c r="O71" s="93">
        <f t="shared" si="196"/>
        <v>67.5704170883335</v>
      </c>
      <c r="P71" s="93">
        <f t="shared" si="196"/>
        <v>60.781172294371146</v>
      </c>
      <c r="Q71" s="93">
        <f t="shared" si="196"/>
        <v>59.078793747228474</v>
      </c>
      <c r="R71" s="20">
        <f t="shared" ref="R71:S74" si="197">+R34/R$33*100</f>
        <v>56.388533048888171</v>
      </c>
      <c r="S71" s="20">
        <f t="shared" si="197"/>
        <v>68.037759173546519</v>
      </c>
      <c r="T71" s="20">
        <f t="shared" ref="T71:U74" si="198">+T34/T$33*100</f>
        <v>60.194444059784033</v>
      </c>
      <c r="U71" s="20">
        <f t="shared" si="198"/>
        <v>58.889841654954658</v>
      </c>
      <c r="V71" s="20">
        <f t="shared" ref="V71:X74" si="199">+V34/V$33*100</f>
        <v>61.739662181888221</v>
      </c>
      <c r="W71" s="20">
        <f t="shared" si="199"/>
        <v>65.306809949531413</v>
      </c>
      <c r="X71" s="20">
        <f t="shared" si="199"/>
        <v>66.619328087199534</v>
      </c>
      <c r="Y71" s="20">
        <f t="shared" ref="Y71:AB71" si="200">+Y34/Y$33*100</f>
        <v>67.553925661416855</v>
      </c>
      <c r="Z71" s="20">
        <f t="shared" si="200"/>
        <v>65.668743718940732</v>
      </c>
      <c r="AA71" s="20">
        <f t="shared" si="200"/>
        <v>62.843494729442952</v>
      </c>
      <c r="AB71" s="20">
        <f t="shared" si="200"/>
        <v>62.174583109871342</v>
      </c>
      <c r="AC71" s="20">
        <f t="shared" ref="AC71" si="201">+AC34/AC$33*100</f>
        <v>53.060655155747519</v>
      </c>
      <c r="AD71" s="20">
        <f t="shared" ref="AD71" si="202">+AD34/AD$33*100</f>
        <v>61.352509807363134</v>
      </c>
      <c r="AE71" s="20">
        <f t="shared" ref="AE71" si="203">+AE34/AE$33*100</f>
        <v>61.225350784299707</v>
      </c>
      <c r="AF71" s="20">
        <f t="shared" ref="AF71" si="204">+AF34/AF$33*100</f>
        <v>65.20955912856661</v>
      </c>
    </row>
    <row r="72" spans="1:32" ht="15" customHeight="1" x14ac:dyDescent="0.15">
      <c r="A72" s="3" t="s">
        <v>151</v>
      </c>
      <c r="B72" s="79"/>
      <c r="C72" s="79"/>
      <c r="D72" s="93">
        <f t="shared" ref="D72:Q72" si="205">+D35/D$33*100</f>
        <v>39.077845203953501</v>
      </c>
      <c r="E72" s="93">
        <f t="shared" si="205"/>
        <v>36.894525521231735</v>
      </c>
      <c r="F72" s="93">
        <f t="shared" si="205"/>
        <v>37.911853277238329</v>
      </c>
      <c r="G72" s="93">
        <f t="shared" si="205"/>
        <v>39.790778553194507</v>
      </c>
      <c r="H72" s="93">
        <f t="shared" si="205"/>
        <v>37.739551613612271</v>
      </c>
      <c r="I72" s="93">
        <f t="shared" si="205"/>
        <v>35.161553019869011</v>
      </c>
      <c r="J72" s="93">
        <f t="shared" si="205"/>
        <v>41.007869233635795</v>
      </c>
      <c r="K72" s="93">
        <f t="shared" si="205"/>
        <v>38.050167500443642</v>
      </c>
      <c r="L72" s="93">
        <f t="shared" si="205"/>
        <v>39.422012629312704</v>
      </c>
      <c r="M72" s="93">
        <f t="shared" si="205"/>
        <v>29.728647580246154</v>
      </c>
      <c r="N72" s="93">
        <f t="shared" si="205"/>
        <v>40.005707362717715</v>
      </c>
      <c r="O72" s="93">
        <f t="shared" si="205"/>
        <v>32.4295829116665</v>
      </c>
      <c r="P72" s="93">
        <f t="shared" si="205"/>
        <v>39.218827705628854</v>
      </c>
      <c r="Q72" s="93">
        <f t="shared" si="205"/>
        <v>40.921206252771526</v>
      </c>
      <c r="R72" s="20">
        <f t="shared" si="197"/>
        <v>43.611466951111836</v>
      </c>
      <c r="S72" s="20">
        <f t="shared" si="197"/>
        <v>31.962240826453474</v>
      </c>
      <c r="T72" s="20">
        <f t="shared" si="198"/>
        <v>39.80555594021596</v>
      </c>
      <c r="U72" s="20">
        <f t="shared" si="198"/>
        <v>41.110158345045342</v>
      </c>
      <c r="V72" s="20">
        <f t="shared" si="199"/>
        <v>38.260337818111779</v>
      </c>
      <c r="W72" s="20">
        <f t="shared" si="199"/>
        <v>34.693190050468594</v>
      </c>
      <c r="X72" s="20">
        <f t="shared" si="199"/>
        <v>33.380671912800459</v>
      </c>
      <c r="Y72" s="20">
        <f t="shared" ref="Y72:AB72" si="206">+Y35/Y$33*100</f>
        <v>32.446074338583138</v>
      </c>
      <c r="Z72" s="20">
        <f t="shared" si="206"/>
        <v>34.331256281059275</v>
      </c>
      <c r="AA72" s="20">
        <f t="shared" si="206"/>
        <v>37.156505270557048</v>
      </c>
      <c r="AB72" s="20">
        <f t="shared" si="206"/>
        <v>37.825416890128658</v>
      </c>
      <c r="AC72" s="20">
        <f t="shared" ref="AC72" si="207">+AC35/AC$33*100</f>
        <v>46.939344844252481</v>
      </c>
      <c r="AD72" s="20">
        <f t="shared" ref="AD72" si="208">+AD35/AD$33*100</f>
        <v>38.647490192636866</v>
      </c>
      <c r="AE72" s="20">
        <f t="shared" ref="AE72" si="209">+AE35/AE$33*100</f>
        <v>38.7746492157003</v>
      </c>
      <c r="AF72" s="20">
        <f t="shared" ref="AF72" si="210">+AF35/AF$33*100</f>
        <v>34.79044087143339</v>
      </c>
    </row>
    <row r="73" spans="1:32" ht="15" customHeight="1" x14ac:dyDescent="0.15">
      <c r="A73" s="3" t="s">
        <v>3</v>
      </c>
      <c r="B73" s="79"/>
      <c r="C73" s="79"/>
      <c r="D73" s="93">
        <f t="shared" ref="D73:Q73" si="211">+D36/D$33*100</f>
        <v>38.067934257974692</v>
      </c>
      <c r="E73" s="93">
        <f t="shared" si="211"/>
        <v>37.738934433353407</v>
      </c>
      <c r="F73" s="93">
        <f t="shared" si="211"/>
        <v>35.731211001029685</v>
      </c>
      <c r="G73" s="93">
        <f t="shared" si="211"/>
        <v>31.146863713741645</v>
      </c>
      <c r="H73" s="93">
        <f t="shared" si="211"/>
        <v>32.072491377223741</v>
      </c>
      <c r="I73" s="93">
        <f t="shared" si="211"/>
        <v>32.709386407948763</v>
      </c>
      <c r="J73" s="93">
        <f t="shared" si="211"/>
        <v>35.595879019319213</v>
      </c>
      <c r="K73" s="93">
        <f t="shared" si="211"/>
        <v>36.869304370493062</v>
      </c>
      <c r="L73" s="93">
        <f t="shared" si="211"/>
        <v>31.758933910954333</v>
      </c>
      <c r="M73" s="93">
        <f t="shared" si="211"/>
        <v>34.062658818218004</v>
      </c>
      <c r="N73" s="93">
        <f t="shared" si="211"/>
        <v>30.647601220871017</v>
      </c>
      <c r="O73" s="93">
        <f t="shared" si="211"/>
        <v>35.970497975942614</v>
      </c>
      <c r="P73" s="93">
        <f t="shared" si="211"/>
        <v>34.298494803480281</v>
      </c>
      <c r="Q73" s="93">
        <f t="shared" si="211"/>
        <v>37.31977866371323</v>
      </c>
      <c r="R73" s="20">
        <f t="shared" si="197"/>
        <v>33.740368273789727</v>
      </c>
      <c r="S73" s="20">
        <f t="shared" si="197"/>
        <v>35.837553140552224</v>
      </c>
      <c r="T73" s="20">
        <f t="shared" si="198"/>
        <v>38.218995098953002</v>
      </c>
      <c r="U73" s="20">
        <f t="shared" si="198"/>
        <v>34.885766576543453</v>
      </c>
      <c r="V73" s="20">
        <f t="shared" si="199"/>
        <v>32.732569025875371</v>
      </c>
      <c r="W73" s="20">
        <f t="shared" si="199"/>
        <v>33.244116292743975</v>
      </c>
      <c r="X73" s="20">
        <f t="shared" si="199"/>
        <v>32.117364191196287</v>
      </c>
      <c r="Y73" s="20">
        <f t="shared" ref="Y73:AB73" si="212">+Y36/Y$33*100</f>
        <v>36.162501467038602</v>
      </c>
      <c r="Z73" s="20">
        <f t="shared" si="212"/>
        <v>36.857618077426551</v>
      </c>
      <c r="AA73" s="20">
        <f t="shared" si="212"/>
        <v>35.399062348257878</v>
      </c>
      <c r="AB73" s="20">
        <f t="shared" si="212"/>
        <v>33.026245642179688</v>
      </c>
      <c r="AC73" s="20">
        <f t="shared" ref="AC73" si="213">+AC36/AC$33*100</f>
        <v>38.502797059896352</v>
      </c>
      <c r="AD73" s="20">
        <f t="shared" ref="AD73" si="214">+AD36/AD$33*100</f>
        <v>38.210587851254516</v>
      </c>
      <c r="AE73" s="20">
        <f t="shared" ref="AE73" si="215">+AE36/AE$33*100</f>
        <v>39.866051996317722</v>
      </c>
      <c r="AF73" s="20">
        <f t="shared" ref="AF73" si="216">+AF36/AF$33*100</f>
        <v>39.9246582778581</v>
      </c>
    </row>
    <row r="74" spans="1:32" ht="15" customHeight="1" x14ac:dyDescent="0.15">
      <c r="A74" s="3" t="s">
        <v>2</v>
      </c>
      <c r="B74" s="79"/>
      <c r="C74" s="79"/>
      <c r="D74" s="93">
        <f t="shared" ref="D74:Q74" si="217">+D37/D$33*100</f>
        <v>61.932065742025308</v>
      </c>
      <c r="E74" s="93">
        <f t="shared" si="217"/>
        <v>62.261065566646593</v>
      </c>
      <c r="F74" s="93">
        <f t="shared" si="217"/>
        <v>64.268788998970322</v>
      </c>
      <c r="G74" s="93">
        <f t="shared" si="217"/>
        <v>68.853136286258348</v>
      </c>
      <c r="H74" s="93">
        <f t="shared" si="217"/>
        <v>67.927508622776273</v>
      </c>
      <c r="I74" s="93">
        <f t="shared" si="217"/>
        <v>67.29061359205123</v>
      </c>
      <c r="J74" s="93">
        <f t="shared" si="217"/>
        <v>64.404120980680787</v>
      </c>
      <c r="K74" s="93">
        <f t="shared" si="217"/>
        <v>63.130695629506938</v>
      </c>
      <c r="L74" s="93">
        <f t="shared" si="217"/>
        <v>68.24106608904566</v>
      </c>
      <c r="M74" s="93">
        <f t="shared" si="217"/>
        <v>65.937341181781989</v>
      </c>
      <c r="N74" s="93">
        <f t="shared" si="217"/>
        <v>69.352398779128976</v>
      </c>
      <c r="O74" s="93">
        <f t="shared" si="217"/>
        <v>64.029502024057379</v>
      </c>
      <c r="P74" s="93">
        <f t="shared" si="217"/>
        <v>65.701505196519719</v>
      </c>
      <c r="Q74" s="93">
        <f t="shared" si="217"/>
        <v>62.68022133628677</v>
      </c>
      <c r="R74" s="20">
        <f t="shared" si="197"/>
        <v>66.259631726210273</v>
      </c>
      <c r="S74" s="20">
        <f t="shared" si="197"/>
        <v>64.162446859447769</v>
      </c>
      <c r="T74" s="20">
        <f t="shared" si="198"/>
        <v>61.781004901046998</v>
      </c>
      <c r="U74" s="20">
        <f t="shared" si="198"/>
        <v>65.11423342345654</v>
      </c>
      <c r="V74" s="20">
        <f t="shared" si="199"/>
        <v>67.267430974124636</v>
      </c>
      <c r="W74" s="20">
        <f t="shared" si="199"/>
        <v>66.755883707256032</v>
      </c>
      <c r="X74" s="20">
        <f t="shared" si="199"/>
        <v>68.829871603000456</v>
      </c>
      <c r="Y74" s="20">
        <f t="shared" ref="Y74:AB74" si="218">+Y37/Y$33*100</f>
        <v>64.199304835671597</v>
      </c>
      <c r="Z74" s="20">
        <f t="shared" si="218"/>
        <v>63.443126664000879</v>
      </c>
      <c r="AA74" s="20">
        <f t="shared" si="218"/>
        <v>65.654142599949196</v>
      </c>
      <c r="AB74" s="20">
        <f t="shared" si="218"/>
        <v>67.050059506255053</v>
      </c>
      <c r="AC74" s="20">
        <f t="shared" ref="AC74" si="219">+AC37/AC$33*100</f>
        <v>61.510131626758323</v>
      </c>
      <c r="AD74" s="20">
        <f t="shared" ref="AD74" si="220">+AD37/AD$33*100</f>
        <v>61.804031947849346</v>
      </c>
      <c r="AE74" s="20">
        <f t="shared" ref="AE74" si="221">+AE37/AE$33*100</f>
        <v>60.146238456732647</v>
      </c>
      <c r="AF74" s="20">
        <f t="shared" ref="AF74" si="222">+AF37/AF$33*100</f>
        <v>60.083329802690002</v>
      </c>
    </row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2"/>
  <pageMargins left="0.78740157480314965" right="0.78740157480314965" top="0.39370078740157483" bottom="0.59055118110236227" header="0.51181102362204722" footer="0.31496062992125984"/>
  <pageSetup paperSize="9" firstPageNumber="2" orientation="landscape" useFirstPageNumber="1" r:id="rId1"/>
  <headerFooter alignWithMargins="0">
    <oddFooter>&amp;C-&amp;P--</oddFooter>
  </headerFooter>
  <rowBreaks count="1" manualBreakCount="1">
    <brk id="37" max="16383" man="1"/>
  </rowBreaks>
  <colBreaks count="1" manualBreakCount="1">
    <brk id="12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Q554"/>
  <sheetViews>
    <sheetView topLeftCell="A16" workbookViewId="0">
      <selection sqref="A1:IV65536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7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[1]財政指標!$M$1</f>
        <v>馬頭町</v>
      </c>
      <c r="P1" s="23" t="str">
        <f>[1]財政指標!$M$1</f>
        <v>馬頭町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169</v>
      </c>
      <c r="D3" s="2" t="s">
        <v>171</v>
      </c>
      <c r="E3" s="2" t="s">
        <v>173</v>
      </c>
      <c r="F3" s="2" t="s">
        <v>175</v>
      </c>
      <c r="G3" s="2" t="s">
        <v>177</v>
      </c>
      <c r="H3" s="2" t="s">
        <v>179</v>
      </c>
      <c r="I3" s="2" t="s">
        <v>181</v>
      </c>
      <c r="J3" s="68" t="s">
        <v>228</v>
      </c>
      <c r="K3" s="68" t="s">
        <v>229</v>
      </c>
      <c r="L3" s="2" t="s">
        <v>230</v>
      </c>
      <c r="M3" s="2" t="s">
        <v>231</v>
      </c>
      <c r="N3" s="2" t="s">
        <v>191</v>
      </c>
      <c r="O3" s="2" t="s">
        <v>193</v>
      </c>
      <c r="P3" s="2" t="s">
        <v>195</v>
      </c>
      <c r="Q3" s="2" t="s">
        <v>160</v>
      </c>
    </row>
    <row r="4" spans="1:17" ht="15" customHeight="1" x14ac:dyDescent="0.15">
      <c r="A4" s="3" t="s">
        <v>97</v>
      </c>
      <c r="B4" s="12"/>
      <c r="C4" s="12"/>
      <c r="D4" s="12">
        <v>1109581</v>
      </c>
      <c r="E4" s="12">
        <v>1145679</v>
      </c>
      <c r="F4" s="12">
        <v>1178708</v>
      </c>
      <c r="G4" s="12">
        <v>1107016</v>
      </c>
      <c r="H4" s="12">
        <v>1125944</v>
      </c>
      <c r="I4" s="12">
        <v>1165451</v>
      </c>
      <c r="J4" s="6">
        <v>1217302</v>
      </c>
      <c r="K4" s="9">
        <v>1173189</v>
      </c>
      <c r="L4" s="7">
        <v>1151023</v>
      </c>
      <c r="M4" s="7">
        <v>1151128</v>
      </c>
      <c r="N4" s="7">
        <v>1122691</v>
      </c>
      <c r="O4" s="7">
        <v>1107182</v>
      </c>
      <c r="P4" s="7">
        <v>1037748</v>
      </c>
      <c r="Q4" s="7">
        <v>1088921</v>
      </c>
    </row>
    <row r="5" spans="1:17" ht="15" customHeight="1" x14ac:dyDescent="0.15">
      <c r="A5" s="3" t="s">
        <v>98</v>
      </c>
      <c r="B5" s="12"/>
      <c r="C5" s="12"/>
      <c r="D5" s="12">
        <v>101710</v>
      </c>
      <c r="E5" s="12">
        <v>111483</v>
      </c>
      <c r="F5" s="12">
        <v>120723</v>
      </c>
      <c r="G5" s="12">
        <v>122244</v>
      </c>
      <c r="H5" s="12">
        <v>125587</v>
      </c>
      <c r="I5" s="12">
        <v>127725</v>
      </c>
      <c r="J5" s="6">
        <v>85979</v>
      </c>
      <c r="K5" s="7">
        <v>64455</v>
      </c>
      <c r="L5" s="7">
        <v>65163</v>
      </c>
      <c r="M5" s="7">
        <v>66501</v>
      </c>
      <c r="N5" s="7">
        <v>63215</v>
      </c>
      <c r="O5" s="7">
        <v>64289</v>
      </c>
      <c r="P5" s="7">
        <v>67952</v>
      </c>
      <c r="Q5" s="7">
        <v>94725</v>
      </c>
    </row>
    <row r="6" spans="1:17" ht="15" customHeight="1" x14ac:dyDescent="0.15">
      <c r="A6" s="3" t="s">
        <v>161</v>
      </c>
      <c r="B6" s="12"/>
      <c r="C6" s="12"/>
      <c r="D6" s="12">
        <v>50144</v>
      </c>
      <c r="E6" s="12">
        <v>35461</v>
      </c>
      <c r="F6" s="12">
        <v>36106</v>
      </c>
      <c r="G6" s="12">
        <v>45724</v>
      </c>
      <c r="H6" s="12">
        <v>32284</v>
      </c>
      <c r="I6" s="12">
        <v>18234</v>
      </c>
      <c r="J6" s="6">
        <v>14605</v>
      </c>
      <c r="K6" s="7">
        <v>11687</v>
      </c>
      <c r="L6" s="7">
        <v>10750</v>
      </c>
      <c r="M6" s="7">
        <v>44537</v>
      </c>
      <c r="N6" s="7">
        <v>44702</v>
      </c>
      <c r="O6" s="7">
        <v>14226</v>
      </c>
      <c r="P6" s="7">
        <v>9799</v>
      </c>
      <c r="Q6" s="7">
        <v>9607</v>
      </c>
    </row>
    <row r="7" spans="1:17" ht="15" customHeight="1" x14ac:dyDescent="0.15">
      <c r="A7" s="3" t="s">
        <v>162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7">
        <v>1505</v>
      </c>
    </row>
    <row r="8" spans="1:17" ht="15" customHeight="1" x14ac:dyDescent="0.15">
      <c r="A8" s="3" t="s">
        <v>163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7">
        <v>1744</v>
      </c>
    </row>
    <row r="9" spans="1:17" ht="15" customHeight="1" x14ac:dyDescent="0.15">
      <c r="A9" s="3" t="s">
        <v>99</v>
      </c>
      <c r="B9" s="12"/>
      <c r="C9" s="12"/>
      <c r="D9" s="12"/>
      <c r="E9" s="12"/>
      <c r="F9" s="12"/>
      <c r="G9" s="12"/>
      <c r="H9" s="12"/>
      <c r="I9" s="12"/>
      <c r="J9" s="6">
        <v>29861</v>
      </c>
      <c r="K9" s="7">
        <v>127974</v>
      </c>
      <c r="L9" s="7">
        <v>121417</v>
      </c>
      <c r="M9" s="7">
        <v>125214</v>
      </c>
      <c r="N9" s="7">
        <v>120351</v>
      </c>
      <c r="O9" s="7">
        <v>103685</v>
      </c>
      <c r="P9" s="7">
        <v>114705</v>
      </c>
      <c r="Q9" s="7">
        <v>126588</v>
      </c>
    </row>
    <row r="10" spans="1:17" ht="15" customHeight="1" x14ac:dyDescent="0.15">
      <c r="A10" s="3" t="s">
        <v>100</v>
      </c>
      <c r="B10" s="12"/>
      <c r="C10" s="12"/>
      <c r="D10" s="12">
        <v>32423</v>
      </c>
      <c r="E10" s="12">
        <v>30804</v>
      </c>
      <c r="F10" s="12">
        <v>29408</v>
      </c>
      <c r="G10" s="12">
        <v>28777</v>
      </c>
      <c r="H10" s="12">
        <v>30888</v>
      </c>
      <c r="I10" s="12">
        <v>38230</v>
      </c>
      <c r="J10" s="6">
        <v>38707</v>
      </c>
      <c r="K10" s="7">
        <v>32391</v>
      </c>
      <c r="L10" s="7">
        <v>31406</v>
      </c>
      <c r="M10" s="7">
        <v>26480</v>
      </c>
      <c r="N10" s="7">
        <v>23094</v>
      </c>
      <c r="O10" s="7">
        <v>22553</v>
      </c>
      <c r="P10" s="7">
        <v>19729</v>
      </c>
      <c r="Q10" s="7">
        <v>20000</v>
      </c>
    </row>
    <row r="11" spans="1:17" ht="15" customHeight="1" x14ac:dyDescent="0.15">
      <c r="A11" s="3" t="s">
        <v>101</v>
      </c>
      <c r="B11" s="12"/>
      <c r="C11" s="12"/>
      <c r="D11" s="12">
        <v>1140</v>
      </c>
      <c r="E11" s="12">
        <v>1941</v>
      </c>
      <c r="F11" s="12">
        <v>2090</v>
      </c>
      <c r="G11" s="12">
        <v>2165</v>
      </c>
      <c r="H11" s="12">
        <v>1939</v>
      </c>
      <c r="I11" s="12">
        <v>2170</v>
      </c>
      <c r="J11" s="6">
        <v>4060</v>
      </c>
      <c r="K11" s="7">
        <v>4028</v>
      </c>
      <c r="L11" s="7">
        <v>4237</v>
      </c>
      <c r="M11" s="7">
        <v>530</v>
      </c>
      <c r="N11" s="7">
        <v>0</v>
      </c>
      <c r="O11" s="7">
        <v>0</v>
      </c>
      <c r="P11" s="7">
        <v>0</v>
      </c>
      <c r="Q11" s="7">
        <v>0</v>
      </c>
    </row>
    <row r="12" spans="1:17" ht="15" customHeight="1" x14ac:dyDescent="0.15">
      <c r="A12" s="3" t="s">
        <v>102</v>
      </c>
      <c r="B12" s="12"/>
      <c r="C12" s="12"/>
      <c r="D12" s="12">
        <v>67846</v>
      </c>
      <c r="E12" s="12">
        <v>63761</v>
      </c>
      <c r="F12" s="12">
        <v>55091</v>
      </c>
      <c r="G12" s="12">
        <v>60707</v>
      </c>
      <c r="H12" s="12">
        <v>64556</v>
      </c>
      <c r="I12" s="12">
        <v>64588</v>
      </c>
      <c r="J12" s="6">
        <v>54065</v>
      </c>
      <c r="K12" s="7">
        <v>47624</v>
      </c>
      <c r="L12" s="7">
        <v>46697</v>
      </c>
      <c r="M12" s="7">
        <v>44445</v>
      </c>
      <c r="N12" s="7">
        <v>42791</v>
      </c>
      <c r="O12" s="7">
        <v>38152</v>
      </c>
      <c r="P12" s="7">
        <v>43256</v>
      </c>
      <c r="Q12" s="7">
        <v>40541</v>
      </c>
    </row>
    <row r="13" spans="1:17" ht="15" customHeight="1" x14ac:dyDescent="0.15">
      <c r="A13" s="3" t="s">
        <v>103</v>
      </c>
      <c r="B13" s="12"/>
      <c r="C13" s="12"/>
      <c r="D13" s="12"/>
      <c r="E13" s="12"/>
      <c r="F13" s="12"/>
      <c r="G13" s="12"/>
      <c r="H13" s="12"/>
      <c r="I13" s="12"/>
      <c r="J13" s="6"/>
      <c r="K13" s="7"/>
      <c r="L13" s="7"/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30872</v>
      </c>
      <c r="M14" s="7">
        <v>35911</v>
      </c>
      <c r="N14" s="7">
        <v>36769</v>
      </c>
      <c r="O14" s="7">
        <v>33994</v>
      </c>
      <c r="P14" s="7">
        <v>34162</v>
      </c>
      <c r="Q14" s="7">
        <v>31229</v>
      </c>
    </row>
    <row r="15" spans="1:17" ht="15" customHeight="1" x14ac:dyDescent="0.15">
      <c r="A15" s="3" t="s">
        <v>105</v>
      </c>
      <c r="B15" s="12"/>
      <c r="C15" s="12"/>
      <c r="D15" s="12">
        <v>2075027</v>
      </c>
      <c r="E15" s="12">
        <v>2188106</v>
      </c>
      <c r="F15" s="12">
        <v>2216513</v>
      </c>
      <c r="G15" s="12">
        <v>2349650</v>
      </c>
      <c r="H15" s="12">
        <v>2464768</v>
      </c>
      <c r="I15" s="12">
        <v>2490376</v>
      </c>
      <c r="J15" s="6">
        <v>2540841</v>
      </c>
      <c r="K15" s="6">
        <v>2599689</v>
      </c>
      <c r="L15" s="7">
        <v>2714548</v>
      </c>
      <c r="M15" s="7">
        <v>2725871</v>
      </c>
      <c r="N15" s="7">
        <v>2564926</v>
      </c>
      <c r="O15" s="7">
        <v>2437462</v>
      </c>
      <c r="P15" s="7">
        <v>2243732</v>
      </c>
      <c r="Q15" s="7">
        <v>2189342</v>
      </c>
    </row>
    <row r="16" spans="1:17" ht="15" customHeight="1" x14ac:dyDescent="0.15">
      <c r="A16" s="3" t="s">
        <v>106</v>
      </c>
      <c r="B16" s="12"/>
      <c r="C16" s="12"/>
      <c r="D16" s="12">
        <v>1858563</v>
      </c>
      <c r="E16" s="12">
        <v>1956541</v>
      </c>
      <c r="F16" s="12"/>
      <c r="G16" s="12"/>
      <c r="H16" s="12"/>
      <c r="I16" s="12"/>
      <c r="J16" s="6">
        <v>2300503</v>
      </c>
      <c r="K16" s="6">
        <v>2359168</v>
      </c>
      <c r="L16" s="6">
        <v>2435064</v>
      </c>
      <c r="M16" s="6">
        <v>2444262</v>
      </c>
      <c r="N16" s="6">
        <v>2296858</v>
      </c>
      <c r="O16" s="6">
        <v>2167394</v>
      </c>
      <c r="P16" s="6">
        <v>1977550</v>
      </c>
      <c r="Q16" s="6">
        <v>1921387</v>
      </c>
    </row>
    <row r="17" spans="1:17" ht="15" customHeight="1" x14ac:dyDescent="0.15">
      <c r="A17" s="3" t="s">
        <v>107</v>
      </c>
      <c r="B17" s="12"/>
      <c r="C17" s="12"/>
      <c r="D17" s="12">
        <v>216464</v>
      </c>
      <c r="E17" s="12">
        <v>231565</v>
      </c>
      <c r="F17" s="12"/>
      <c r="G17" s="12"/>
      <c r="H17" s="12"/>
      <c r="I17" s="12"/>
      <c r="J17" s="6">
        <v>240338</v>
      </c>
      <c r="K17" s="6">
        <v>240521</v>
      </c>
      <c r="L17" s="6">
        <v>279484</v>
      </c>
      <c r="M17" s="6">
        <v>281609</v>
      </c>
      <c r="N17" s="6">
        <v>268068</v>
      </c>
      <c r="O17" s="6">
        <v>270068</v>
      </c>
      <c r="P17" s="6">
        <v>266182</v>
      </c>
      <c r="Q17" s="6">
        <v>267955</v>
      </c>
    </row>
    <row r="18" spans="1:17" ht="15" customHeight="1" x14ac:dyDescent="0.15">
      <c r="A18" s="3" t="s">
        <v>108</v>
      </c>
      <c r="B18" s="12"/>
      <c r="C18" s="12"/>
      <c r="D18" s="12">
        <v>1853</v>
      </c>
      <c r="E18" s="12">
        <v>1715</v>
      </c>
      <c r="F18" s="12">
        <v>1887</v>
      </c>
      <c r="G18" s="12">
        <v>2081</v>
      </c>
      <c r="H18" s="12">
        <v>2106</v>
      </c>
      <c r="I18" s="12">
        <v>1925</v>
      </c>
      <c r="J18" s="6">
        <v>1765</v>
      </c>
      <c r="K18" s="7">
        <v>1821</v>
      </c>
      <c r="L18" s="7">
        <v>1870</v>
      </c>
      <c r="M18" s="7">
        <v>1576</v>
      </c>
      <c r="N18" s="7">
        <v>1609</v>
      </c>
      <c r="O18" s="7">
        <v>1424</v>
      </c>
      <c r="P18" s="7">
        <v>1454</v>
      </c>
      <c r="Q18" s="7">
        <v>1414</v>
      </c>
    </row>
    <row r="19" spans="1:17" ht="15" customHeight="1" x14ac:dyDescent="0.15">
      <c r="A19" s="3" t="s">
        <v>109</v>
      </c>
      <c r="B19" s="12"/>
      <c r="C19" s="12"/>
      <c r="D19" s="12">
        <v>6599</v>
      </c>
      <c r="E19" s="12">
        <v>4257</v>
      </c>
      <c r="F19" s="12">
        <v>16950</v>
      </c>
      <c r="G19" s="12">
        <v>21657</v>
      </c>
      <c r="H19" s="12">
        <v>35515</v>
      </c>
      <c r="I19" s="12">
        <v>38150</v>
      </c>
      <c r="J19" s="6">
        <v>47274</v>
      </c>
      <c r="K19" s="7">
        <v>60313</v>
      </c>
      <c r="L19" s="7">
        <v>79458</v>
      </c>
      <c r="M19" s="7">
        <v>11405</v>
      </c>
      <c r="N19" s="7">
        <v>16859</v>
      </c>
      <c r="O19" s="7">
        <v>11601</v>
      </c>
      <c r="P19" s="7">
        <v>20042</v>
      </c>
      <c r="Q19" s="7">
        <v>24681</v>
      </c>
    </row>
    <row r="20" spans="1:17" ht="15" customHeight="1" x14ac:dyDescent="0.15">
      <c r="A20" s="3" t="s">
        <v>110</v>
      </c>
      <c r="B20" s="12"/>
      <c r="C20" s="12"/>
      <c r="D20" s="12">
        <v>134013</v>
      </c>
      <c r="E20" s="12">
        <v>143998</v>
      </c>
      <c r="F20" s="12">
        <v>176010</v>
      </c>
      <c r="G20" s="12">
        <v>213358</v>
      </c>
      <c r="H20" s="12">
        <v>239627</v>
      </c>
      <c r="I20" s="12">
        <v>230878</v>
      </c>
      <c r="J20" s="6">
        <v>223923</v>
      </c>
      <c r="K20" s="7">
        <v>224088</v>
      </c>
      <c r="L20" s="7">
        <v>226413</v>
      </c>
      <c r="M20" s="7">
        <v>271774</v>
      </c>
      <c r="N20" s="7">
        <v>255365</v>
      </c>
      <c r="O20" s="7">
        <v>221625</v>
      </c>
      <c r="P20" s="7">
        <v>211763</v>
      </c>
      <c r="Q20" s="7">
        <v>205867</v>
      </c>
    </row>
    <row r="21" spans="1:17" ht="15" customHeight="1" x14ac:dyDescent="0.15">
      <c r="A21" s="4" t="s">
        <v>111</v>
      </c>
      <c r="B21" s="12"/>
      <c r="C21" s="12"/>
      <c r="D21" s="12">
        <v>5392</v>
      </c>
      <c r="E21" s="12">
        <v>5721</v>
      </c>
      <c r="F21" s="12">
        <v>6169</v>
      </c>
      <c r="G21" s="12">
        <v>6629</v>
      </c>
      <c r="H21" s="12">
        <v>6762</v>
      </c>
      <c r="I21" s="12">
        <v>7341</v>
      </c>
      <c r="J21" s="6">
        <v>7306</v>
      </c>
      <c r="K21" s="8">
        <v>7269</v>
      </c>
      <c r="L21" s="8">
        <v>7406</v>
      </c>
      <c r="M21" s="8">
        <v>7636</v>
      </c>
      <c r="N21" s="8">
        <v>8304</v>
      </c>
      <c r="O21" s="8">
        <v>8210</v>
      </c>
      <c r="P21" s="8">
        <v>7800</v>
      </c>
      <c r="Q21" s="8">
        <v>7854</v>
      </c>
    </row>
    <row r="22" spans="1:17" ht="15" customHeight="1" x14ac:dyDescent="0.15">
      <c r="A22" s="3" t="s">
        <v>112</v>
      </c>
      <c r="B22" s="12"/>
      <c r="C22" s="12"/>
      <c r="D22" s="12">
        <v>286217</v>
      </c>
      <c r="E22" s="12">
        <v>146612</v>
      </c>
      <c r="F22" s="12">
        <v>217605</v>
      </c>
      <c r="G22" s="12">
        <v>283368</v>
      </c>
      <c r="H22" s="12">
        <v>284079</v>
      </c>
      <c r="I22" s="12">
        <v>333763</v>
      </c>
      <c r="J22" s="6">
        <v>494512</v>
      </c>
      <c r="K22" s="7">
        <v>419984</v>
      </c>
      <c r="L22" s="7">
        <v>513013</v>
      </c>
      <c r="M22" s="7">
        <v>191536</v>
      </c>
      <c r="N22" s="7">
        <v>312734</v>
      </c>
      <c r="O22" s="7">
        <v>263610</v>
      </c>
      <c r="P22" s="7">
        <v>283340</v>
      </c>
      <c r="Q22" s="7">
        <v>187124</v>
      </c>
    </row>
    <row r="23" spans="1:17" ht="15" customHeight="1" x14ac:dyDescent="0.15">
      <c r="A23" s="3" t="s">
        <v>113</v>
      </c>
      <c r="B23" s="12"/>
      <c r="C23" s="12"/>
      <c r="D23" s="12">
        <v>687126</v>
      </c>
      <c r="E23" s="12">
        <v>708063</v>
      </c>
      <c r="F23" s="12">
        <v>673646</v>
      </c>
      <c r="G23" s="12">
        <v>848671</v>
      </c>
      <c r="H23" s="12">
        <v>594728</v>
      </c>
      <c r="I23" s="12">
        <v>619728</v>
      </c>
      <c r="J23" s="6">
        <v>542981</v>
      </c>
      <c r="K23" s="7">
        <v>574448</v>
      </c>
      <c r="L23" s="7">
        <v>891418</v>
      </c>
      <c r="M23" s="7">
        <v>302325</v>
      </c>
      <c r="N23" s="7">
        <v>269808</v>
      </c>
      <c r="O23" s="7">
        <v>330886</v>
      </c>
      <c r="P23" s="7">
        <v>519799</v>
      </c>
      <c r="Q23" s="7">
        <v>556546</v>
      </c>
    </row>
    <row r="24" spans="1:17" ht="15" customHeight="1" x14ac:dyDescent="0.15">
      <c r="A24" s="3" t="s">
        <v>114</v>
      </c>
      <c r="B24" s="12"/>
      <c r="C24" s="12"/>
      <c r="D24" s="12">
        <v>267150</v>
      </c>
      <c r="E24" s="12">
        <v>105472</v>
      </c>
      <c r="F24" s="12">
        <v>84840</v>
      </c>
      <c r="G24" s="12">
        <v>85071</v>
      </c>
      <c r="H24" s="12">
        <v>79264</v>
      </c>
      <c r="I24" s="12">
        <v>35635</v>
      </c>
      <c r="J24" s="6">
        <v>212801</v>
      </c>
      <c r="K24" s="7">
        <v>459599</v>
      </c>
      <c r="L24" s="7">
        <v>107860</v>
      </c>
      <c r="M24" s="7">
        <v>56780</v>
      </c>
      <c r="N24" s="7">
        <v>54765</v>
      </c>
      <c r="O24" s="7">
        <v>85012</v>
      </c>
      <c r="P24" s="7">
        <v>69522</v>
      </c>
      <c r="Q24" s="7">
        <v>36763</v>
      </c>
    </row>
    <row r="25" spans="1:17" ht="15" customHeight="1" x14ac:dyDescent="0.15">
      <c r="A25" s="3" t="s">
        <v>115</v>
      </c>
      <c r="B25" s="12"/>
      <c r="C25" s="12"/>
      <c r="D25" s="12">
        <v>3235</v>
      </c>
      <c r="E25" s="12">
        <v>3105</v>
      </c>
      <c r="F25" s="12">
        <v>8658</v>
      </c>
      <c r="G25" s="12">
        <v>5698</v>
      </c>
      <c r="H25" s="12">
        <v>5697</v>
      </c>
      <c r="I25" s="12">
        <v>2722</v>
      </c>
      <c r="J25" s="14">
        <v>93535</v>
      </c>
      <c r="K25" s="13">
        <v>24952</v>
      </c>
      <c r="L25" s="7">
        <v>19780</v>
      </c>
      <c r="M25" s="7">
        <v>16369</v>
      </c>
      <c r="N25" s="7">
        <v>4282</v>
      </c>
      <c r="O25" s="7">
        <v>5209</v>
      </c>
      <c r="P25" s="7">
        <v>1155</v>
      </c>
      <c r="Q25" s="7">
        <v>9917</v>
      </c>
    </row>
    <row r="26" spans="1:17" ht="15" customHeight="1" x14ac:dyDescent="0.15">
      <c r="A26" s="3" t="s">
        <v>116</v>
      </c>
      <c r="B26" s="12"/>
      <c r="C26" s="12"/>
      <c r="D26" s="12">
        <v>139319</v>
      </c>
      <c r="E26" s="12">
        <v>242504</v>
      </c>
      <c r="F26" s="12">
        <v>53831</v>
      </c>
      <c r="G26" s="12">
        <v>88020</v>
      </c>
      <c r="H26" s="12">
        <v>94271</v>
      </c>
      <c r="I26" s="12">
        <v>132945</v>
      </c>
      <c r="J26" s="6">
        <v>73644</v>
      </c>
      <c r="K26" s="7">
        <v>91592</v>
      </c>
      <c r="L26" s="7">
        <v>107426</v>
      </c>
      <c r="M26" s="7">
        <v>11741</v>
      </c>
      <c r="N26" s="7">
        <v>134312</v>
      </c>
      <c r="O26" s="7">
        <v>107933</v>
      </c>
      <c r="P26" s="7">
        <v>180166</v>
      </c>
      <c r="Q26" s="7">
        <v>421979</v>
      </c>
    </row>
    <row r="27" spans="1:17" ht="15" customHeight="1" x14ac:dyDescent="0.15">
      <c r="A27" s="3" t="s">
        <v>117</v>
      </c>
      <c r="B27" s="12"/>
      <c r="C27" s="12"/>
      <c r="D27" s="12">
        <v>155687</v>
      </c>
      <c r="E27" s="12">
        <v>156504</v>
      </c>
      <c r="F27" s="12">
        <v>148577</v>
      </c>
      <c r="G27" s="12">
        <v>154821</v>
      </c>
      <c r="H27" s="12">
        <v>149186</v>
      </c>
      <c r="I27" s="12">
        <v>147936</v>
      </c>
      <c r="J27" s="6">
        <v>346591</v>
      </c>
      <c r="K27" s="7">
        <v>263679</v>
      </c>
      <c r="L27" s="7">
        <v>367154</v>
      </c>
      <c r="M27" s="7">
        <v>212356</v>
      </c>
      <c r="N27" s="7">
        <v>246923</v>
      </c>
      <c r="O27" s="7">
        <v>238575</v>
      </c>
      <c r="P27" s="7">
        <v>276163</v>
      </c>
      <c r="Q27" s="7">
        <v>233310</v>
      </c>
    </row>
    <row r="28" spans="1:17" ht="15" customHeight="1" x14ac:dyDescent="0.15">
      <c r="A28" s="3" t="s">
        <v>118</v>
      </c>
      <c r="B28" s="12"/>
      <c r="C28" s="12"/>
      <c r="D28" s="12">
        <v>202524</v>
      </c>
      <c r="E28" s="12">
        <v>151999</v>
      </c>
      <c r="F28" s="12">
        <v>138760</v>
      </c>
      <c r="G28" s="12">
        <v>127431</v>
      </c>
      <c r="H28" s="12">
        <v>133202</v>
      </c>
      <c r="I28" s="12">
        <v>130037</v>
      </c>
      <c r="J28" s="6">
        <v>137952</v>
      </c>
      <c r="K28" s="7">
        <v>129473</v>
      </c>
      <c r="L28" s="7">
        <v>136995</v>
      </c>
      <c r="M28" s="7">
        <v>174363</v>
      </c>
      <c r="N28" s="7">
        <v>136815</v>
      </c>
      <c r="O28" s="7">
        <v>146326</v>
      </c>
      <c r="P28" s="7">
        <v>133708</v>
      </c>
      <c r="Q28" s="7">
        <v>132183</v>
      </c>
    </row>
    <row r="29" spans="1:17" ht="15" customHeight="1" x14ac:dyDescent="0.15">
      <c r="A29" s="3" t="s">
        <v>119</v>
      </c>
      <c r="B29" s="12"/>
      <c r="C29" s="12"/>
      <c r="D29" s="12">
        <v>634000</v>
      </c>
      <c r="E29" s="12">
        <v>642600</v>
      </c>
      <c r="F29" s="12">
        <v>775700</v>
      </c>
      <c r="G29" s="12">
        <v>1198500</v>
      </c>
      <c r="H29" s="12">
        <v>1078100</v>
      </c>
      <c r="I29" s="12">
        <v>736300</v>
      </c>
      <c r="J29" s="6">
        <v>1180200</v>
      </c>
      <c r="K29" s="7">
        <v>609200</v>
      </c>
      <c r="L29" s="7">
        <v>793000</v>
      </c>
      <c r="M29" s="7">
        <v>269600</v>
      </c>
      <c r="N29" s="7">
        <v>357376</v>
      </c>
      <c r="O29" s="7">
        <v>549600</v>
      </c>
      <c r="P29" s="7">
        <v>792200</v>
      </c>
      <c r="Q29" s="7">
        <v>906800</v>
      </c>
    </row>
    <row r="30" spans="1:17" ht="15" customHeight="1" x14ac:dyDescent="0.15">
      <c r="A30" s="3" t="s">
        <v>232</v>
      </c>
      <c r="B30" s="69"/>
      <c r="C30" s="69"/>
      <c r="D30" s="69"/>
      <c r="E30" s="12"/>
      <c r="F30" s="12"/>
      <c r="G30" s="12"/>
      <c r="H30" s="12"/>
      <c r="I30" s="12"/>
      <c r="J30" s="6"/>
      <c r="K30" s="7"/>
      <c r="L30" s="7"/>
      <c r="M30" s="7"/>
      <c r="N30" s="7">
        <v>10000</v>
      </c>
      <c r="O30" s="7">
        <v>13300</v>
      </c>
      <c r="P30" s="7">
        <v>12700</v>
      </c>
      <c r="Q30" s="7">
        <v>11900</v>
      </c>
    </row>
    <row r="31" spans="1:17" ht="15" customHeight="1" x14ac:dyDescent="0.15">
      <c r="A31" s="3" t="s">
        <v>233</v>
      </c>
      <c r="B31" s="69"/>
      <c r="C31" s="69"/>
      <c r="D31" s="69"/>
      <c r="E31" s="12"/>
      <c r="F31" s="12"/>
      <c r="G31" s="12"/>
      <c r="H31" s="12"/>
      <c r="I31" s="12"/>
      <c r="J31" s="6"/>
      <c r="K31" s="7"/>
      <c r="L31" s="7"/>
      <c r="M31" s="7"/>
      <c r="N31" s="7">
        <v>80000</v>
      </c>
      <c r="O31" s="7">
        <v>208200</v>
      </c>
      <c r="P31" s="7">
        <v>411400</v>
      </c>
      <c r="Q31" s="7">
        <v>288500</v>
      </c>
    </row>
    <row r="32" spans="1:17" ht="15" customHeight="1" x14ac:dyDescent="0.15">
      <c r="A32" s="3" t="s">
        <v>0</v>
      </c>
      <c r="B32" s="70">
        <f t="shared" ref="B32:Q32" si="0">SUM(B4:B29)-B16-B17</f>
        <v>0</v>
      </c>
      <c r="C32" s="70">
        <f t="shared" si="0"/>
        <v>0</v>
      </c>
      <c r="D32" s="70">
        <f t="shared" si="0"/>
        <v>5960986</v>
      </c>
      <c r="E32" s="6">
        <f t="shared" si="0"/>
        <v>5889785</v>
      </c>
      <c r="F32" s="6">
        <f t="shared" si="0"/>
        <v>5941272</v>
      </c>
      <c r="G32" s="6">
        <f t="shared" si="0"/>
        <v>6751588</v>
      </c>
      <c r="H32" s="6">
        <f t="shared" si="0"/>
        <v>6548503</v>
      </c>
      <c r="I32" s="6">
        <f t="shared" si="0"/>
        <v>6324134</v>
      </c>
      <c r="J32" s="6">
        <f t="shared" si="0"/>
        <v>7347904</v>
      </c>
      <c r="K32" s="6">
        <f t="shared" si="0"/>
        <v>6927455</v>
      </c>
      <c r="L32" s="6">
        <f t="shared" si="0"/>
        <v>7427906</v>
      </c>
      <c r="M32" s="6">
        <f t="shared" si="0"/>
        <v>5748078</v>
      </c>
      <c r="N32" s="6">
        <f t="shared" si="0"/>
        <v>5817691</v>
      </c>
      <c r="O32" s="6">
        <f t="shared" si="0"/>
        <v>5791554</v>
      </c>
      <c r="P32" s="6">
        <f t="shared" si="0"/>
        <v>6068195</v>
      </c>
      <c r="Q32" s="6">
        <f t="shared" si="0"/>
        <v>6328640</v>
      </c>
    </row>
    <row r="33" spans="1:17" ht="15" customHeight="1" x14ac:dyDescent="0.15">
      <c r="A33" s="3" t="s">
        <v>1</v>
      </c>
      <c r="B33" s="12">
        <f t="shared" ref="B33:L33" si="1">+B4+B5+B6+B9+B10+B11+B12+B13+B14+B15+B18</f>
        <v>0</v>
      </c>
      <c r="C33" s="12">
        <f t="shared" si="1"/>
        <v>0</v>
      </c>
      <c r="D33" s="12">
        <f t="shared" si="1"/>
        <v>3439724</v>
      </c>
      <c r="E33" s="12">
        <f t="shared" si="1"/>
        <v>3578950</v>
      </c>
      <c r="F33" s="12">
        <f t="shared" si="1"/>
        <v>3640526</v>
      </c>
      <c r="G33" s="12">
        <f t="shared" si="1"/>
        <v>3718364</v>
      </c>
      <c r="H33" s="12">
        <f t="shared" si="1"/>
        <v>3848072</v>
      </c>
      <c r="I33" s="12">
        <f t="shared" si="1"/>
        <v>3908699</v>
      </c>
      <c r="J33" s="9">
        <f t="shared" si="1"/>
        <v>3987185</v>
      </c>
      <c r="K33" s="9">
        <f t="shared" si="1"/>
        <v>4062858</v>
      </c>
      <c r="L33" s="9">
        <f t="shared" si="1"/>
        <v>4177983</v>
      </c>
      <c r="M33" s="9">
        <f>+M4+M5+M6+M9+M10+M11+M12+M13+M14+M15+M18</f>
        <v>4222193</v>
      </c>
      <c r="N33" s="9">
        <f>+N4+N5+N6+N9+N10+N11+N12+N13+N14+N15+N18</f>
        <v>4020148</v>
      </c>
      <c r="O33" s="9">
        <f>+O4+O5+O6+O9+O10+O11+O12+O13+O14+O15+O18</f>
        <v>3822967</v>
      </c>
      <c r="P33" s="9">
        <f>+P4+P5+P6+P9+P10+P11+P12+P13+P14+P15+P18</f>
        <v>3572537</v>
      </c>
      <c r="Q33" s="9">
        <f>SUM(Q4:Q15)+Q18</f>
        <v>3605616</v>
      </c>
    </row>
    <row r="34" spans="1:17" ht="15" customHeight="1" x14ac:dyDescent="0.15">
      <c r="A34" s="3" t="s">
        <v>151</v>
      </c>
      <c r="B34" s="12">
        <f t="shared" ref="B34:P34" si="2">SUM(B19:B29)</f>
        <v>0</v>
      </c>
      <c r="C34" s="12">
        <f t="shared" si="2"/>
        <v>0</v>
      </c>
      <c r="D34" s="12">
        <f t="shared" si="2"/>
        <v>2521262</v>
      </c>
      <c r="E34" s="12">
        <f t="shared" si="2"/>
        <v>2310835</v>
      </c>
      <c r="F34" s="12">
        <f t="shared" si="2"/>
        <v>2300746</v>
      </c>
      <c r="G34" s="12">
        <f t="shared" si="2"/>
        <v>3033224</v>
      </c>
      <c r="H34" s="12">
        <f t="shared" si="2"/>
        <v>2700431</v>
      </c>
      <c r="I34" s="12">
        <f t="shared" si="2"/>
        <v>2415435</v>
      </c>
      <c r="J34" s="9">
        <f t="shared" si="2"/>
        <v>3360719</v>
      </c>
      <c r="K34" s="9">
        <f t="shared" si="2"/>
        <v>2864597</v>
      </c>
      <c r="L34" s="9">
        <f t="shared" si="2"/>
        <v>3249923</v>
      </c>
      <c r="M34" s="9">
        <f t="shared" si="2"/>
        <v>1525885</v>
      </c>
      <c r="N34" s="9">
        <f t="shared" si="2"/>
        <v>1797543</v>
      </c>
      <c r="O34" s="9">
        <f t="shared" si="2"/>
        <v>1968587</v>
      </c>
      <c r="P34" s="9">
        <f t="shared" si="2"/>
        <v>2495658</v>
      </c>
      <c r="Q34" s="9">
        <f>SUM(Q19:Q29)</f>
        <v>2723024</v>
      </c>
    </row>
    <row r="35" spans="1:17" ht="15" customHeight="1" x14ac:dyDescent="0.15">
      <c r="A35" s="3" t="s">
        <v>3</v>
      </c>
      <c r="B35" s="12">
        <f t="shared" ref="B35:L35" si="3">+B4+B19+B20+B21+B24+B25+B26+B27+B28</f>
        <v>0</v>
      </c>
      <c r="C35" s="12">
        <f t="shared" si="3"/>
        <v>0</v>
      </c>
      <c r="D35" s="12">
        <f t="shared" si="3"/>
        <v>2023500</v>
      </c>
      <c r="E35" s="12">
        <f t="shared" si="3"/>
        <v>1959239</v>
      </c>
      <c r="F35" s="12">
        <f t="shared" si="3"/>
        <v>1812503</v>
      </c>
      <c r="G35" s="12">
        <f t="shared" si="3"/>
        <v>1809701</v>
      </c>
      <c r="H35" s="12">
        <f t="shared" si="3"/>
        <v>1869468</v>
      </c>
      <c r="I35" s="12">
        <f t="shared" si="3"/>
        <v>1891095</v>
      </c>
      <c r="J35" s="9">
        <f t="shared" si="3"/>
        <v>2360328</v>
      </c>
      <c r="K35" s="9">
        <f t="shared" si="3"/>
        <v>2434154</v>
      </c>
      <c r="L35" s="9">
        <f t="shared" si="3"/>
        <v>2203515</v>
      </c>
      <c r="M35" s="9">
        <f>+M4+M19+M20+M21+M24+M25+M26+M27+M28</f>
        <v>1913552</v>
      </c>
      <c r="N35" s="9">
        <f>+N4+N19+N20+N21+N24+N25+N26+N27+N28</f>
        <v>1980316</v>
      </c>
      <c r="O35" s="9">
        <f>+O4+O19+O20+O21+O24+O25+O26+O27+O28</f>
        <v>1931673</v>
      </c>
      <c r="P35" s="9">
        <f>+P4+P19+P20+P21+P24+P25+P26+P27+P28</f>
        <v>1938067</v>
      </c>
      <c r="Q35" s="9">
        <f>+Q4+Q19+Q20+Q21+Q24+Q25+Q26+Q27+Q28</f>
        <v>2161475</v>
      </c>
    </row>
    <row r="36" spans="1:17" ht="15" customHeight="1" x14ac:dyDescent="0.15">
      <c r="A36" s="3" t="s">
        <v>2</v>
      </c>
      <c r="B36" s="9">
        <f t="shared" ref="B36:Q36" si="4">SUM(B5:B18)-B16-B17+B22+B23+B29</f>
        <v>0</v>
      </c>
      <c r="C36" s="9">
        <f t="shared" si="4"/>
        <v>0</v>
      </c>
      <c r="D36" s="9">
        <f t="shared" si="4"/>
        <v>3937486</v>
      </c>
      <c r="E36" s="9">
        <f t="shared" si="4"/>
        <v>3930546</v>
      </c>
      <c r="F36" s="9">
        <f t="shared" si="4"/>
        <v>4128769</v>
      </c>
      <c r="G36" s="9">
        <f t="shared" si="4"/>
        <v>4941887</v>
      </c>
      <c r="H36" s="9">
        <f t="shared" si="4"/>
        <v>4679035</v>
      </c>
      <c r="I36" s="9">
        <f t="shared" si="4"/>
        <v>4433039</v>
      </c>
      <c r="J36" s="9">
        <f t="shared" si="4"/>
        <v>4987576</v>
      </c>
      <c r="K36" s="9">
        <f t="shared" si="4"/>
        <v>4493301</v>
      </c>
      <c r="L36" s="9">
        <f t="shared" si="4"/>
        <v>5224391</v>
      </c>
      <c r="M36" s="9">
        <f t="shared" si="4"/>
        <v>3834526</v>
      </c>
      <c r="N36" s="9">
        <f t="shared" si="4"/>
        <v>3837375</v>
      </c>
      <c r="O36" s="9">
        <f t="shared" si="4"/>
        <v>3859881</v>
      </c>
      <c r="P36" s="9">
        <f t="shared" si="4"/>
        <v>4130128</v>
      </c>
      <c r="Q36" s="9">
        <f t="shared" si="4"/>
        <v>4167165</v>
      </c>
    </row>
    <row r="37" spans="1:17" ht="15" customHeight="1" x14ac:dyDescent="0.2">
      <c r="A37" s="22" t="s">
        <v>78</v>
      </c>
      <c r="L37" s="23"/>
      <c r="M37" s="54" t="str">
        <f>[1]財政指標!$M$1</f>
        <v>馬頭町</v>
      </c>
      <c r="P37" s="54"/>
      <c r="Q37" s="54" t="str">
        <f>[1]財政指標!$M$1</f>
        <v>馬頭町</v>
      </c>
    </row>
    <row r="38" spans="1:17" ht="15" customHeight="1" x14ac:dyDescent="0.15">
      <c r="N38" s="51"/>
    </row>
    <row r="39" spans="1:17" ht="15" customHeight="1" x14ac:dyDescent="0.15">
      <c r="A39" s="2"/>
      <c r="B39" s="2" t="s">
        <v>168</v>
      </c>
      <c r="C39" s="2" t="s">
        <v>169</v>
      </c>
      <c r="D39" s="2" t="s">
        <v>171</v>
      </c>
      <c r="E39" s="2" t="s">
        <v>173</v>
      </c>
      <c r="F39" s="2" t="s">
        <v>175</v>
      </c>
      <c r="G39" s="2" t="s">
        <v>177</v>
      </c>
      <c r="H39" s="2" t="s">
        <v>179</v>
      </c>
      <c r="I39" s="2" t="s">
        <v>181</v>
      </c>
      <c r="J39" s="68" t="s">
        <v>228</v>
      </c>
      <c r="K39" s="68" t="s">
        <v>229</v>
      </c>
      <c r="L39" s="2" t="s">
        <v>187</v>
      </c>
      <c r="M39" s="2" t="s">
        <v>189</v>
      </c>
      <c r="N39" s="2" t="s">
        <v>191</v>
      </c>
      <c r="O39" s="2" t="s">
        <v>193</v>
      </c>
      <c r="P39" s="2" t="s">
        <v>195</v>
      </c>
      <c r="Q39" s="2" t="s">
        <v>160</v>
      </c>
    </row>
    <row r="40" spans="1:17" ht="15" customHeight="1" x14ac:dyDescent="0.15">
      <c r="A40" s="3" t="s">
        <v>97</v>
      </c>
      <c r="B40" s="20" t="e">
        <f>+B4/$B$32*100</f>
        <v>#DIV/0!</v>
      </c>
      <c r="C40" s="20" t="e">
        <f t="shared" ref="C40:Q40" si="5">+C4/C$32*100</f>
        <v>#DIV/0!</v>
      </c>
      <c r="D40" s="20">
        <f t="shared" si="5"/>
        <v>18.614051433772868</v>
      </c>
      <c r="E40" s="20">
        <f t="shared" si="5"/>
        <v>19.45196641303545</v>
      </c>
      <c r="F40" s="20">
        <f t="shared" si="5"/>
        <v>19.839320603399408</v>
      </c>
      <c r="G40" s="20">
        <f t="shared" si="5"/>
        <v>16.396379636909124</v>
      </c>
      <c r="H40" s="20">
        <f t="shared" si="5"/>
        <v>17.193914395396934</v>
      </c>
      <c r="I40" s="20">
        <f t="shared" si="5"/>
        <v>18.428625958905993</v>
      </c>
      <c r="J40" s="20">
        <f t="shared" si="5"/>
        <v>16.566656287289547</v>
      </c>
      <c r="K40" s="20">
        <f t="shared" si="5"/>
        <v>16.935353603884831</v>
      </c>
      <c r="L40" s="20">
        <f t="shared" si="5"/>
        <v>15.495928462207248</v>
      </c>
      <c r="M40" s="20">
        <f t="shared" si="5"/>
        <v>20.02631140356829</v>
      </c>
      <c r="N40" s="20">
        <f t="shared" si="5"/>
        <v>19.297879519555096</v>
      </c>
      <c r="O40" s="20">
        <f t="shared" si="5"/>
        <v>19.117183401898696</v>
      </c>
      <c r="P40" s="20">
        <f t="shared" si="5"/>
        <v>17.101428019369848</v>
      </c>
      <c r="Q40" s="20">
        <f t="shared" si="5"/>
        <v>17.206240203266422</v>
      </c>
    </row>
    <row r="41" spans="1:17" ht="15" customHeight="1" x14ac:dyDescent="0.15">
      <c r="A41" s="3" t="s">
        <v>98</v>
      </c>
      <c r="B41" s="20" t="e">
        <f>+B5/$B$32*100</f>
        <v>#DIV/0!</v>
      </c>
      <c r="C41" s="20" t="e">
        <f t="shared" ref="C41:Q41" si="6">+C5/C$32*100</f>
        <v>#DIV/0!</v>
      </c>
      <c r="D41" s="20">
        <f t="shared" si="6"/>
        <v>1.7062613466966705</v>
      </c>
      <c r="E41" s="20">
        <f t="shared" si="6"/>
        <v>1.8928195171810176</v>
      </c>
      <c r="F41" s="20">
        <f t="shared" si="6"/>
        <v>2.0319386151652372</v>
      </c>
      <c r="G41" s="20">
        <f t="shared" si="6"/>
        <v>1.8105962626866452</v>
      </c>
      <c r="H41" s="20">
        <f t="shared" si="6"/>
        <v>1.9177970904189858</v>
      </c>
      <c r="I41" s="20">
        <f t="shared" si="6"/>
        <v>2.0196441125377795</v>
      </c>
      <c r="J41" s="20">
        <f t="shared" si="6"/>
        <v>1.1701159949830591</v>
      </c>
      <c r="K41" s="20">
        <f t="shared" si="6"/>
        <v>0.93042827416417706</v>
      </c>
      <c r="L41" s="20">
        <f t="shared" si="6"/>
        <v>0.87727281416862313</v>
      </c>
      <c r="M41" s="20">
        <f t="shared" si="6"/>
        <v>1.1569258454739133</v>
      </c>
      <c r="N41" s="20">
        <f t="shared" si="6"/>
        <v>1.0865994773527847</v>
      </c>
      <c r="O41" s="20">
        <f t="shared" si="6"/>
        <v>1.1100474932979991</v>
      </c>
      <c r="P41" s="20">
        <f t="shared" si="6"/>
        <v>1.1198058071634152</v>
      </c>
      <c r="Q41" s="20">
        <f t="shared" si="6"/>
        <v>1.4967670779187945</v>
      </c>
    </row>
    <row r="42" spans="1:17" ht="15" customHeight="1" x14ac:dyDescent="0.15">
      <c r="A42" s="3" t="s">
        <v>161</v>
      </c>
      <c r="B42" s="20" t="e">
        <f>+B6/$B$32*100</f>
        <v>#DIV/0!</v>
      </c>
      <c r="C42" s="20" t="e">
        <f t="shared" ref="C42:Q42" si="7">+C6/C$32*100</f>
        <v>#DIV/0!</v>
      </c>
      <c r="D42" s="20">
        <f t="shared" si="7"/>
        <v>0.84120311639718659</v>
      </c>
      <c r="E42" s="20">
        <f t="shared" si="7"/>
        <v>0.60207630669031209</v>
      </c>
      <c r="F42" s="20">
        <f t="shared" si="7"/>
        <v>0.6077149808997131</v>
      </c>
      <c r="G42" s="20">
        <f t="shared" si="7"/>
        <v>0.67723326719580634</v>
      </c>
      <c r="H42" s="20">
        <f t="shared" si="7"/>
        <v>0.49299817072695851</v>
      </c>
      <c r="I42" s="20">
        <f t="shared" si="7"/>
        <v>0.28832406144461836</v>
      </c>
      <c r="J42" s="20">
        <f t="shared" si="7"/>
        <v>0.19876416458353294</v>
      </c>
      <c r="K42" s="20">
        <f t="shared" si="7"/>
        <v>0.1687055347165734</v>
      </c>
      <c r="L42" s="20">
        <f t="shared" si="7"/>
        <v>0.14472450243716062</v>
      </c>
      <c r="M42" s="20">
        <f t="shared" si="7"/>
        <v>0.77481551224600642</v>
      </c>
      <c r="N42" s="20">
        <f t="shared" si="7"/>
        <v>0.76838044509411041</v>
      </c>
      <c r="O42" s="20">
        <f t="shared" si="7"/>
        <v>0.24563355534628528</v>
      </c>
      <c r="P42" s="20">
        <f t="shared" si="7"/>
        <v>0.16148129715673276</v>
      </c>
      <c r="Q42" s="20">
        <f t="shared" si="7"/>
        <v>0.15180196693128381</v>
      </c>
    </row>
    <row r="43" spans="1:17" ht="15" customHeight="1" x14ac:dyDescent="0.15">
      <c r="A43" s="3" t="s">
        <v>162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2.3780780704859179E-2</v>
      </c>
    </row>
    <row r="44" spans="1:17" ht="15" customHeight="1" x14ac:dyDescent="0.15">
      <c r="A44" s="3" t="s">
        <v>163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2.7557263487889973E-2</v>
      </c>
    </row>
    <row r="45" spans="1:17" ht="15" customHeight="1" x14ac:dyDescent="0.15">
      <c r="A45" s="3" t="s">
        <v>99</v>
      </c>
      <c r="B45" s="20" t="e">
        <f t="shared" ref="B45:B65" si="9">+B9/$B$32*100</f>
        <v>#DIV/0!</v>
      </c>
      <c r="C45" s="20" t="e">
        <f t="shared" ref="C45:Q60" si="10">+C9/C$32*100</f>
        <v>#DIV/0!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0.40638799853672558</v>
      </c>
      <c r="K45" s="20">
        <f t="shared" si="10"/>
        <v>1.8473450928226891</v>
      </c>
      <c r="L45" s="20">
        <f t="shared" si="10"/>
        <v>1.6346060383639751</v>
      </c>
      <c r="M45" s="20">
        <f t="shared" si="10"/>
        <v>2.178362924093932</v>
      </c>
      <c r="N45" s="20">
        <f t="shared" si="10"/>
        <v>2.0687073273571936</v>
      </c>
      <c r="O45" s="20">
        <f t="shared" si="10"/>
        <v>1.7902794310473493</v>
      </c>
      <c r="P45" s="20">
        <f t="shared" si="10"/>
        <v>1.8902655567265059</v>
      </c>
      <c r="Q45" s="20">
        <f t="shared" si="8"/>
        <v>2.0002401779845274</v>
      </c>
    </row>
    <row r="46" spans="1:17" ht="15" customHeight="1" x14ac:dyDescent="0.15">
      <c r="A46" s="3" t="s">
        <v>100</v>
      </c>
      <c r="B46" s="20" t="e">
        <f t="shared" si="9"/>
        <v>#DIV/0!</v>
      </c>
      <c r="C46" s="20" t="e">
        <f t="shared" si="10"/>
        <v>#DIV/0!</v>
      </c>
      <c r="D46" s="20">
        <f t="shared" si="10"/>
        <v>0.54392008301982253</v>
      </c>
      <c r="E46" s="20">
        <f t="shared" si="10"/>
        <v>0.52300720654489086</v>
      </c>
      <c r="F46" s="20">
        <f t="shared" si="10"/>
        <v>0.49497817975679276</v>
      </c>
      <c r="G46" s="20">
        <f t="shared" si="10"/>
        <v>0.42622565239466625</v>
      </c>
      <c r="H46" s="20">
        <f t="shared" si="10"/>
        <v>0.47168032144140426</v>
      </c>
      <c r="I46" s="20">
        <f t="shared" si="10"/>
        <v>0.60450964511504657</v>
      </c>
      <c r="J46" s="20">
        <f t="shared" si="10"/>
        <v>0.52677607110816904</v>
      </c>
      <c r="K46" s="20">
        <f t="shared" si="10"/>
        <v>0.46757431120086668</v>
      </c>
      <c r="L46" s="20">
        <f t="shared" si="10"/>
        <v>0.42281095102711319</v>
      </c>
      <c r="M46" s="20">
        <f t="shared" si="10"/>
        <v>0.4606757249988605</v>
      </c>
      <c r="N46" s="20">
        <f t="shared" si="10"/>
        <v>0.3969616124335239</v>
      </c>
      <c r="O46" s="20">
        <f t="shared" si="10"/>
        <v>0.38941189186874542</v>
      </c>
      <c r="P46" s="20">
        <f t="shared" si="10"/>
        <v>0.32512139112207172</v>
      </c>
      <c r="Q46" s="20">
        <f t="shared" si="8"/>
        <v>0.31602366385194924</v>
      </c>
    </row>
    <row r="47" spans="1:17" ht="15" customHeight="1" x14ac:dyDescent="0.15">
      <c r="A47" s="3" t="s">
        <v>101</v>
      </c>
      <c r="B47" s="20" t="e">
        <f t="shared" si="9"/>
        <v>#DIV/0!</v>
      </c>
      <c r="C47" s="20" t="e">
        <f t="shared" si="10"/>
        <v>#DIV/0!</v>
      </c>
      <c r="D47" s="20">
        <f t="shared" si="10"/>
        <v>1.912435291745359E-2</v>
      </c>
      <c r="E47" s="20">
        <f t="shared" si="10"/>
        <v>3.2955362547189754E-2</v>
      </c>
      <c r="F47" s="20">
        <f t="shared" si="10"/>
        <v>3.5177652192998406E-2</v>
      </c>
      <c r="G47" s="20">
        <f t="shared" si="10"/>
        <v>3.2066530125949629E-2</v>
      </c>
      <c r="H47" s="20">
        <f t="shared" si="10"/>
        <v>2.9609820748345079E-2</v>
      </c>
      <c r="I47" s="20">
        <f t="shared" si="10"/>
        <v>3.4312998427927052E-2</v>
      </c>
      <c r="J47" s="20">
        <f t="shared" si="10"/>
        <v>5.5253851982823947E-2</v>
      </c>
      <c r="K47" s="20">
        <f t="shared" si="10"/>
        <v>5.8145451684637431E-2</v>
      </c>
      <c r="L47" s="20">
        <f t="shared" si="10"/>
        <v>5.7041648076860421E-2</v>
      </c>
      <c r="M47" s="20">
        <f t="shared" si="10"/>
        <v>9.2204733477868599E-3</v>
      </c>
      <c r="N47" s="20">
        <f t="shared" si="10"/>
        <v>0</v>
      </c>
      <c r="O47" s="20">
        <f t="shared" si="10"/>
        <v>0</v>
      </c>
      <c r="P47" s="20">
        <f t="shared" si="10"/>
        <v>0</v>
      </c>
      <c r="Q47" s="20">
        <f t="shared" si="8"/>
        <v>0</v>
      </c>
    </row>
    <row r="48" spans="1:17" ht="15" customHeight="1" x14ac:dyDescent="0.15">
      <c r="A48" s="3" t="s">
        <v>102</v>
      </c>
      <c r="B48" s="20" t="e">
        <f t="shared" si="9"/>
        <v>#DIV/0!</v>
      </c>
      <c r="C48" s="20" t="e">
        <f t="shared" si="10"/>
        <v>#DIV/0!</v>
      </c>
      <c r="D48" s="20">
        <f t="shared" si="10"/>
        <v>1.1381674105592599</v>
      </c>
      <c r="E48" s="20">
        <f t="shared" si="10"/>
        <v>1.0825692279089982</v>
      </c>
      <c r="F48" s="20">
        <f t="shared" si="10"/>
        <v>0.92725934782989239</v>
      </c>
      <c r="G48" s="20">
        <f t="shared" si="10"/>
        <v>0.89915142926375247</v>
      </c>
      <c r="H48" s="20">
        <f t="shared" si="10"/>
        <v>0.98581309346578905</v>
      </c>
      <c r="I48" s="20">
        <f t="shared" si="10"/>
        <v>1.0212939827018213</v>
      </c>
      <c r="J48" s="20">
        <f t="shared" si="10"/>
        <v>0.73578805602250663</v>
      </c>
      <c r="K48" s="20">
        <f t="shared" si="10"/>
        <v>0.68746747542928821</v>
      </c>
      <c r="L48" s="20">
        <f t="shared" si="10"/>
        <v>0.62866977584261297</v>
      </c>
      <c r="M48" s="20">
        <f t="shared" si="10"/>
        <v>0.77321497724978672</v>
      </c>
      <c r="N48" s="20">
        <f t="shared" si="10"/>
        <v>0.73553236155031265</v>
      </c>
      <c r="O48" s="20">
        <f t="shared" si="10"/>
        <v>0.65875238321182883</v>
      </c>
      <c r="P48" s="20">
        <f t="shared" si="10"/>
        <v>0.71283141032877151</v>
      </c>
      <c r="Q48" s="20">
        <f t="shared" si="8"/>
        <v>0.64059576781109362</v>
      </c>
    </row>
    <row r="49" spans="1:17" ht="15" customHeight="1" x14ac:dyDescent="0.15">
      <c r="A49" s="3" t="s">
        <v>103</v>
      </c>
      <c r="B49" s="20" t="e">
        <f t="shared" si="9"/>
        <v>#DIV/0!</v>
      </c>
      <c r="C49" s="20" t="e">
        <f t="shared" si="10"/>
        <v>#DIV/0!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0</v>
      </c>
    </row>
    <row r="50" spans="1:17" ht="15" customHeight="1" x14ac:dyDescent="0.15">
      <c r="A50" s="3" t="s">
        <v>104</v>
      </c>
      <c r="B50" s="20" t="e">
        <f t="shared" si="9"/>
        <v>#DIV/0!</v>
      </c>
      <c r="C50" s="20" t="e">
        <f t="shared" si="10"/>
        <v>#DIV/0!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0.41562184551069981</v>
      </c>
      <c r="M50" s="20">
        <f t="shared" si="10"/>
        <v>0.62474795923089421</v>
      </c>
      <c r="N50" s="20">
        <f t="shared" si="10"/>
        <v>0.63202050435473456</v>
      </c>
      <c r="O50" s="20">
        <f t="shared" si="10"/>
        <v>0.58695818082676943</v>
      </c>
      <c r="P50" s="20">
        <f t="shared" si="10"/>
        <v>0.56296806546262934</v>
      </c>
      <c r="Q50" s="20">
        <f t="shared" si="8"/>
        <v>0.49345514992162609</v>
      </c>
    </row>
    <row r="51" spans="1:17" ht="15" customHeight="1" x14ac:dyDescent="0.15">
      <c r="A51" s="3" t="s">
        <v>105</v>
      </c>
      <c r="B51" s="20" t="e">
        <f t="shared" si="9"/>
        <v>#DIV/0!</v>
      </c>
      <c r="C51" s="20" t="e">
        <f t="shared" si="10"/>
        <v>#DIV/0!</v>
      </c>
      <c r="D51" s="20">
        <f t="shared" si="10"/>
        <v>34.810130404600848</v>
      </c>
      <c r="E51" s="20">
        <f t="shared" si="10"/>
        <v>37.150863741206173</v>
      </c>
      <c r="F51" s="20">
        <f t="shared" si="10"/>
        <v>37.307044686727018</v>
      </c>
      <c r="G51" s="20">
        <f t="shared" si="10"/>
        <v>34.80144226810048</v>
      </c>
      <c r="H51" s="20">
        <f t="shared" si="10"/>
        <v>37.63864810018412</v>
      </c>
      <c r="I51" s="20">
        <f t="shared" si="10"/>
        <v>39.378925240989517</v>
      </c>
      <c r="J51" s="20">
        <f t="shared" si="10"/>
        <v>34.579126237904035</v>
      </c>
      <c r="K51" s="20">
        <f t="shared" si="10"/>
        <v>37.527331465884657</v>
      </c>
      <c r="L51" s="20">
        <f t="shared" si="10"/>
        <v>36.545265920166464</v>
      </c>
      <c r="M51" s="20">
        <f t="shared" si="10"/>
        <v>47.422303594349273</v>
      </c>
      <c r="N51" s="20">
        <f t="shared" si="10"/>
        <v>44.088384893594387</v>
      </c>
      <c r="O51" s="20">
        <f t="shared" si="10"/>
        <v>42.086493538694455</v>
      </c>
      <c r="P51" s="20">
        <f t="shared" si="10"/>
        <v>36.975278480668464</v>
      </c>
      <c r="Q51" s="20">
        <f t="shared" si="8"/>
        <v>34.594194013247716</v>
      </c>
    </row>
    <row r="52" spans="1:17" ht="15" customHeight="1" x14ac:dyDescent="0.15">
      <c r="A52" s="3" t="s">
        <v>106</v>
      </c>
      <c r="B52" s="20" t="e">
        <f t="shared" si="9"/>
        <v>#DIV/0!</v>
      </c>
      <c r="C52" s="20" t="e">
        <f t="shared" si="10"/>
        <v>#DIV/0!</v>
      </c>
      <c r="D52" s="20">
        <f t="shared" si="10"/>
        <v>31.178784852036223</v>
      </c>
      <c r="E52" s="20">
        <f t="shared" si="10"/>
        <v>33.219226168697155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31.308288731044936</v>
      </c>
      <c r="K52" s="20">
        <f t="shared" si="10"/>
        <v>34.055334895715674</v>
      </c>
      <c r="L52" s="20">
        <f t="shared" si="10"/>
        <v>32.782644260710889</v>
      </c>
      <c r="M52" s="20">
        <f t="shared" si="10"/>
        <v>42.52311816227963</v>
      </c>
      <c r="N52" s="20">
        <f t="shared" si="10"/>
        <v>39.480577431836785</v>
      </c>
      <c r="O52" s="20">
        <f t="shared" si="10"/>
        <v>37.423358221299502</v>
      </c>
      <c r="P52" s="20">
        <f t="shared" si="10"/>
        <v>32.588768159230213</v>
      </c>
      <c r="Q52" s="20">
        <f t="shared" si="8"/>
        <v>30.360187970875259</v>
      </c>
    </row>
    <row r="53" spans="1:17" ht="15" customHeight="1" x14ac:dyDescent="0.15">
      <c r="A53" s="3" t="s">
        <v>107</v>
      </c>
      <c r="B53" s="20" t="e">
        <f t="shared" si="9"/>
        <v>#DIV/0!</v>
      </c>
      <c r="C53" s="20" t="e">
        <f t="shared" si="10"/>
        <v>#DIV/0!</v>
      </c>
      <c r="D53" s="20">
        <f t="shared" si="10"/>
        <v>3.6313455525646257</v>
      </c>
      <c r="E53" s="20">
        <f t="shared" si="10"/>
        <v>3.9316375725090134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3.2708375068590994</v>
      </c>
      <c r="K53" s="20">
        <f t="shared" si="10"/>
        <v>3.471996570168987</v>
      </c>
      <c r="L53" s="20">
        <f t="shared" si="10"/>
        <v>3.7626216594555721</v>
      </c>
      <c r="M53" s="20">
        <f t="shared" si="10"/>
        <v>4.8991854320696415</v>
      </c>
      <c r="N53" s="20">
        <f t="shared" si="10"/>
        <v>4.6078074617575941</v>
      </c>
      <c r="O53" s="20">
        <f t="shared" si="10"/>
        <v>4.6631353173949517</v>
      </c>
      <c r="P53" s="20">
        <f t="shared" si="10"/>
        <v>4.3865103214382533</v>
      </c>
      <c r="Q53" s="20">
        <f t="shared" si="8"/>
        <v>4.234006042372453</v>
      </c>
    </row>
    <row r="54" spans="1:17" ht="15" customHeight="1" x14ac:dyDescent="0.15">
      <c r="A54" s="3" t="s">
        <v>108</v>
      </c>
      <c r="B54" s="20" t="e">
        <f t="shared" si="9"/>
        <v>#DIV/0!</v>
      </c>
      <c r="C54" s="20" t="e">
        <f t="shared" si="10"/>
        <v>#DIV/0!</v>
      </c>
      <c r="D54" s="20">
        <f t="shared" si="10"/>
        <v>3.1085461364948684E-2</v>
      </c>
      <c r="E54" s="20">
        <f t="shared" si="10"/>
        <v>2.9118210596821448E-2</v>
      </c>
      <c r="F54" s="20">
        <f t="shared" si="10"/>
        <v>3.176087544889377E-2</v>
      </c>
      <c r="G54" s="20">
        <f t="shared" si="10"/>
        <v>3.082237837972341E-2</v>
      </c>
      <c r="H54" s="20">
        <f t="shared" si="10"/>
        <v>3.2160021916459385E-2</v>
      </c>
      <c r="I54" s="20">
        <f t="shared" si="10"/>
        <v>3.0438950218322384E-2</v>
      </c>
      <c r="J54" s="20">
        <f t="shared" si="10"/>
        <v>2.4020455357065089E-2</v>
      </c>
      <c r="K54" s="20">
        <f t="shared" si="10"/>
        <v>2.6286709910060768E-2</v>
      </c>
      <c r="L54" s="20">
        <f t="shared" si="10"/>
        <v>2.5175332051859567E-2</v>
      </c>
      <c r="M54" s="20">
        <f t="shared" si="10"/>
        <v>2.7417860370022813E-2</v>
      </c>
      <c r="N54" s="20">
        <f t="shared" si="10"/>
        <v>2.765702062897462E-2</v>
      </c>
      <c r="O54" s="20">
        <f t="shared" si="10"/>
        <v>2.4587528666744709E-2</v>
      </c>
      <c r="P54" s="20">
        <f t="shared" si="10"/>
        <v>2.3960996639033519E-2</v>
      </c>
      <c r="Q54" s="20">
        <f t="shared" si="8"/>
        <v>2.2342873034332814E-2</v>
      </c>
    </row>
    <row r="55" spans="1:17" ht="15" customHeight="1" x14ac:dyDescent="0.15">
      <c r="A55" s="3" t="s">
        <v>109</v>
      </c>
      <c r="B55" s="20" t="e">
        <f t="shared" si="9"/>
        <v>#DIV/0!</v>
      </c>
      <c r="C55" s="20" t="e">
        <f t="shared" si="10"/>
        <v>#DIV/0!</v>
      </c>
      <c r="D55" s="20">
        <f t="shared" si="10"/>
        <v>0.11070316219497914</v>
      </c>
      <c r="E55" s="20">
        <f t="shared" si="10"/>
        <v>7.2277680764238419E-2</v>
      </c>
      <c r="F55" s="20">
        <f t="shared" si="10"/>
        <v>0.28529244242647028</v>
      </c>
      <c r="G55" s="20">
        <f t="shared" si="10"/>
        <v>0.32076898057168179</v>
      </c>
      <c r="H55" s="20">
        <f t="shared" si="10"/>
        <v>0.54233769153041544</v>
      </c>
      <c r="I55" s="20">
        <f t="shared" si="10"/>
        <v>0.6032446497812981</v>
      </c>
      <c r="J55" s="20">
        <f t="shared" si="10"/>
        <v>0.64336714252118699</v>
      </c>
      <c r="K55" s="20">
        <f t="shared" si="10"/>
        <v>0.87063719648846505</v>
      </c>
      <c r="L55" s="20">
        <f t="shared" si="10"/>
        <v>1.0697227455490148</v>
      </c>
      <c r="M55" s="20">
        <f t="shared" si="10"/>
        <v>0.19841414817265873</v>
      </c>
      <c r="N55" s="20">
        <f t="shared" si="10"/>
        <v>0.28978850887749108</v>
      </c>
      <c r="O55" s="20">
        <f t="shared" si="10"/>
        <v>0.20030893262844479</v>
      </c>
      <c r="P55" s="20">
        <f t="shared" si="10"/>
        <v>0.33027943235179491</v>
      </c>
      <c r="Q55" s="20">
        <f t="shared" si="8"/>
        <v>0.38998900237649797</v>
      </c>
    </row>
    <row r="56" spans="1:17" ht="15" customHeight="1" x14ac:dyDescent="0.15">
      <c r="A56" s="3" t="s">
        <v>110</v>
      </c>
      <c r="B56" s="20" t="e">
        <f t="shared" si="9"/>
        <v>#DIV/0!</v>
      </c>
      <c r="C56" s="20" t="e">
        <f t="shared" si="10"/>
        <v>#DIV/0!</v>
      </c>
      <c r="D56" s="20">
        <f t="shared" si="10"/>
        <v>2.2481683399357086</v>
      </c>
      <c r="E56" s="20">
        <f t="shared" si="10"/>
        <v>2.4448770201289181</v>
      </c>
      <c r="F56" s="20">
        <f t="shared" si="10"/>
        <v>2.9624969198515068</v>
      </c>
      <c r="G56" s="20">
        <f t="shared" si="10"/>
        <v>3.1601158127539772</v>
      </c>
      <c r="H56" s="20">
        <f t="shared" si="10"/>
        <v>3.6592638042618288</v>
      </c>
      <c r="I56" s="20">
        <f t="shared" si="10"/>
        <v>3.6507449083147194</v>
      </c>
      <c r="J56" s="20">
        <f t="shared" si="10"/>
        <v>3.0474404673768194</v>
      </c>
      <c r="K56" s="20">
        <f t="shared" si="10"/>
        <v>3.2347810270871484</v>
      </c>
      <c r="L56" s="20">
        <f t="shared" si="10"/>
        <v>3.0481403507260323</v>
      </c>
      <c r="M56" s="20">
        <f t="shared" si="10"/>
        <v>4.7280847615498605</v>
      </c>
      <c r="N56" s="20">
        <f t="shared" si="10"/>
        <v>4.3894562292840922</v>
      </c>
      <c r="O56" s="20">
        <f t="shared" si="10"/>
        <v>3.8266931466062477</v>
      </c>
      <c r="P56" s="20">
        <f t="shared" si="10"/>
        <v>3.4897197601593226</v>
      </c>
      <c r="Q56" s="20">
        <f t="shared" si="10"/>
        <v>3.2529421803104612</v>
      </c>
    </row>
    <row r="57" spans="1:17" ht="15" customHeight="1" x14ac:dyDescent="0.15">
      <c r="A57" s="4" t="s">
        <v>111</v>
      </c>
      <c r="B57" s="20" t="e">
        <f t="shared" si="9"/>
        <v>#DIV/0!</v>
      </c>
      <c r="C57" s="20" t="e">
        <f t="shared" si="10"/>
        <v>#DIV/0!</v>
      </c>
      <c r="D57" s="20">
        <f t="shared" si="10"/>
        <v>9.0454834149920837E-2</v>
      </c>
      <c r="E57" s="20">
        <f t="shared" si="10"/>
        <v>9.7134275699367639E-2</v>
      </c>
      <c r="F57" s="20">
        <f t="shared" si="10"/>
        <v>0.10383298391320916</v>
      </c>
      <c r="G57" s="20">
        <f t="shared" si="10"/>
        <v>9.8184308639685955E-2</v>
      </c>
      <c r="H57" s="20">
        <f t="shared" si="10"/>
        <v>0.10326024131011317</v>
      </c>
      <c r="I57" s="20">
        <f t="shared" si="10"/>
        <v>0.1160791343130933</v>
      </c>
      <c r="J57" s="20">
        <f t="shared" si="10"/>
        <v>9.9429714922786155E-2</v>
      </c>
      <c r="K57" s="20">
        <f t="shared" si="10"/>
        <v>0.10493030990457534</v>
      </c>
      <c r="L57" s="20">
        <f t="shared" si="10"/>
        <v>9.9705085120894099E-2</v>
      </c>
      <c r="M57" s="20">
        <f t="shared" si="10"/>
        <v>0.1328444046862273</v>
      </c>
      <c r="N57" s="20">
        <f t="shared" si="10"/>
        <v>0.14273704120758562</v>
      </c>
      <c r="O57" s="20">
        <f t="shared" si="10"/>
        <v>0.14175815333846495</v>
      </c>
      <c r="P57" s="20">
        <f t="shared" si="10"/>
        <v>0.12853904661929949</v>
      </c>
      <c r="Q57" s="20">
        <f t="shared" si="10"/>
        <v>0.12410249279466046</v>
      </c>
    </row>
    <row r="58" spans="1:17" ht="15" customHeight="1" x14ac:dyDescent="0.15">
      <c r="A58" s="3" t="s">
        <v>112</v>
      </c>
      <c r="B58" s="20" t="e">
        <f t="shared" si="9"/>
        <v>#DIV/0!</v>
      </c>
      <c r="C58" s="20" t="e">
        <f t="shared" si="10"/>
        <v>#DIV/0!</v>
      </c>
      <c r="D58" s="20">
        <f t="shared" si="10"/>
        <v>4.8015043148901881</v>
      </c>
      <c r="E58" s="20">
        <f t="shared" si="10"/>
        <v>2.4892589457849481</v>
      </c>
      <c r="F58" s="20">
        <f t="shared" si="10"/>
        <v>3.6625995241423048</v>
      </c>
      <c r="G58" s="20">
        <f t="shared" si="10"/>
        <v>4.197057047912284</v>
      </c>
      <c r="H58" s="20">
        <f t="shared" si="10"/>
        <v>4.3380754349505528</v>
      </c>
      <c r="I58" s="20">
        <f t="shared" si="10"/>
        <v>5.2776079697236016</v>
      </c>
      <c r="J58" s="20">
        <f t="shared" si="10"/>
        <v>6.7299736088005506</v>
      </c>
      <c r="K58" s="20">
        <f t="shared" si="10"/>
        <v>6.0626016336446789</v>
      </c>
      <c r="L58" s="20">
        <f t="shared" si="10"/>
        <v>6.9065628994227986</v>
      </c>
      <c r="M58" s="20">
        <f t="shared" si="10"/>
        <v>3.3321746851730261</v>
      </c>
      <c r="N58" s="20">
        <f t="shared" si="10"/>
        <v>5.3755691046499372</v>
      </c>
      <c r="O58" s="20">
        <f t="shared" si="10"/>
        <v>4.5516281122475934</v>
      </c>
      <c r="P58" s="20">
        <f t="shared" si="10"/>
        <v>4.6692632652708097</v>
      </c>
      <c r="Q58" s="20">
        <f t="shared" si="10"/>
        <v>2.9567806037316076</v>
      </c>
    </row>
    <row r="59" spans="1:17" ht="15" customHeight="1" x14ac:dyDescent="0.15">
      <c r="A59" s="3" t="s">
        <v>113</v>
      </c>
      <c r="B59" s="20" t="e">
        <f t="shared" si="9"/>
        <v>#DIV/0!</v>
      </c>
      <c r="C59" s="20" t="e">
        <f t="shared" si="10"/>
        <v>#DIV/0!</v>
      </c>
      <c r="D59" s="20">
        <f t="shared" si="10"/>
        <v>11.527052739261592</v>
      </c>
      <c r="E59" s="20">
        <f t="shared" si="10"/>
        <v>12.021881953246172</v>
      </c>
      <c r="F59" s="20">
        <f t="shared" si="10"/>
        <v>11.338413726892153</v>
      </c>
      <c r="G59" s="20">
        <f t="shared" si="10"/>
        <v>12.569946507399443</v>
      </c>
      <c r="H59" s="20">
        <f t="shared" si="10"/>
        <v>9.081892456947795</v>
      </c>
      <c r="I59" s="20">
        <f t="shared" si="10"/>
        <v>9.7994128524158413</v>
      </c>
      <c r="J59" s="20">
        <f t="shared" si="10"/>
        <v>7.3896038924841703</v>
      </c>
      <c r="K59" s="20">
        <f t="shared" si="10"/>
        <v>8.292338239656555</v>
      </c>
      <c r="L59" s="20">
        <f t="shared" si="10"/>
        <v>12.000932698932916</v>
      </c>
      <c r="M59" s="20">
        <f t="shared" si="10"/>
        <v>5.2595841601314381</v>
      </c>
      <c r="N59" s="20">
        <f t="shared" si="10"/>
        <v>4.6377162348429986</v>
      </c>
      <c r="O59" s="20">
        <f t="shared" si="10"/>
        <v>5.7132507095677605</v>
      </c>
      <c r="P59" s="20">
        <f t="shared" si="10"/>
        <v>8.5659574222647752</v>
      </c>
      <c r="Q59" s="20">
        <f t="shared" si="10"/>
        <v>8.7940853011073479</v>
      </c>
    </row>
    <row r="60" spans="1:17" ht="15" customHeight="1" x14ac:dyDescent="0.15">
      <c r="A60" s="3" t="s">
        <v>114</v>
      </c>
      <c r="B60" s="20" t="e">
        <f t="shared" si="9"/>
        <v>#DIV/0!</v>
      </c>
      <c r="C60" s="20" t="e">
        <f t="shared" si="10"/>
        <v>#DIV/0!</v>
      </c>
      <c r="D60" s="20">
        <f t="shared" si="10"/>
        <v>4.4816411244716896</v>
      </c>
      <c r="E60" s="20">
        <f t="shared" si="10"/>
        <v>1.7907614624302923</v>
      </c>
      <c r="F60" s="20">
        <f t="shared" si="10"/>
        <v>1.4279770392602797</v>
      </c>
      <c r="G60" s="20">
        <f t="shared" si="10"/>
        <v>1.2600146809906054</v>
      </c>
      <c r="H60" s="20">
        <f t="shared" si="10"/>
        <v>1.2104140442479756</v>
      </c>
      <c r="I60" s="20">
        <f t="shared" si="10"/>
        <v>0.56347635897658088</v>
      </c>
      <c r="J60" s="20">
        <f t="shared" si="10"/>
        <v>2.8960775753194379</v>
      </c>
      <c r="K60" s="20">
        <f t="shared" si="10"/>
        <v>6.6344566655431176</v>
      </c>
      <c r="L60" s="20">
        <f t="shared" si="10"/>
        <v>1.4520916123601995</v>
      </c>
      <c r="M60" s="20">
        <f t="shared" si="10"/>
        <v>0.98780844657988287</v>
      </c>
      <c r="N60" s="20">
        <f t="shared" si="10"/>
        <v>0.9413528494380331</v>
      </c>
      <c r="O60" s="20">
        <f t="shared" si="10"/>
        <v>1.4678616481863072</v>
      </c>
      <c r="P60" s="20">
        <f t="shared" si="10"/>
        <v>1.145678410136787</v>
      </c>
      <c r="Q60" s="20">
        <f t="shared" si="10"/>
        <v>0.58089889770946046</v>
      </c>
    </row>
    <row r="61" spans="1:17" ht="15" customHeight="1" x14ac:dyDescent="0.15">
      <c r="A61" s="3" t="s">
        <v>115</v>
      </c>
      <c r="B61" s="20" t="e">
        <f t="shared" si="9"/>
        <v>#DIV/0!</v>
      </c>
      <c r="C61" s="20" t="e">
        <f t="shared" ref="C61:Q67" si="11">+C25/C$32*100</f>
        <v>#DIV/0!</v>
      </c>
      <c r="D61" s="20">
        <f t="shared" si="11"/>
        <v>5.4269545340317853E-2</v>
      </c>
      <c r="E61" s="20">
        <f t="shared" si="11"/>
        <v>5.2718392946431832E-2</v>
      </c>
      <c r="F61" s="20">
        <f t="shared" si="11"/>
        <v>0.14572636970668906</v>
      </c>
      <c r="G61" s="20">
        <f t="shared" si="11"/>
        <v>8.4394960119012E-2</v>
      </c>
      <c r="H61" s="20">
        <f t="shared" si="11"/>
        <v>8.6996982363755498E-2</v>
      </c>
      <c r="I61" s="20">
        <f t="shared" si="11"/>
        <v>4.3041466230791442E-2</v>
      </c>
      <c r="J61" s="20">
        <f t="shared" si="11"/>
        <v>1.272948040692965</v>
      </c>
      <c r="K61" s="20">
        <f t="shared" si="11"/>
        <v>0.36018999762539056</v>
      </c>
      <c r="L61" s="20">
        <f t="shared" si="11"/>
        <v>0.26629308448437555</v>
      </c>
      <c r="M61" s="20">
        <f t="shared" si="11"/>
        <v>0.28477344949042099</v>
      </c>
      <c r="N61" s="20">
        <f t="shared" si="11"/>
        <v>7.3603084110173606E-2</v>
      </c>
      <c r="O61" s="20">
        <f t="shared" si="11"/>
        <v>8.9941317995135675E-2</v>
      </c>
      <c r="P61" s="20">
        <f t="shared" si="11"/>
        <v>1.9033666518627038E-2</v>
      </c>
      <c r="Q61" s="20">
        <f t="shared" si="11"/>
        <v>0.15670033372098902</v>
      </c>
    </row>
    <row r="62" spans="1:17" ht="15" customHeight="1" x14ac:dyDescent="0.15">
      <c r="A62" s="3" t="s">
        <v>116</v>
      </c>
      <c r="B62" s="20" t="e">
        <f t="shared" si="9"/>
        <v>#DIV/0!</v>
      </c>
      <c r="C62" s="20" t="e">
        <f t="shared" si="11"/>
        <v>#DIV/0!</v>
      </c>
      <c r="D62" s="20">
        <f t="shared" si="11"/>
        <v>2.3371804597427341</v>
      </c>
      <c r="E62" s="20">
        <f t="shared" si="11"/>
        <v>4.1173659140359113</v>
      </c>
      <c r="F62" s="20">
        <f t="shared" si="11"/>
        <v>0.90605176803889798</v>
      </c>
      <c r="G62" s="20">
        <f t="shared" si="11"/>
        <v>1.3036932940813331</v>
      </c>
      <c r="H62" s="20">
        <f t="shared" si="11"/>
        <v>1.4395809240676838</v>
      </c>
      <c r="I62" s="20">
        <f t="shared" si="11"/>
        <v>2.1021850580648671</v>
      </c>
      <c r="J62" s="20">
        <f t="shared" si="11"/>
        <v>1.002244993946573</v>
      </c>
      <c r="K62" s="20">
        <f t="shared" si="11"/>
        <v>1.3221594366184986</v>
      </c>
      <c r="L62" s="20">
        <f t="shared" si="11"/>
        <v>1.446248781285062</v>
      </c>
      <c r="M62" s="20">
        <f t="shared" si="11"/>
        <v>0.20425958033276512</v>
      </c>
      <c r="N62" s="20">
        <f t="shared" si="11"/>
        <v>2.3086822589924423</v>
      </c>
      <c r="O62" s="20">
        <f t="shared" si="11"/>
        <v>1.8636276204970204</v>
      </c>
      <c r="P62" s="20">
        <f t="shared" si="11"/>
        <v>2.9690212657965014</v>
      </c>
      <c r="Q62" s="20">
        <f t="shared" si="11"/>
        <v>6.6677674824290838</v>
      </c>
    </row>
    <row r="63" spans="1:17" ht="15" customHeight="1" x14ac:dyDescent="0.15">
      <c r="A63" s="3" t="s">
        <v>117</v>
      </c>
      <c r="B63" s="20" t="e">
        <f t="shared" si="9"/>
        <v>#DIV/0!</v>
      </c>
      <c r="C63" s="20" t="e">
        <f t="shared" si="11"/>
        <v>#DIV/0!</v>
      </c>
      <c r="D63" s="20">
        <f t="shared" si="11"/>
        <v>2.6117659058417515</v>
      </c>
      <c r="E63" s="20">
        <f t="shared" si="11"/>
        <v>2.6572107470815998</v>
      </c>
      <c r="F63" s="20">
        <f t="shared" si="11"/>
        <v>2.5007607798464706</v>
      </c>
      <c r="G63" s="20">
        <f t="shared" si="11"/>
        <v>2.2931049702677355</v>
      </c>
      <c r="H63" s="20">
        <f t="shared" si="11"/>
        <v>2.2781695297383235</v>
      </c>
      <c r="I63" s="20">
        <f t="shared" si="11"/>
        <v>2.3392293711676571</v>
      </c>
      <c r="J63" s="20">
        <f t="shared" si="11"/>
        <v>4.7168689193544173</v>
      </c>
      <c r="K63" s="20">
        <f t="shared" si="11"/>
        <v>3.8062896114085185</v>
      </c>
      <c r="L63" s="20">
        <f t="shared" si="11"/>
        <v>4.9429004621221653</v>
      </c>
      <c r="M63" s="20">
        <f t="shared" si="11"/>
        <v>3.6943827136653331</v>
      </c>
      <c r="N63" s="20">
        <f t="shared" si="11"/>
        <v>4.2443471129697334</v>
      </c>
      <c r="O63" s="20">
        <f t="shared" si="11"/>
        <v>4.1193607104414465</v>
      </c>
      <c r="P63" s="20">
        <f t="shared" si="11"/>
        <v>4.5509908630161027</v>
      </c>
      <c r="Q63" s="20">
        <f t="shared" si="11"/>
        <v>3.6865740506649138</v>
      </c>
    </row>
    <row r="64" spans="1:17" ht="15" customHeight="1" x14ac:dyDescent="0.15">
      <c r="A64" s="3" t="s">
        <v>118</v>
      </c>
      <c r="B64" s="20" t="e">
        <f t="shared" si="9"/>
        <v>#DIV/0!</v>
      </c>
      <c r="C64" s="20" t="e">
        <f t="shared" si="11"/>
        <v>#DIV/0!</v>
      </c>
      <c r="D64" s="20">
        <f t="shared" si="11"/>
        <v>3.3974916230301493</v>
      </c>
      <c r="E64" s="20">
        <f t="shared" si="11"/>
        <v>2.5807223863010278</v>
      </c>
      <c r="F64" s="20">
        <f t="shared" si="11"/>
        <v>2.3355268030145733</v>
      </c>
      <c r="G64" s="20">
        <f t="shared" si="11"/>
        <v>1.8874226330161141</v>
      </c>
      <c r="H64" s="20">
        <f t="shared" si="11"/>
        <v>2.0340832095518624</v>
      </c>
      <c r="I64" s="20">
        <f t="shared" si="11"/>
        <v>2.0562024776831103</v>
      </c>
      <c r="J64" s="20">
        <f t="shared" si="11"/>
        <v>1.8774333469789479</v>
      </c>
      <c r="K64" s="20">
        <f t="shared" si="11"/>
        <v>1.8689836310737493</v>
      </c>
      <c r="L64" s="20">
        <f t="shared" si="11"/>
        <v>1.8443286708259368</v>
      </c>
      <c r="M64" s="20">
        <f t="shared" si="11"/>
        <v>3.0334139515852083</v>
      </c>
      <c r="N64" s="20">
        <f t="shared" si="11"/>
        <v>2.3517062009652969</v>
      </c>
      <c r="O64" s="20">
        <f t="shared" si="11"/>
        <v>2.5265412357374206</v>
      </c>
      <c r="P64" s="20">
        <f t="shared" si="11"/>
        <v>2.2034229288940121</v>
      </c>
      <c r="Q64" s="20">
        <f t="shared" si="11"/>
        <v>2.0886477979471101</v>
      </c>
    </row>
    <row r="65" spans="1:17" ht="15" customHeight="1" x14ac:dyDescent="0.15">
      <c r="A65" s="3" t="s">
        <v>119</v>
      </c>
      <c r="B65" s="20" t="e">
        <f t="shared" si="9"/>
        <v>#DIV/0!</v>
      </c>
      <c r="C65" s="20" t="e">
        <f t="shared" si="11"/>
        <v>#DIV/0!</v>
      </c>
      <c r="D65" s="20">
        <f t="shared" si="11"/>
        <v>10.635824341811908</v>
      </c>
      <c r="E65" s="20">
        <f t="shared" si="11"/>
        <v>10.910415235870239</v>
      </c>
      <c r="F65" s="20">
        <f t="shared" si="11"/>
        <v>13.056126701487491</v>
      </c>
      <c r="G65" s="20">
        <f t="shared" si="11"/>
        <v>17.751379379191974</v>
      </c>
      <c r="H65" s="20">
        <f t="shared" si="11"/>
        <v>16.463304666730703</v>
      </c>
      <c r="I65" s="20">
        <f t="shared" si="11"/>
        <v>11.642700802987413</v>
      </c>
      <c r="J65" s="20">
        <f t="shared" si="11"/>
        <v>16.061723179834686</v>
      </c>
      <c r="K65" s="20">
        <f t="shared" si="11"/>
        <v>8.7939943312515201</v>
      </c>
      <c r="L65" s="20">
        <f t="shared" si="11"/>
        <v>10.675956319317988</v>
      </c>
      <c r="M65" s="20">
        <f t="shared" si="11"/>
        <v>4.6902634237044101</v>
      </c>
      <c r="N65" s="20">
        <f t="shared" si="11"/>
        <v>6.1429182127411028</v>
      </c>
      <c r="O65" s="20">
        <f t="shared" si="11"/>
        <v>9.4896810078952889</v>
      </c>
      <c r="P65" s="20">
        <f t="shared" si="11"/>
        <v>13.054952914334494</v>
      </c>
      <c r="Q65" s="20">
        <f t="shared" si="11"/>
        <v>14.328512919047379</v>
      </c>
    </row>
    <row r="66" spans="1:17" ht="15" customHeight="1" x14ac:dyDescent="0.15">
      <c r="A66" s="3" t="s">
        <v>232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0.17188950049083046</v>
      </c>
      <c r="O66" s="20">
        <f t="shared" si="11"/>
        <v>0.2296447551037252</v>
      </c>
      <c r="P66" s="20">
        <f t="shared" si="11"/>
        <v>0.20928793488014147</v>
      </c>
      <c r="Q66" s="20">
        <f t="shared" si="11"/>
        <v>0.1880340799919098</v>
      </c>
    </row>
    <row r="67" spans="1:17" ht="15" customHeight="1" x14ac:dyDescent="0.15">
      <c r="A67" s="3" t="s">
        <v>233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1.3751160039266437</v>
      </c>
      <c r="O67" s="20">
        <f t="shared" si="11"/>
        <v>3.5948900761350067</v>
      </c>
      <c r="P67" s="20">
        <f t="shared" si="11"/>
        <v>6.7796107409204875</v>
      </c>
      <c r="Q67" s="20">
        <f t="shared" si="11"/>
        <v>4.5586413510643675</v>
      </c>
    </row>
    <row r="68" spans="1:17" ht="15" customHeight="1" x14ac:dyDescent="0.15">
      <c r="A68" s="3" t="s">
        <v>0</v>
      </c>
      <c r="B68" s="21" t="e">
        <f t="shared" ref="B68:N68" si="12">SUM(B40:B65)-B52-B53</f>
        <v>#DIV/0!</v>
      </c>
      <c r="C68" s="21" t="e">
        <f t="shared" si="12"/>
        <v>#DIV/0!</v>
      </c>
      <c r="D68" s="21">
        <f t="shared" si="12"/>
        <v>100.00000000000003</v>
      </c>
      <c r="E68" s="21">
        <f t="shared" si="12"/>
        <v>99.999999999999986</v>
      </c>
      <c r="F68" s="21">
        <f t="shared" si="12"/>
        <v>100</v>
      </c>
      <c r="G68" s="21">
        <f t="shared" si="12"/>
        <v>100</v>
      </c>
      <c r="H68" s="21">
        <f t="shared" si="12"/>
        <v>100</v>
      </c>
      <c r="I68" s="21">
        <f t="shared" si="12"/>
        <v>100</v>
      </c>
      <c r="J68" s="21">
        <f t="shared" si="12"/>
        <v>100</v>
      </c>
      <c r="K68" s="21">
        <f t="shared" si="12"/>
        <v>100</v>
      </c>
      <c r="L68" s="21">
        <f t="shared" si="12"/>
        <v>99.999999999999986</v>
      </c>
      <c r="M68" s="21">
        <f t="shared" si="12"/>
        <v>100</v>
      </c>
      <c r="N68" s="21">
        <f t="shared" si="12"/>
        <v>100.00000000000001</v>
      </c>
      <c r="O68" s="21">
        <f>SUM(O40:O65)-O52-O53</f>
        <v>100.00000000000001</v>
      </c>
      <c r="P68" s="21">
        <f>SUM(P40:P65)-P52-P53</f>
        <v>100</v>
      </c>
      <c r="Q68" s="21">
        <f>SUM(Q40:Q65)-Q52-Q53</f>
        <v>99.999999999999972</v>
      </c>
    </row>
    <row r="69" spans="1:17" ht="15" customHeight="1" x14ac:dyDescent="0.15">
      <c r="A69" s="3" t="s">
        <v>1</v>
      </c>
      <c r="B69" s="20" t="e">
        <f>+B33/$B$32*100</f>
        <v>#DIV/0!</v>
      </c>
      <c r="C69" s="20" t="e">
        <f t="shared" ref="C69:P72" si="13">+C33/C$32*100</f>
        <v>#DIV/0!</v>
      </c>
      <c r="D69" s="20">
        <f t="shared" si="13"/>
        <v>57.703943609329059</v>
      </c>
      <c r="E69" s="20">
        <f t="shared" si="13"/>
        <v>60.765375985710854</v>
      </c>
      <c r="F69" s="20">
        <f t="shared" si="13"/>
        <v>61.275194941419954</v>
      </c>
      <c r="G69" s="20">
        <f t="shared" si="13"/>
        <v>55.073917425056152</v>
      </c>
      <c r="H69" s="20">
        <f t="shared" si="13"/>
        <v>58.762621014298986</v>
      </c>
      <c r="I69" s="20">
        <f t="shared" si="13"/>
        <v>61.806074950341028</v>
      </c>
      <c r="J69" s="20">
        <f t="shared" si="13"/>
        <v>54.262889117767465</v>
      </c>
      <c r="K69" s="20">
        <f t="shared" si="13"/>
        <v>58.648637919697777</v>
      </c>
      <c r="L69" s="20">
        <f t="shared" si="13"/>
        <v>56.247117289852625</v>
      </c>
      <c r="M69" s="20">
        <f t="shared" si="13"/>
        <v>73.45399627492877</v>
      </c>
      <c r="N69" s="20">
        <f t="shared" si="13"/>
        <v>69.102123161921114</v>
      </c>
      <c r="O69" s="20">
        <f t="shared" si="13"/>
        <v>66.009347404858858</v>
      </c>
      <c r="P69" s="20">
        <f t="shared" si="13"/>
        <v>58.873141024637476</v>
      </c>
      <c r="Q69" s="20">
        <f>+Q33/Q$32*100</f>
        <v>56.972998938160494</v>
      </c>
    </row>
    <row r="70" spans="1:17" ht="15" customHeight="1" x14ac:dyDescent="0.15">
      <c r="A70" s="3" t="s">
        <v>151</v>
      </c>
      <c r="B70" s="20" t="e">
        <f>+B34/$B$32*100</f>
        <v>#DIV/0!</v>
      </c>
      <c r="C70" s="20" t="e">
        <f t="shared" si="13"/>
        <v>#DIV/0!</v>
      </c>
      <c r="D70" s="20">
        <f t="shared" si="13"/>
        <v>42.296056390670941</v>
      </c>
      <c r="E70" s="20">
        <f t="shared" si="13"/>
        <v>39.234624014289146</v>
      </c>
      <c r="F70" s="20">
        <f t="shared" si="13"/>
        <v>38.724805058580046</v>
      </c>
      <c r="G70" s="20">
        <f t="shared" si="13"/>
        <v>44.926082574943848</v>
      </c>
      <c r="H70" s="20">
        <f t="shared" si="13"/>
        <v>41.237378985701007</v>
      </c>
      <c r="I70" s="20">
        <f t="shared" si="13"/>
        <v>38.193925049658972</v>
      </c>
      <c r="J70" s="20">
        <f t="shared" si="13"/>
        <v>45.737110882232543</v>
      </c>
      <c r="K70" s="20">
        <f t="shared" si="13"/>
        <v>41.351362080302216</v>
      </c>
      <c r="L70" s="20">
        <f t="shared" si="13"/>
        <v>43.752882710147382</v>
      </c>
      <c r="M70" s="20">
        <f t="shared" si="13"/>
        <v>26.54600372507123</v>
      </c>
      <c r="N70" s="20">
        <f t="shared" si="13"/>
        <v>30.897876838078886</v>
      </c>
      <c r="O70" s="20">
        <f t="shared" si="13"/>
        <v>33.990652595141128</v>
      </c>
      <c r="P70" s="20">
        <f t="shared" si="13"/>
        <v>41.126858975362524</v>
      </c>
      <c r="Q70" s="20">
        <f>+Q34/Q$32*100</f>
        <v>43.027001061839506</v>
      </c>
    </row>
    <row r="71" spans="1:17" ht="15" customHeight="1" x14ac:dyDescent="0.15">
      <c r="A71" s="3" t="s">
        <v>3</v>
      </c>
      <c r="B71" s="20" t="e">
        <f>+B35/$B$32*100</f>
        <v>#DIV/0!</v>
      </c>
      <c r="C71" s="20" t="e">
        <f t="shared" si="13"/>
        <v>#DIV/0!</v>
      </c>
      <c r="D71" s="20">
        <f t="shared" si="13"/>
        <v>33.945726428480121</v>
      </c>
      <c r="E71" s="20">
        <f t="shared" si="13"/>
        <v>33.265034292423238</v>
      </c>
      <c r="F71" s="20">
        <f t="shared" si="13"/>
        <v>30.506985709457503</v>
      </c>
      <c r="G71" s="20">
        <f t="shared" si="13"/>
        <v>26.804079277349267</v>
      </c>
      <c r="H71" s="20">
        <f t="shared" si="13"/>
        <v>28.548020822468889</v>
      </c>
      <c r="I71" s="20">
        <f t="shared" si="13"/>
        <v>29.90282938343811</v>
      </c>
      <c r="J71" s="20">
        <f t="shared" si="13"/>
        <v>32.122466488402679</v>
      </c>
      <c r="K71" s="20">
        <f t="shared" si="13"/>
        <v>35.137781479634292</v>
      </c>
      <c r="L71" s="20">
        <f t="shared" si="13"/>
        <v>29.665359254680929</v>
      </c>
      <c r="M71" s="20">
        <f t="shared" si="13"/>
        <v>33.290292859630647</v>
      </c>
      <c r="N71" s="20">
        <f t="shared" si="13"/>
        <v>34.039552805399943</v>
      </c>
      <c r="O71" s="20">
        <f t="shared" si="13"/>
        <v>33.353276167329184</v>
      </c>
      <c r="P71" s="20">
        <f t="shared" si="13"/>
        <v>31.938113392862295</v>
      </c>
      <c r="Q71" s="20">
        <f>+Q35/Q$32*100</f>
        <v>34.153862441219601</v>
      </c>
    </row>
    <row r="72" spans="1:17" ht="15" customHeight="1" x14ac:dyDescent="0.15">
      <c r="A72" s="3" t="s">
        <v>2</v>
      </c>
      <c r="B72" s="20" t="e">
        <f>+B36/$B$32*100</f>
        <v>#DIV/0!</v>
      </c>
      <c r="C72" s="20" t="e">
        <f t="shared" si="13"/>
        <v>#DIV/0!</v>
      </c>
      <c r="D72" s="20">
        <f t="shared" si="13"/>
        <v>66.054273571519886</v>
      </c>
      <c r="E72" s="20">
        <f t="shared" si="13"/>
        <v>66.734965707576762</v>
      </c>
      <c r="F72" s="20">
        <f t="shared" si="13"/>
        <v>69.493014290542504</v>
      </c>
      <c r="G72" s="20">
        <f t="shared" si="13"/>
        <v>73.195920722650726</v>
      </c>
      <c r="H72" s="20">
        <f t="shared" si="13"/>
        <v>71.451979177531115</v>
      </c>
      <c r="I72" s="20">
        <f t="shared" si="13"/>
        <v>70.097170616561883</v>
      </c>
      <c r="J72" s="20">
        <f t="shared" si="13"/>
        <v>67.877533511597321</v>
      </c>
      <c r="K72" s="20">
        <f t="shared" si="13"/>
        <v>64.862218520365701</v>
      </c>
      <c r="L72" s="20">
        <f t="shared" si="13"/>
        <v>70.334640745319064</v>
      </c>
      <c r="M72" s="20">
        <f t="shared" si="13"/>
        <v>66.70970714036936</v>
      </c>
      <c r="N72" s="20">
        <f t="shared" si="13"/>
        <v>65.960447194600064</v>
      </c>
      <c r="O72" s="20">
        <f t="shared" si="13"/>
        <v>66.646723832670816</v>
      </c>
      <c r="P72" s="20">
        <f t="shared" si="13"/>
        <v>68.061886607137708</v>
      </c>
      <c r="Q72" s="20">
        <f>+Q36/Q$32*100</f>
        <v>65.846137558780399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Q554"/>
  <sheetViews>
    <sheetView workbookViewId="0">
      <selection sqref="A1:IV65536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7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[2]財政指標!$M$1</f>
        <v>小川町</v>
      </c>
      <c r="P1" s="23" t="str">
        <f>[2]財政指標!$M$1</f>
        <v>小川町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169</v>
      </c>
      <c r="D3" s="2" t="s">
        <v>171</v>
      </c>
      <c r="E3" s="2" t="s">
        <v>173</v>
      </c>
      <c r="F3" s="2" t="s">
        <v>175</v>
      </c>
      <c r="G3" s="2" t="s">
        <v>177</v>
      </c>
      <c r="H3" s="2" t="s">
        <v>179</v>
      </c>
      <c r="I3" s="2" t="s">
        <v>181</v>
      </c>
      <c r="J3" s="68" t="s">
        <v>228</v>
      </c>
      <c r="K3" s="68" t="s">
        <v>229</v>
      </c>
      <c r="L3" s="2" t="s">
        <v>230</v>
      </c>
      <c r="M3" s="2" t="s">
        <v>231</v>
      </c>
      <c r="N3" s="2" t="s">
        <v>234</v>
      </c>
      <c r="O3" s="2" t="s">
        <v>235</v>
      </c>
      <c r="P3" s="2" t="s">
        <v>236</v>
      </c>
      <c r="Q3" s="2" t="s">
        <v>237</v>
      </c>
    </row>
    <row r="4" spans="1:17" ht="15" customHeight="1" x14ac:dyDescent="0.15">
      <c r="A4" s="3" t="s">
        <v>97</v>
      </c>
      <c r="B4" s="12"/>
      <c r="C4" s="12"/>
      <c r="D4" s="12">
        <v>865304</v>
      </c>
      <c r="E4" s="12">
        <v>847442</v>
      </c>
      <c r="F4" s="12">
        <v>831293</v>
      </c>
      <c r="G4" s="12">
        <v>848162</v>
      </c>
      <c r="H4" s="12">
        <v>854383</v>
      </c>
      <c r="I4" s="12">
        <v>880611</v>
      </c>
      <c r="J4" s="6">
        <v>910202</v>
      </c>
      <c r="K4" s="7">
        <v>846317</v>
      </c>
      <c r="L4" s="7">
        <v>865731</v>
      </c>
      <c r="M4" s="7">
        <v>877047</v>
      </c>
      <c r="N4" s="7">
        <v>799214</v>
      </c>
      <c r="O4" s="7">
        <v>837696</v>
      </c>
      <c r="P4" s="7">
        <v>771672</v>
      </c>
      <c r="Q4" s="7">
        <v>771370</v>
      </c>
    </row>
    <row r="5" spans="1:17" ht="15" customHeight="1" x14ac:dyDescent="0.15">
      <c r="A5" s="3" t="s">
        <v>98</v>
      </c>
      <c r="B5" s="12"/>
      <c r="C5" s="12"/>
      <c r="D5" s="12">
        <v>70289</v>
      </c>
      <c r="E5" s="12">
        <v>74320</v>
      </c>
      <c r="F5" s="12">
        <v>80290</v>
      </c>
      <c r="G5" s="12">
        <v>81240</v>
      </c>
      <c r="H5" s="12">
        <v>83587</v>
      </c>
      <c r="I5" s="12">
        <v>85078</v>
      </c>
      <c r="J5" s="6">
        <v>60922</v>
      </c>
      <c r="K5" s="7">
        <v>47961</v>
      </c>
      <c r="L5" s="7">
        <v>49063</v>
      </c>
      <c r="M5" s="7">
        <v>50568</v>
      </c>
      <c r="N5" s="7">
        <v>50385</v>
      </c>
      <c r="O5" s="7">
        <v>50634</v>
      </c>
      <c r="P5" s="7">
        <v>53917</v>
      </c>
      <c r="Q5" s="7">
        <v>70293</v>
      </c>
    </row>
    <row r="6" spans="1:17" ht="15" customHeight="1" x14ac:dyDescent="0.15">
      <c r="A6" s="3" t="s">
        <v>161</v>
      </c>
      <c r="B6" s="12"/>
      <c r="C6" s="12"/>
      <c r="D6" s="12">
        <v>26309</v>
      </c>
      <c r="E6" s="12">
        <v>19261</v>
      </c>
      <c r="F6" s="12">
        <v>20573</v>
      </c>
      <c r="G6" s="12">
        <v>26768</v>
      </c>
      <c r="H6" s="12">
        <v>18445</v>
      </c>
      <c r="I6" s="12">
        <v>10107</v>
      </c>
      <c r="J6" s="6">
        <v>7939</v>
      </c>
      <c r="K6" s="7">
        <v>6322</v>
      </c>
      <c r="L6" s="7">
        <v>5845</v>
      </c>
      <c r="M6" s="7">
        <v>24355</v>
      </c>
      <c r="N6" s="7">
        <v>24566</v>
      </c>
      <c r="O6" s="7">
        <v>7868</v>
      </c>
      <c r="P6" s="7">
        <v>5472</v>
      </c>
      <c r="Q6" s="7">
        <v>5347</v>
      </c>
    </row>
    <row r="7" spans="1:17" ht="15" customHeight="1" x14ac:dyDescent="0.15">
      <c r="A7" s="3" t="s">
        <v>162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7">
        <v>840</v>
      </c>
    </row>
    <row r="8" spans="1:17" ht="15" customHeight="1" x14ac:dyDescent="0.15">
      <c r="A8" s="3" t="s">
        <v>163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7">
        <v>967</v>
      </c>
    </row>
    <row r="9" spans="1:17" ht="15" customHeight="1" x14ac:dyDescent="0.15">
      <c r="A9" s="3" t="s">
        <v>99</v>
      </c>
      <c r="B9" s="12"/>
      <c r="C9" s="12"/>
      <c r="D9" s="12"/>
      <c r="E9" s="12"/>
      <c r="F9" s="12"/>
      <c r="G9" s="12"/>
      <c r="H9" s="12"/>
      <c r="I9" s="12"/>
      <c r="J9" s="6">
        <v>17493</v>
      </c>
      <c r="K9" s="7">
        <v>74387</v>
      </c>
      <c r="L9" s="7">
        <v>70574</v>
      </c>
      <c r="M9" s="7">
        <v>72782</v>
      </c>
      <c r="N9" s="7">
        <v>70075</v>
      </c>
      <c r="O9" s="7">
        <v>60404</v>
      </c>
      <c r="P9" s="7">
        <v>66514</v>
      </c>
      <c r="Q9" s="7">
        <v>73404</v>
      </c>
    </row>
    <row r="10" spans="1:17" ht="15" customHeight="1" x14ac:dyDescent="0.15">
      <c r="A10" s="3" t="s">
        <v>100</v>
      </c>
      <c r="B10" s="12"/>
      <c r="C10" s="12"/>
      <c r="D10" s="12">
        <v>126774</v>
      </c>
      <c r="E10" s="12">
        <v>139751</v>
      </c>
      <c r="F10" s="12">
        <v>137138</v>
      </c>
      <c r="G10" s="12">
        <v>132491</v>
      </c>
      <c r="H10" s="12">
        <v>125141</v>
      </c>
      <c r="I10" s="12">
        <v>135503</v>
      </c>
      <c r="J10" s="6">
        <v>108189</v>
      </c>
      <c r="K10" s="7">
        <v>90617</v>
      </c>
      <c r="L10" s="7">
        <v>90907</v>
      </c>
      <c r="M10" s="7">
        <v>72971</v>
      </c>
      <c r="N10" s="7">
        <v>77942</v>
      </c>
      <c r="O10" s="7">
        <v>70508</v>
      </c>
      <c r="P10" s="7">
        <v>66056</v>
      </c>
      <c r="Q10" s="7">
        <v>51386</v>
      </c>
    </row>
    <row r="11" spans="1:17" ht="15" customHeight="1" x14ac:dyDescent="0.15">
      <c r="A11" s="3" t="s">
        <v>101</v>
      </c>
      <c r="B11" s="12"/>
      <c r="C11" s="12"/>
      <c r="D11" s="12"/>
      <c r="E11" s="12"/>
      <c r="F11" s="12"/>
      <c r="G11" s="12"/>
      <c r="H11" s="12"/>
      <c r="I11" s="12"/>
      <c r="J11" s="6"/>
      <c r="K11" s="7"/>
      <c r="L11" s="7"/>
      <c r="M11" s="7">
        <v>0</v>
      </c>
      <c r="N11" s="7">
        <v>0</v>
      </c>
      <c r="O11" s="7">
        <v>0</v>
      </c>
      <c r="P11" s="7">
        <v>0</v>
      </c>
      <c r="Q11" s="7">
        <v>135</v>
      </c>
    </row>
    <row r="12" spans="1:17" ht="15" customHeight="1" x14ac:dyDescent="0.15">
      <c r="A12" s="3" t="s">
        <v>102</v>
      </c>
      <c r="B12" s="12"/>
      <c r="C12" s="12"/>
      <c r="D12" s="12">
        <v>50564</v>
      </c>
      <c r="E12" s="12">
        <v>48594</v>
      </c>
      <c r="F12" s="12">
        <v>42066</v>
      </c>
      <c r="G12" s="12">
        <v>46106</v>
      </c>
      <c r="H12" s="12">
        <v>48989</v>
      </c>
      <c r="I12" s="12">
        <v>48354</v>
      </c>
      <c r="J12" s="6">
        <v>40693</v>
      </c>
      <c r="K12" s="7">
        <v>35435</v>
      </c>
      <c r="L12" s="7">
        <v>35082</v>
      </c>
      <c r="M12" s="7">
        <v>33394</v>
      </c>
      <c r="N12" s="7">
        <v>34096</v>
      </c>
      <c r="O12" s="7">
        <v>30040</v>
      </c>
      <c r="P12" s="7">
        <v>34298</v>
      </c>
      <c r="Q12" s="7">
        <v>33000</v>
      </c>
    </row>
    <row r="13" spans="1:17" ht="15" customHeight="1" x14ac:dyDescent="0.15">
      <c r="A13" s="3" t="s">
        <v>103</v>
      </c>
      <c r="B13" s="12"/>
      <c r="C13" s="12"/>
      <c r="D13" s="12"/>
      <c r="E13" s="12"/>
      <c r="F13" s="12"/>
      <c r="G13" s="12"/>
      <c r="H13" s="12"/>
      <c r="I13" s="12"/>
      <c r="J13" s="6"/>
      <c r="K13" s="7"/>
      <c r="L13" s="7"/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15113</v>
      </c>
      <c r="M14" s="7">
        <v>26036</v>
      </c>
      <c r="N14" s="7">
        <v>27477</v>
      </c>
      <c r="O14" s="7">
        <v>23515</v>
      </c>
      <c r="P14" s="7">
        <v>26523</v>
      </c>
      <c r="Q14" s="7">
        <v>21560</v>
      </c>
    </row>
    <row r="15" spans="1:17" ht="15" customHeight="1" x14ac:dyDescent="0.15">
      <c r="A15" s="3" t="s">
        <v>105</v>
      </c>
      <c r="B15" s="12"/>
      <c r="C15" s="12"/>
      <c r="D15" s="12">
        <v>888528</v>
      </c>
      <c r="E15" s="12">
        <v>1063054</v>
      </c>
      <c r="F15" s="12">
        <v>1070112</v>
      </c>
      <c r="G15" s="12">
        <v>1121009</v>
      </c>
      <c r="H15" s="12">
        <v>1178182</v>
      </c>
      <c r="I15" s="12">
        <v>1191735</v>
      </c>
      <c r="J15" s="6">
        <v>1211066</v>
      </c>
      <c r="K15" s="7">
        <v>1237371</v>
      </c>
      <c r="L15" s="7">
        <v>1324469</v>
      </c>
      <c r="M15" s="7">
        <v>1306405</v>
      </c>
      <c r="N15" s="7">
        <v>1172780</v>
      </c>
      <c r="O15" s="7">
        <v>1066666</v>
      </c>
      <c r="P15" s="7">
        <v>879869</v>
      </c>
      <c r="Q15" s="7">
        <v>880819</v>
      </c>
    </row>
    <row r="16" spans="1:17" ht="15" customHeight="1" x14ac:dyDescent="0.15">
      <c r="A16" s="3" t="s">
        <v>106</v>
      </c>
      <c r="B16" s="12"/>
      <c r="C16" s="12"/>
      <c r="D16" s="12">
        <v>756635</v>
      </c>
      <c r="E16" s="12">
        <v>929016</v>
      </c>
      <c r="F16" s="12"/>
      <c r="G16" s="12"/>
      <c r="H16" s="12"/>
      <c r="I16" s="12"/>
      <c r="J16" s="6">
        <v>1075491</v>
      </c>
      <c r="K16" s="6">
        <v>1099400</v>
      </c>
      <c r="L16" s="6">
        <v>1159992</v>
      </c>
      <c r="M16" s="6">
        <v>1141060</v>
      </c>
      <c r="N16" s="6">
        <v>1023194</v>
      </c>
      <c r="O16" s="6">
        <v>931164</v>
      </c>
      <c r="P16" s="6">
        <v>757076</v>
      </c>
      <c r="Q16" s="6">
        <v>760602</v>
      </c>
    </row>
    <row r="17" spans="1:17" ht="15" customHeight="1" x14ac:dyDescent="0.15">
      <c r="A17" s="3" t="s">
        <v>107</v>
      </c>
      <c r="B17" s="12"/>
      <c r="C17" s="12"/>
      <c r="D17" s="12">
        <v>131893</v>
      </c>
      <c r="E17" s="12">
        <v>134038</v>
      </c>
      <c r="F17" s="12"/>
      <c r="G17" s="12"/>
      <c r="H17" s="12"/>
      <c r="I17" s="12"/>
      <c r="J17" s="6">
        <v>135575</v>
      </c>
      <c r="K17" s="6">
        <v>137971</v>
      </c>
      <c r="L17" s="6">
        <v>164477</v>
      </c>
      <c r="M17" s="6">
        <v>165345</v>
      </c>
      <c r="N17" s="6">
        <v>149586</v>
      </c>
      <c r="O17" s="6">
        <v>135502</v>
      </c>
      <c r="P17" s="6">
        <v>122793</v>
      </c>
      <c r="Q17" s="6">
        <v>120217</v>
      </c>
    </row>
    <row r="18" spans="1:17" ht="15" customHeight="1" x14ac:dyDescent="0.15">
      <c r="A18" s="3" t="s">
        <v>108</v>
      </c>
      <c r="B18" s="12"/>
      <c r="C18" s="12"/>
      <c r="D18" s="12">
        <v>1025</v>
      </c>
      <c r="E18" s="12">
        <v>1029</v>
      </c>
      <c r="F18" s="12">
        <v>1009</v>
      </c>
      <c r="G18" s="12">
        <v>1099</v>
      </c>
      <c r="H18" s="12">
        <v>1174</v>
      </c>
      <c r="I18" s="12">
        <v>1131</v>
      </c>
      <c r="J18" s="6">
        <v>1094</v>
      </c>
      <c r="K18" s="7">
        <v>1184</v>
      </c>
      <c r="L18" s="7">
        <v>1162</v>
      </c>
      <c r="M18" s="7">
        <v>987</v>
      </c>
      <c r="N18" s="7">
        <v>926</v>
      </c>
      <c r="O18" s="7">
        <v>868</v>
      </c>
      <c r="P18" s="7">
        <v>971</v>
      </c>
      <c r="Q18" s="7">
        <v>871</v>
      </c>
    </row>
    <row r="19" spans="1:17" ht="15" customHeight="1" x14ac:dyDescent="0.15">
      <c r="A19" s="3" t="s">
        <v>109</v>
      </c>
      <c r="B19" s="12"/>
      <c r="C19" s="12"/>
      <c r="D19" s="12">
        <v>52159</v>
      </c>
      <c r="E19" s="12">
        <v>53148</v>
      </c>
      <c r="F19" s="12">
        <v>66433</v>
      </c>
      <c r="G19" s="12">
        <v>64198</v>
      </c>
      <c r="H19" s="12">
        <v>66149</v>
      </c>
      <c r="I19" s="12">
        <v>63664</v>
      </c>
      <c r="J19" s="6">
        <v>70317</v>
      </c>
      <c r="K19" s="7">
        <v>66446</v>
      </c>
      <c r="L19" s="7">
        <v>64326</v>
      </c>
      <c r="M19" s="7">
        <v>47904</v>
      </c>
      <c r="N19" s="7">
        <v>45717</v>
      </c>
      <c r="O19" s="7">
        <v>45403</v>
      </c>
      <c r="P19" s="7">
        <v>43956</v>
      </c>
      <c r="Q19" s="7">
        <v>102143</v>
      </c>
    </row>
    <row r="20" spans="1:17" ht="15" customHeight="1" x14ac:dyDescent="0.15">
      <c r="A20" s="3" t="s">
        <v>110</v>
      </c>
      <c r="B20" s="12"/>
      <c r="C20" s="12"/>
      <c r="D20" s="12">
        <v>47801</v>
      </c>
      <c r="E20" s="12">
        <v>46312</v>
      </c>
      <c r="F20" s="12">
        <v>48450</v>
      </c>
      <c r="G20" s="12">
        <v>46696</v>
      </c>
      <c r="H20" s="12">
        <v>45110</v>
      </c>
      <c r="I20" s="12">
        <v>46695</v>
      </c>
      <c r="J20" s="6">
        <v>45470</v>
      </c>
      <c r="K20" s="7">
        <v>45019</v>
      </c>
      <c r="L20" s="7">
        <v>49530</v>
      </c>
      <c r="M20" s="7">
        <v>48127</v>
      </c>
      <c r="N20" s="7">
        <v>49470</v>
      </c>
      <c r="O20" s="7">
        <v>42594</v>
      </c>
      <c r="P20" s="7">
        <v>47057</v>
      </c>
      <c r="Q20" s="7">
        <v>41154</v>
      </c>
    </row>
    <row r="21" spans="1:17" ht="15" customHeight="1" x14ac:dyDescent="0.15">
      <c r="A21" s="4" t="s">
        <v>111</v>
      </c>
      <c r="B21" s="12"/>
      <c r="C21" s="12"/>
      <c r="D21" s="12">
        <v>3235</v>
      </c>
      <c r="E21" s="12">
        <v>2833</v>
      </c>
      <c r="F21" s="12">
        <v>2922</v>
      </c>
      <c r="G21" s="12">
        <v>3189</v>
      </c>
      <c r="H21" s="12">
        <v>3365</v>
      </c>
      <c r="I21" s="12">
        <v>3667</v>
      </c>
      <c r="J21" s="6">
        <v>3381</v>
      </c>
      <c r="K21" s="8">
        <v>3188</v>
      </c>
      <c r="L21" s="8">
        <v>3697</v>
      </c>
      <c r="M21" s="8">
        <v>4116</v>
      </c>
      <c r="N21" s="8">
        <v>5090</v>
      </c>
      <c r="O21" s="8">
        <v>4605</v>
      </c>
      <c r="P21" s="8">
        <v>5031</v>
      </c>
      <c r="Q21" s="8">
        <v>4692</v>
      </c>
    </row>
    <row r="22" spans="1:17" ht="15" customHeight="1" x14ac:dyDescent="0.15">
      <c r="A22" s="3" t="s">
        <v>112</v>
      </c>
      <c r="B22" s="12"/>
      <c r="C22" s="12"/>
      <c r="D22" s="12">
        <v>181008</v>
      </c>
      <c r="E22" s="12">
        <v>169011</v>
      </c>
      <c r="F22" s="12">
        <v>158725</v>
      </c>
      <c r="G22" s="12">
        <v>133814</v>
      </c>
      <c r="H22" s="12">
        <v>166699</v>
      </c>
      <c r="I22" s="12">
        <v>176608</v>
      </c>
      <c r="J22" s="6">
        <v>166408</v>
      </c>
      <c r="K22" s="7">
        <v>150329</v>
      </c>
      <c r="L22" s="7">
        <v>285937</v>
      </c>
      <c r="M22" s="7">
        <v>246876</v>
      </c>
      <c r="N22" s="7">
        <v>128481</v>
      </c>
      <c r="O22" s="7">
        <v>89239</v>
      </c>
      <c r="P22" s="7">
        <v>93364</v>
      </c>
      <c r="Q22" s="7">
        <v>70214</v>
      </c>
    </row>
    <row r="23" spans="1:17" ht="15" customHeight="1" x14ac:dyDescent="0.15">
      <c r="A23" s="3" t="s">
        <v>113</v>
      </c>
      <c r="B23" s="12"/>
      <c r="C23" s="12"/>
      <c r="D23" s="12">
        <v>191686</v>
      </c>
      <c r="E23" s="12">
        <v>159095</v>
      </c>
      <c r="F23" s="12">
        <v>195739</v>
      </c>
      <c r="G23" s="12">
        <v>226558</v>
      </c>
      <c r="H23" s="12">
        <v>200431</v>
      </c>
      <c r="I23" s="12">
        <v>282660</v>
      </c>
      <c r="J23" s="6">
        <v>211979</v>
      </c>
      <c r="K23" s="7">
        <v>177186</v>
      </c>
      <c r="L23" s="7">
        <v>183227</v>
      </c>
      <c r="M23" s="7">
        <v>223131</v>
      </c>
      <c r="N23" s="7">
        <v>145808</v>
      </c>
      <c r="O23" s="7">
        <v>137213</v>
      </c>
      <c r="P23" s="7">
        <v>137256</v>
      </c>
      <c r="Q23" s="7">
        <v>125037</v>
      </c>
    </row>
    <row r="24" spans="1:17" ht="15" customHeight="1" x14ac:dyDescent="0.15">
      <c r="A24" s="3" t="s">
        <v>114</v>
      </c>
      <c r="B24" s="12"/>
      <c r="C24" s="12"/>
      <c r="D24" s="12">
        <v>88996</v>
      </c>
      <c r="E24" s="12">
        <v>54962</v>
      </c>
      <c r="F24" s="12">
        <v>56510</v>
      </c>
      <c r="G24" s="12">
        <v>31659</v>
      </c>
      <c r="H24" s="12">
        <v>25981</v>
      </c>
      <c r="I24" s="12">
        <v>10199</v>
      </c>
      <c r="J24" s="6">
        <v>11189</v>
      </c>
      <c r="K24" s="7">
        <v>6272</v>
      </c>
      <c r="L24" s="7">
        <v>4560</v>
      </c>
      <c r="M24" s="7">
        <v>2188</v>
      </c>
      <c r="N24" s="7">
        <v>1852</v>
      </c>
      <c r="O24" s="7">
        <v>1120</v>
      </c>
      <c r="P24" s="7">
        <v>978</v>
      </c>
      <c r="Q24" s="7">
        <v>1163</v>
      </c>
    </row>
    <row r="25" spans="1:17" ht="15" customHeight="1" x14ac:dyDescent="0.15">
      <c r="A25" s="3" t="s">
        <v>115</v>
      </c>
      <c r="B25" s="12"/>
      <c r="C25" s="12"/>
      <c r="D25" s="12">
        <v>1923</v>
      </c>
      <c r="E25" s="12">
        <v>2825</v>
      </c>
      <c r="F25" s="12">
        <v>10080</v>
      </c>
      <c r="G25" s="12">
        <v>11617</v>
      </c>
      <c r="H25" s="12">
        <v>11010</v>
      </c>
      <c r="I25" s="12">
        <v>15161</v>
      </c>
      <c r="J25" s="14">
        <v>3578</v>
      </c>
      <c r="K25" s="13">
        <v>4802</v>
      </c>
      <c r="L25" s="7">
        <v>21450</v>
      </c>
      <c r="M25" s="7">
        <v>4940</v>
      </c>
      <c r="N25" s="7">
        <v>5080</v>
      </c>
      <c r="O25" s="7">
        <v>4874</v>
      </c>
      <c r="P25" s="7">
        <v>3113</v>
      </c>
      <c r="Q25" s="7">
        <v>2226</v>
      </c>
    </row>
    <row r="26" spans="1:17" ht="15" customHeight="1" x14ac:dyDescent="0.15">
      <c r="A26" s="3" t="s">
        <v>116</v>
      </c>
      <c r="B26" s="12"/>
      <c r="C26" s="12"/>
      <c r="D26" s="12">
        <v>140841</v>
      </c>
      <c r="E26" s="12">
        <v>322518</v>
      </c>
      <c r="F26" s="12">
        <v>376122</v>
      </c>
      <c r="G26" s="12">
        <v>155289</v>
      </c>
      <c r="H26" s="12">
        <v>135668</v>
      </c>
      <c r="I26" s="12">
        <v>67134</v>
      </c>
      <c r="J26" s="6">
        <v>292422</v>
      </c>
      <c r="K26" s="7">
        <v>174573</v>
      </c>
      <c r="L26" s="7">
        <v>140714</v>
      </c>
      <c r="M26" s="7">
        <v>214455</v>
      </c>
      <c r="N26" s="7">
        <v>171158</v>
      </c>
      <c r="O26" s="7">
        <v>218611</v>
      </c>
      <c r="P26" s="7">
        <v>151543</v>
      </c>
      <c r="Q26" s="7">
        <v>262192</v>
      </c>
    </row>
    <row r="27" spans="1:17" ht="15" customHeight="1" x14ac:dyDescent="0.15">
      <c r="A27" s="3" t="s">
        <v>117</v>
      </c>
      <c r="B27" s="12"/>
      <c r="C27" s="12"/>
      <c r="D27" s="12">
        <v>143819</v>
      </c>
      <c r="E27" s="12">
        <v>139376</v>
      </c>
      <c r="F27" s="12">
        <v>118336</v>
      </c>
      <c r="G27" s="12">
        <v>105577</v>
      </c>
      <c r="H27" s="12">
        <v>129046</v>
      </c>
      <c r="I27" s="12">
        <v>152785</v>
      </c>
      <c r="J27" s="6">
        <v>112353</v>
      </c>
      <c r="K27" s="7">
        <v>217687</v>
      </c>
      <c r="L27" s="7">
        <v>106391</v>
      </c>
      <c r="M27" s="7">
        <v>115109</v>
      </c>
      <c r="N27" s="7">
        <v>128695</v>
      </c>
      <c r="O27" s="7">
        <v>66978</v>
      </c>
      <c r="P27" s="7">
        <v>93517</v>
      </c>
      <c r="Q27" s="7">
        <v>104464</v>
      </c>
    </row>
    <row r="28" spans="1:17" ht="15" customHeight="1" x14ac:dyDescent="0.15">
      <c r="A28" s="3" t="s">
        <v>118</v>
      </c>
      <c r="B28" s="12"/>
      <c r="C28" s="12"/>
      <c r="D28" s="12">
        <v>49490</v>
      </c>
      <c r="E28" s="12">
        <v>23411</v>
      </c>
      <c r="F28" s="12">
        <v>28443</v>
      </c>
      <c r="G28" s="12">
        <v>14966</v>
      </c>
      <c r="H28" s="12">
        <v>32003</v>
      </c>
      <c r="I28" s="12">
        <v>27618</v>
      </c>
      <c r="J28" s="6">
        <v>19205</v>
      </c>
      <c r="K28" s="7">
        <v>11947</v>
      </c>
      <c r="L28" s="7">
        <v>19073</v>
      </c>
      <c r="M28" s="7">
        <v>13827</v>
      </c>
      <c r="N28" s="7">
        <v>20274</v>
      </c>
      <c r="O28" s="7">
        <v>25142</v>
      </c>
      <c r="P28" s="7">
        <v>36176</v>
      </c>
      <c r="Q28" s="7">
        <v>33303</v>
      </c>
    </row>
    <row r="29" spans="1:17" ht="15" customHeight="1" x14ac:dyDescent="0.15">
      <c r="A29" s="3" t="s">
        <v>119</v>
      </c>
      <c r="B29" s="12"/>
      <c r="C29" s="12"/>
      <c r="D29" s="12">
        <v>85500</v>
      </c>
      <c r="E29" s="12">
        <v>90500</v>
      </c>
      <c r="F29" s="12">
        <v>193100</v>
      </c>
      <c r="G29" s="12">
        <v>122100</v>
      </c>
      <c r="H29" s="12">
        <v>216800</v>
      </c>
      <c r="I29" s="12">
        <v>133800</v>
      </c>
      <c r="J29" s="6">
        <v>113500</v>
      </c>
      <c r="K29" s="7">
        <v>210400</v>
      </c>
      <c r="L29" s="7">
        <v>189600</v>
      </c>
      <c r="M29" s="7">
        <v>382300</v>
      </c>
      <c r="N29" s="7">
        <v>1686900</v>
      </c>
      <c r="O29" s="7">
        <v>261421</v>
      </c>
      <c r="P29" s="7">
        <v>426900</v>
      </c>
      <c r="Q29" s="7">
        <v>350800</v>
      </c>
    </row>
    <row r="30" spans="1:17" ht="15" customHeight="1" x14ac:dyDescent="0.15">
      <c r="A30" s="3" t="s">
        <v>232</v>
      </c>
      <c r="B30" s="69"/>
      <c r="C30" s="69"/>
      <c r="D30" s="69"/>
      <c r="E30" s="12"/>
      <c r="F30" s="12"/>
      <c r="G30" s="12"/>
      <c r="H30" s="12"/>
      <c r="I30" s="12"/>
      <c r="J30" s="6"/>
      <c r="K30" s="7"/>
      <c r="L30" s="7"/>
      <c r="M30" s="7"/>
      <c r="N30" s="7">
        <v>11400</v>
      </c>
      <c r="O30" s="7">
        <v>9800</v>
      </c>
      <c r="P30" s="7">
        <v>23600</v>
      </c>
      <c r="Q30" s="7">
        <v>23400</v>
      </c>
    </row>
    <row r="31" spans="1:17" ht="15" customHeight="1" x14ac:dyDescent="0.15">
      <c r="A31" s="3" t="s">
        <v>233</v>
      </c>
      <c r="B31" s="69"/>
      <c r="C31" s="69"/>
      <c r="D31" s="69"/>
      <c r="E31" s="12"/>
      <c r="F31" s="12"/>
      <c r="G31" s="12"/>
      <c r="H31" s="12"/>
      <c r="I31" s="12"/>
      <c r="J31" s="6"/>
      <c r="K31" s="7"/>
      <c r="L31" s="7"/>
      <c r="M31" s="7"/>
      <c r="N31" s="7">
        <v>68500</v>
      </c>
      <c r="O31" s="7">
        <v>138400</v>
      </c>
      <c r="P31" s="7">
        <v>281700</v>
      </c>
      <c r="Q31" s="7">
        <v>198600</v>
      </c>
    </row>
    <row r="32" spans="1:17" ht="15" customHeight="1" x14ac:dyDescent="0.15">
      <c r="A32" s="3" t="s">
        <v>0</v>
      </c>
      <c r="B32" s="70">
        <f t="shared" ref="B32:Q32" si="0">SUM(B4:B29)-B16-B17</f>
        <v>0</v>
      </c>
      <c r="C32" s="70">
        <f t="shared" si="0"/>
        <v>0</v>
      </c>
      <c r="D32" s="70">
        <f t="shared" si="0"/>
        <v>3015251</v>
      </c>
      <c r="E32" s="6">
        <f t="shared" si="0"/>
        <v>3257442</v>
      </c>
      <c r="F32" s="6">
        <f t="shared" si="0"/>
        <v>3437341</v>
      </c>
      <c r="G32" s="6">
        <f t="shared" si="0"/>
        <v>3172538</v>
      </c>
      <c r="H32" s="6">
        <f t="shared" si="0"/>
        <v>3342163</v>
      </c>
      <c r="I32" s="6">
        <f t="shared" si="0"/>
        <v>3332510</v>
      </c>
      <c r="J32" s="6">
        <f t="shared" si="0"/>
        <v>3407400</v>
      </c>
      <c r="K32" s="6">
        <f t="shared" si="0"/>
        <v>3407443</v>
      </c>
      <c r="L32" s="6">
        <f t="shared" si="0"/>
        <v>3526451</v>
      </c>
      <c r="M32" s="6">
        <f t="shared" si="0"/>
        <v>3767518</v>
      </c>
      <c r="N32" s="6">
        <f t="shared" si="0"/>
        <v>4645986</v>
      </c>
      <c r="O32" s="6">
        <f t="shared" si="0"/>
        <v>3045399</v>
      </c>
      <c r="P32" s="6">
        <f t="shared" si="0"/>
        <v>2944183</v>
      </c>
      <c r="Q32" s="6">
        <f t="shared" si="0"/>
        <v>3007380</v>
      </c>
    </row>
    <row r="33" spans="1:17" ht="15" customHeight="1" x14ac:dyDescent="0.15">
      <c r="A33" s="3" t="s">
        <v>1</v>
      </c>
      <c r="B33" s="12">
        <f t="shared" ref="B33:L33" si="1">+B4+B5+B6+B9+B10+B11+B12+B13+B14+B15+B18</f>
        <v>0</v>
      </c>
      <c r="C33" s="12">
        <f t="shared" si="1"/>
        <v>0</v>
      </c>
      <c r="D33" s="12">
        <f t="shared" si="1"/>
        <v>2028793</v>
      </c>
      <c r="E33" s="12">
        <f t="shared" si="1"/>
        <v>2193451</v>
      </c>
      <c r="F33" s="12">
        <f t="shared" si="1"/>
        <v>2182481</v>
      </c>
      <c r="G33" s="12">
        <f t="shared" si="1"/>
        <v>2256875</v>
      </c>
      <c r="H33" s="12">
        <f t="shared" si="1"/>
        <v>2309901</v>
      </c>
      <c r="I33" s="12">
        <f t="shared" si="1"/>
        <v>2352519</v>
      </c>
      <c r="J33" s="9">
        <f t="shared" si="1"/>
        <v>2357598</v>
      </c>
      <c r="K33" s="9">
        <f t="shared" si="1"/>
        <v>2339594</v>
      </c>
      <c r="L33" s="9">
        <f t="shared" si="1"/>
        <v>2457946</v>
      </c>
      <c r="M33" s="9">
        <f>+M4+M5+M6+M9+M10+M11+M12+M13+M14+M15+M18</f>
        <v>2464545</v>
      </c>
      <c r="N33" s="9">
        <f>+N4+N5+N6+N9+N10+N11+N12+N13+N14+N15+N18</f>
        <v>2257461</v>
      </c>
      <c r="O33" s="9">
        <f>+O4+O5+O6+O9+O10+O11+O12+O13+O14+O15+O18</f>
        <v>2148199</v>
      </c>
      <c r="P33" s="9">
        <f>+P4+P5+P6+P9+P10+P11+P12+P13+P14+P15+P18</f>
        <v>1905292</v>
      </c>
      <c r="Q33" s="9">
        <f>SUM(Q4:Q15)+Q18</f>
        <v>1909992</v>
      </c>
    </row>
    <row r="34" spans="1:17" ht="15" customHeight="1" x14ac:dyDescent="0.15">
      <c r="A34" s="3" t="s">
        <v>151</v>
      </c>
      <c r="B34" s="12">
        <f t="shared" ref="B34:P34" si="2">SUM(B19:B29)</f>
        <v>0</v>
      </c>
      <c r="C34" s="12">
        <f t="shared" si="2"/>
        <v>0</v>
      </c>
      <c r="D34" s="12">
        <f t="shared" si="2"/>
        <v>986458</v>
      </c>
      <c r="E34" s="12">
        <f t="shared" si="2"/>
        <v>1063991</v>
      </c>
      <c r="F34" s="12">
        <f t="shared" si="2"/>
        <v>1254860</v>
      </c>
      <c r="G34" s="12">
        <f t="shared" si="2"/>
        <v>915663</v>
      </c>
      <c r="H34" s="12">
        <f t="shared" si="2"/>
        <v>1032262</v>
      </c>
      <c r="I34" s="12">
        <f t="shared" si="2"/>
        <v>979991</v>
      </c>
      <c r="J34" s="9">
        <f t="shared" si="2"/>
        <v>1049802</v>
      </c>
      <c r="K34" s="9">
        <f t="shared" si="2"/>
        <v>1067849</v>
      </c>
      <c r="L34" s="9">
        <f t="shared" si="2"/>
        <v>1068505</v>
      </c>
      <c r="M34" s="9">
        <f t="shared" si="2"/>
        <v>1302973</v>
      </c>
      <c r="N34" s="9">
        <f t="shared" si="2"/>
        <v>2388525</v>
      </c>
      <c r="O34" s="9">
        <f t="shared" si="2"/>
        <v>897200</v>
      </c>
      <c r="P34" s="9">
        <f t="shared" si="2"/>
        <v>1038891</v>
      </c>
      <c r="Q34" s="9">
        <f>SUM(Q19:Q29)</f>
        <v>1097388</v>
      </c>
    </row>
    <row r="35" spans="1:17" ht="15" customHeight="1" x14ac:dyDescent="0.15">
      <c r="A35" s="3" t="s">
        <v>3</v>
      </c>
      <c r="B35" s="12">
        <f t="shared" ref="B35:L35" si="3">+B4+B19+B20+B21+B24+B25+B26+B27+B28</f>
        <v>0</v>
      </c>
      <c r="C35" s="12">
        <f t="shared" si="3"/>
        <v>0</v>
      </c>
      <c r="D35" s="12">
        <f t="shared" si="3"/>
        <v>1393568</v>
      </c>
      <c r="E35" s="12">
        <f t="shared" si="3"/>
        <v>1492827</v>
      </c>
      <c r="F35" s="12">
        <f t="shared" si="3"/>
        <v>1538589</v>
      </c>
      <c r="G35" s="12">
        <f t="shared" si="3"/>
        <v>1281353</v>
      </c>
      <c r="H35" s="12">
        <f t="shared" si="3"/>
        <v>1302715</v>
      </c>
      <c r="I35" s="12">
        <f t="shared" si="3"/>
        <v>1267534</v>
      </c>
      <c r="J35" s="9">
        <f t="shared" si="3"/>
        <v>1468117</v>
      </c>
      <c r="K35" s="9">
        <f t="shared" si="3"/>
        <v>1376251</v>
      </c>
      <c r="L35" s="9">
        <f t="shared" si="3"/>
        <v>1275472</v>
      </c>
      <c r="M35" s="9">
        <f>+M4+M19+M20+M21+M24+M25+M26+M27+M28</f>
        <v>1327713</v>
      </c>
      <c r="N35" s="9">
        <f>+N4+N19+N20+N21+N24+N25+N26+N27+N28</f>
        <v>1226550</v>
      </c>
      <c r="O35" s="9">
        <f>+O4+O19+O20+O21+O24+O25+O26+O27+O28</f>
        <v>1247023</v>
      </c>
      <c r="P35" s="9">
        <f>+P4+P19+P20+P21+P24+P25+P26+P27+P28</f>
        <v>1153043</v>
      </c>
      <c r="Q35" s="9">
        <f>+Q4+Q19+Q20+Q21+Q24+Q25+Q26+Q27+Q28</f>
        <v>1322707</v>
      </c>
    </row>
    <row r="36" spans="1:17" ht="15" customHeight="1" x14ac:dyDescent="0.15">
      <c r="A36" s="3" t="s">
        <v>2</v>
      </c>
      <c r="B36" s="9">
        <f t="shared" ref="B36:Q36" si="4">SUM(B5:B18)-B16-B17+B22+B23+B29</f>
        <v>0</v>
      </c>
      <c r="C36" s="9">
        <f t="shared" si="4"/>
        <v>0</v>
      </c>
      <c r="D36" s="9">
        <f t="shared" si="4"/>
        <v>1621683</v>
      </c>
      <c r="E36" s="9">
        <f t="shared" si="4"/>
        <v>1764615</v>
      </c>
      <c r="F36" s="9">
        <f t="shared" si="4"/>
        <v>1898752</v>
      </c>
      <c r="G36" s="9">
        <f t="shared" si="4"/>
        <v>1891185</v>
      </c>
      <c r="H36" s="9">
        <f t="shared" si="4"/>
        <v>2039448</v>
      </c>
      <c r="I36" s="9">
        <f t="shared" si="4"/>
        <v>2064976</v>
      </c>
      <c r="J36" s="9">
        <f t="shared" si="4"/>
        <v>1939283</v>
      </c>
      <c r="K36" s="9">
        <f t="shared" si="4"/>
        <v>2031192</v>
      </c>
      <c r="L36" s="9">
        <f t="shared" si="4"/>
        <v>2250979</v>
      </c>
      <c r="M36" s="9">
        <f t="shared" si="4"/>
        <v>2439805</v>
      </c>
      <c r="N36" s="9">
        <f t="shared" si="4"/>
        <v>3419436</v>
      </c>
      <c r="O36" s="9">
        <f t="shared" si="4"/>
        <v>1798376</v>
      </c>
      <c r="P36" s="9">
        <f t="shared" si="4"/>
        <v>1791140</v>
      </c>
      <c r="Q36" s="9">
        <f t="shared" si="4"/>
        <v>1684673</v>
      </c>
    </row>
    <row r="37" spans="1:17" ht="15" customHeight="1" x14ac:dyDescent="0.2">
      <c r="A37" s="22" t="s">
        <v>78</v>
      </c>
      <c r="L37" s="23"/>
      <c r="M37" s="54" t="str">
        <f>[2]財政指標!$M$1</f>
        <v>小川町</v>
      </c>
      <c r="P37" s="54"/>
      <c r="Q37" s="54" t="str">
        <f>[2]財政指標!$M$1</f>
        <v>小川町</v>
      </c>
    </row>
    <row r="38" spans="1:17" ht="15" customHeight="1" x14ac:dyDescent="0.15">
      <c r="N38" s="51"/>
    </row>
    <row r="39" spans="1:17" ht="15" customHeight="1" x14ac:dyDescent="0.15">
      <c r="A39" s="2"/>
      <c r="B39" s="2" t="s">
        <v>168</v>
      </c>
      <c r="C39" s="2" t="s">
        <v>169</v>
      </c>
      <c r="D39" s="2" t="s">
        <v>171</v>
      </c>
      <c r="E39" s="2" t="s">
        <v>173</v>
      </c>
      <c r="F39" s="2" t="s">
        <v>175</v>
      </c>
      <c r="G39" s="2" t="s">
        <v>177</v>
      </c>
      <c r="H39" s="2" t="s">
        <v>179</v>
      </c>
      <c r="I39" s="2" t="s">
        <v>181</v>
      </c>
      <c r="J39" s="68" t="s">
        <v>228</v>
      </c>
      <c r="K39" s="68" t="s">
        <v>229</v>
      </c>
      <c r="L39" s="2" t="s">
        <v>187</v>
      </c>
      <c r="M39" s="2" t="s">
        <v>189</v>
      </c>
      <c r="N39" s="2" t="s">
        <v>191</v>
      </c>
      <c r="O39" s="2" t="s">
        <v>235</v>
      </c>
      <c r="P39" s="2" t="s">
        <v>236</v>
      </c>
      <c r="Q39" s="2" t="s">
        <v>237</v>
      </c>
    </row>
    <row r="40" spans="1:17" ht="15" customHeight="1" x14ac:dyDescent="0.15">
      <c r="A40" s="3" t="s">
        <v>97</v>
      </c>
      <c r="B40" s="20" t="e">
        <f>+B4/$B$32*100</f>
        <v>#DIV/0!</v>
      </c>
      <c r="C40" s="20" t="e">
        <f t="shared" ref="C40:Q40" si="5">+C4/C$32*100</f>
        <v>#DIV/0!</v>
      </c>
      <c r="D40" s="20">
        <f t="shared" si="5"/>
        <v>28.697577747258851</v>
      </c>
      <c r="E40" s="20">
        <f t="shared" si="5"/>
        <v>26.015566815924888</v>
      </c>
      <c r="F40" s="20">
        <f t="shared" si="5"/>
        <v>24.184187719519244</v>
      </c>
      <c r="G40" s="20">
        <f t="shared" si="5"/>
        <v>26.734494590766133</v>
      </c>
      <c r="H40" s="20">
        <f t="shared" si="5"/>
        <v>25.563774118736877</v>
      </c>
      <c r="I40" s="20">
        <f t="shared" si="5"/>
        <v>26.4248569396641</v>
      </c>
      <c r="J40" s="20">
        <f t="shared" si="5"/>
        <v>26.71250807066972</v>
      </c>
      <c r="K40" s="20">
        <f t="shared" si="5"/>
        <v>24.837304688589068</v>
      </c>
      <c r="L40" s="20">
        <f t="shared" si="5"/>
        <v>24.54963928323405</v>
      </c>
      <c r="M40" s="20">
        <f t="shared" si="5"/>
        <v>23.279172123397952</v>
      </c>
      <c r="N40" s="20">
        <f t="shared" si="5"/>
        <v>17.202247273237585</v>
      </c>
      <c r="O40" s="20">
        <f t="shared" si="5"/>
        <v>27.506937514591684</v>
      </c>
      <c r="P40" s="20">
        <f t="shared" si="5"/>
        <v>26.210055557008516</v>
      </c>
      <c r="Q40" s="20">
        <f t="shared" si="5"/>
        <v>25.649236212251196</v>
      </c>
    </row>
    <row r="41" spans="1:17" ht="15" customHeight="1" x14ac:dyDescent="0.15">
      <c r="A41" s="3" t="s">
        <v>98</v>
      </c>
      <c r="B41" s="20" t="e">
        <f>+B5/$B$32*100</f>
        <v>#DIV/0!</v>
      </c>
      <c r="C41" s="20" t="e">
        <f t="shared" ref="C41:Q41" si="6">+C5/C$32*100</f>
        <v>#DIV/0!</v>
      </c>
      <c r="D41" s="20">
        <f t="shared" si="6"/>
        <v>2.3311160497086312</v>
      </c>
      <c r="E41" s="20">
        <f t="shared" si="6"/>
        <v>2.2815448440831791</v>
      </c>
      <c r="F41" s="20">
        <f t="shared" si="6"/>
        <v>2.3358171330688462</v>
      </c>
      <c r="G41" s="20">
        <f t="shared" si="6"/>
        <v>2.5607258289735224</v>
      </c>
      <c r="H41" s="20">
        <f t="shared" si="6"/>
        <v>2.5009851404614318</v>
      </c>
      <c r="I41" s="20">
        <f t="shared" si="6"/>
        <v>2.5529705837341825</v>
      </c>
      <c r="J41" s="20">
        <f t="shared" si="6"/>
        <v>1.7879321476785819</v>
      </c>
      <c r="K41" s="20">
        <f t="shared" si="6"/>
        <v>1.4075363843210291</v>
      </c>
      <c r="L41" s="20">
        <f t="shared" si="6"/>
        <v>1.3912854595172313</v>
      </c>
      <c r="M41" s="20">
        <f t="shared" si="6"/>
        <v>1.3422099111404378</v>
      </c>
      <c r="N41" s="20">
        <f t="shared" si="6"/>
        <v>1.0844845421402476</v>
      </c>
      <c r="O41" s="20">
        <f t="shared" si="6"/>
        <v>1.6626392797791028</v>
      </c>
      <c r="P41" s="20">
        <f t="shared" si="6"/>
        <v>1.8313060023782488</v>
      </c>
      <c r="Q41" s="20">
        <f t="shared" si="6"/>
        <v>2.3373501187079784</v>
      </c>
    </row>
    <row r="42" spans="1:17" ht="15" customHeight="1" x14ac:dyDescent="0.15">
      <c r="A42" s="3" t="s">
        <v>161</v>
      </c>
      <c r="B42" s="20" t="e">
        <f>+B6/$B$32*100</f>
        <v>#DIV/0!</v>
      </c>
      <c r="C42" s="20" t="e">
        <f t="shared" ref="C42:Q42" si="7">+C6/C$32*100</f>
        <v>#DIV/0!</v>
      </c>
      <c r="D42" s="20">
        <f t="shared" si="7"/>
        <v>0.87253100985622767</v>
      </c>
      <c r="E42" s="20">
        <f t="shared" si="7"/>
        <v>0.59129218570890907</v>
      </c>
      <c r="F42" s="20">
        <f t="shared" si="7"/>
        <v>0.59851495676454558</v>
      </c>
      <c r="G42" s="20">
        <f t="shared" si="7"/>
        <v>0.84374087875385573</v>
      </c>
      <c r="H42" s="20">
        <f t="shared" si="7"/>
        <v>0.55188810360236773</v>
      </c>
      <c r="I42" s="20">
        <f t="shared" si="7"/>
        <v>0.30328491137310915</v>
      </c>
      <c r="J42" s="20">
        <f t="shared" si="7"/>
        <v>0.23299289781064741</v>
      </c>
      <c r="K42" s="20">
        <f t="shared" si="7"/>
        <v>0.18553501848746992</v>
      </c>
      <c r="L42" s="20">
        <f t="shared" si="7"/>
        <v>0.16574737604464093</v>
      </c>
      <c r="M42" s="20">
        <f t="shared" si="7"/>
        <v>0.64644681193294895</v>
      </c>
      <c r="N42" s="20">
        <f t="shared" si="7"/>
        <v>0.52875751239887503</v>
      </c>
      <c r="O42" s="20">
        <f t="shared" si="7"/>
        <v>0.25835695092826916</v>
      </c>
      <c r="P42" s="20">
        <f t="shared" si="7"/>
        <v>0.18585801222274567</v>
      </c>
      <c r="Q42" s="20">
        <f t="shared" si="7"/>
        <v>0.17779595528333633</v>
      </c>
    </row>
    <row r="43" spans="1:17" ht="15" customHeight="1" x14ac:dyDescent="0.15">
      <c r="A43" s="3" t="s">
        <v>162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2.7931289028988688E-2</v>
      </c>
    </row>
    <row r="44" spans="1:17" ht="15" customHeight="1" x14ac:dyDescent="0.15">
      <c r="A44" s="3" t="s">
        <v>163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3.2154233917895313E-2</v>
      </c>
    </row>
    <row r="45" spans="1:17" ht="15" customHeight="1" x14ac:dyDescent="0.15">
      <c r="A45" s="3" t="s">
        <v>99</v>
      </c>
      <c r="B45" s="20" t="e">
        <f t="shared" ref="B45:B65" si="9">+B9/$B$32*100</f>
        <v>#DIV/0!</v>
      </c>
      <c r="C45" s="20" t="e">
        <f t="shared" ref="C45:Q60" si="10">+C9/C$32*100</f>
        <v>#DIV/0!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0.51338263778834303</v>
      </c>
      <c r="K45" s="20">
        <f t="shared" si="10"/>
        <v>2.1830739354994346</v>
      </c>
      <c r="L45" s="20">
        <f t="shared" si="10"/>
        <v>2.0012755033318199</v>
      </c>
      <c r="M45" s="20">
        <f t="shared" si="10"/>
        <v>1.9318288592118205</v>
      </c>
      <c r="N45" s="20">
        <f t="shared" si="10"/>
        <v>1.5082912432366349</v>
      </c>
      <c r="O45" s="20">
        <f t="shared" si="10"/>
        <v>1.9834511011529197</v>
      </c>
      <c r="P45" s="20">
        <f t="shared" si="10"/>
        <v>2.2591666346826944</v>
      </c>
      <c r="Q45" s="20">
        <f t="shared" si="8"/>
        <v>2.4407956427189115</v>
      </c>
    </row>
    <row r="46" spans="1:17" ht="15" customHeight="1" x14ac:dyDescent="0.15">
      <c r="A46" s="3" t="s">
        <v>100</v>
      </c>
      <c r="B46" s="20" t="e">
        <f t="shared" si="9"/>
        <v>#DIV/0!</v>
      </c>
      <c r="C46" s="20" t="e">
        <f t="shared" si="10"/>
        <v>#DIV/0!</v>
      </c>
      <c r="D46" s="20">
        <f t="shared" si="10"/>
        <v>4.2044260991870992</v>
      </c>
      <c r="E46" s="20">
        <f t="shared" si="10"/>
        <v>4.290206855563353</v>
      </c>
      <c r="F46" s="20">
        <f t="shared" si="10"/>
        <v>3.9896536305242916</v>
      </c>
      <c r="G46" s="20">
        <f t="shared" si="10"/>
        <v>4.1761832324782242</v>
      </c>
      <c r="H46" s="20">
        <f t="shared" si="10"/>
        <v>3.7443116927570559</v>
      </c>
      <c r="I46" s="20">
        <f t="shared" si="10"/>
        <v>4.0660943252983488</v>
      </c>
      <c r="J46" s="20">
        <f t="shared" si="10"/>
        <v>3.1751188589540411</v>
      </c>
      <c r="K46" s="20">
        <f t="shared" si="10"/>
        <v>2.6593841775196241</v>
      </c>
      <c r="L46" s="20">
        <f t="shared" si="10"/>
        <v>2.5778608578426296</v>
      </c>
      <c r="M46" s="20">
        <f t="shared" si="10"/>
        <v>1.9368454244943223</v>
      </c>
      <c r="N46" s="20">
        <f t="shared" si="10"/>
        <v>1.6776202080677816</v>
      </c>
      <c r="O46" s="20">
        <f t="shared" si="10"/>
        <v>2.3152302867374686</v>
      </c>
      <c r="P46" s="20">
        <f t="shared" si="10"/>
        <v>2.2436105364374428</v>
      </c>
      <c r="Q46" s="20">
        <f t="shared" si="8"/>
        <v>1.7086633548138246</v>
      </c>
    </row>
    <row r="47" spans="1:17" ht="15" customHeight="1" x14ac:dyDescent="0.15">
      <c r="A47" s="3" t="s">
        <v>101</v>
      </c>
      <c r="B47" s="20" t="e">
        <f t="shared" si="9"/>
        <v>#DIV/0!</v>
      </c>
      <c r="C47" s="20" t="e">
        <f t="shared" si="10"/>
        <v>#DIV/0!</v>
      </c>
      <c r="D47" s="20">
        <f t="shared" si="10"/>
        <v>0</v>
      </c>
      <c r="E47" s="20">
        <f t="shared" si="10"/>
        <v>0</v>
      </c>
      <c r="F47" s="20">
        <f t="shared" si="10"/>
        <v>0</v>
      </c>
      <c r="G47" s="20">
        <f t="shared" si="10"/>
        <v>0</v>
      </c>
      <c r="H47" s="20">
        <f t="shared" si="10"/>
        <v>0</v>
      </c>
      <c r="I47" s="20">
        <f t="shared" si="10"/>
        <v>0</v>
      </c>
      <c r="J47" s="20">
        <f t="shared" si="10"/>
        <v>0</v>
      </c>
      <c r="K47" s="20">
        <f t="shared" si="10"/>
        <v>0</v>
      </c>
      <c r="L47" s="20">
        <f t="shared" si="10"/>
        <v>0</v>
      </c>
      <c r="M47" s="20">
        <f t="shared" si="10"/>
        <v>0</v>
      </c>
      <c r="N47" s="20">
        <f t="shared" si="10"/>
        <v>0</v>
      </c>
      <c r="O47" s="20">
        <f t="shared" si="10"/>
        <v>0</v>
      </c>
      <c r="P47" s="20">
        <f t="shared" si="10"/>
        <v>0</v>
      </c>
      <c r="Q47" s="20">
        <f t="shared" si="8"/>
        <v>4.4889571653731822E-3</v>
      </c>
    </row>
    <row r="48" spans="1:17" ht="15" customHeight="1" x14ac:dyDescent="0.15">
      <c r="A48" s="3" t="s">
        <v>102</v>
      </c>
      <c r="B48" s="20" t="e">
        <f t="shared" si="9"/>
        <v>#DIV/0!</v>
      </c>
      <c r="C48" s="20" t="e">
        <f t="shared" si="10"/>
        <v>#DIV/0!</v>
      </c>
      <c r="D48" s="20">
        <f t="shared" si="10"/>
        <v>1.6769416542768745</v>
      </c>
      <c r="E48" s="20">
        <f t="shared" si="10"/>
        <v>1.4917840440443759</v>
      </c>
      <c r="F48" s="20">
        <f t="shared" si="10"/>
        <v>1.2237947878898254</v>
      </c>
      <c r="G48" s="20">
        <f t="shared" si="10"/>
        <v>1.4532844051040523</v>
      </c>
      <c r="H48" s="20">
        <f t="shared" si="10"/>
        <v>1.46578727608438</v>
      </c>
      <c r="I48" s="20">
        <f t="shared" si="10"/>
        <v>1.4509783916627408</v>
      </c>
      <c r="J48" s="20">
        <f t="shared" si="10"/>
        <v>1.1942536831601809</v>
      </c>
      <c r="K48" s="20">
        <f t="shared" si="10"/>
        <v>1.0399293546509802</v>
      </c>
      <c r="L48" s="20">
        <f t="shared" si="10"/>
        <v>0.99482454172764634</v>
      </c>
      <c r="M48" s="20">
        <f t="shared" si="10"/>
        <v>0.88636603726909868</v>
      </c>
      <c r="N48" s="20">
        <f t="shared" si="10"/>
        <v>0.73388081668778171</v>
      </c>
      <c r="O48" s="20">
        <f t="shared" si="10"/>
        <v>0.9864060505700567</v>
      </c>
      <c r="P48" s="20">
        <f t="shared" si="10"/>
        <v>1.1649411738332842</v>
      </c>
      <c r="Q48" s="20">
        <f t="shared" si="8"/>
        <v>1.0973006404245556</v>
      </c>
    </row>
    <row r="49" spans="1:17" ht="15" customHeight="1" x14ac:dyDescent="0.15">
      <c r="A49" s="3" t="s">
        <v>103</v>
      </c>
      <c r="B49" s="20" t="e">
        <f t="shared" si="9"/>
        <v>#DIV/0!</v>
      </c>
      <c r="C49" s="20" t="e">
        <f t="shared" si="10"/>
        <v>#DIV/0!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0</v>
      </c>
    </row>
    <row r="50" spans="1:17" ht="15" customHeight="1" x14ac:dyDescent="0.15">
      <c r="A50" s="3" t="s">
        <v>104</v>
      </c>
      <c r="B50" s="20" t="e">
        <f t="shared" si="9"/>
        <v>#DIV/0!</v>
      </c>
      <c r="C50" s="20" t="e">
        <f t="shared" si="10"/>
        <v>#DIV/0!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0.42856117949746075</v>
      </c>
      <c r="M50" s="20">
        <f t="shared" si="10"/>
        <v>0.69106504600641583</v>
      </c>
      <c r="N50" s="20">
        <f t="shared" si="10"/>
        <v>0.5914137494172389</v>
      </c>
      <c r="O50" s="20">
        <f t="shared" si="10"/>
        <v>0.77214841142326507</v>
      </c>
      <c r="P50" s="20">
        <f t="shared" si="10"/>
        <v>0.9008611217441308</v>
      </c>
      <c r="Q50" s="20">
        <f t="shared" si="8"/>
        <v>0.71690308507737632</v>
      </c>
    </row>
    <row r="51" spans="1:17" ht="15" customHeight="1" x14ac:dyDescent="0.15">
      <c r="A51" s="3" t="s">
        <v>105</v>
      </c>
      <c r="B51" s="20" t="e">
        <f t="shared" si="9"/>
        <v>#DIV/0!</v>
      </c>
      <c r="C51" s="20" t="e">
        <f t="shared" si="10"/>
        <v>#DIV/0!</v>
      </c>
      <c r="D51" s="20">
        <f t="shared" si="10"/>
        <v>29.467795550022203</v>
      </c>
      <c r="E51" s="20">
        <f t="shared" si="10"/>
        <v>32.634625574300323</v>
      </c>
      <c r="F51" s="20">
        <f t="shared" si="10"/>
        <v>31.131970904254192</v>
      </c>
      <c r="G51" s="20">
        <f t="shared" si="10"/>
        <v>35.334769827816089</v>
      </c>
      <c r="H51" s="20">
        <f t="shared" si="10"/>
        <v>35.252080763266186</v>
      </c>
      <c r="I51" s="20">
        <f t="shared" si="10"/>
        <v>35.760882938085707</v>
      </c>
      <c r="J51" s="20">
        <f t="shared" si="10"/>
        <v>35.542231613546988</v>
      </c>
      <c r="K51" s="20">
        <f t="shared" si="10"/>
        <v>36.313769592037197</v>
      </c>
      <c r="L51" s="20">
        <f t="shared" si="10"/>
        <v>37.558128554742432</v>
      </c>
      <c r="M51" s="20">
        <f t="shared" si="10"/>
        <v>34.675481311569051</v>
      </c>
      <c r="N51" s="20">
        <f t="shared" si="10"/>
        <v>25.24286556179894</v>
      </c>
      <c r="O51" s="20">
        <f t="shared" si="10"/>
        <v>35.025492554505995</v>
      </c>
      <c r="P51" s="20">
        <f t="shared" si="10"/>
        <v>29.884996958409175</v>
      </c>
      <c r="Q51" s="20">
        <f t="shared" si="8"/>
        <v>29.288583418124748</v>
      </c>
    </row>
    <row r="52" spans="1:17" ht="15" customHeight="1" x14ac:dyDescent="0.15">
      <c r="A52" s="3" t="s">
        <v>106</v>
      </c>
      <c r="B52" s="20" t="e">
        <f t="shared" si="9"/>
        <v>#DIV/0!</v>
      </c>
      <c r="C52" s="20" t="e">
        <f t="shared" si="10"/>
        <v>#DIV/0!</v>
      </c>
      <c r="D52" s="20">
        <f t="shared" si="10"/>
        <v>25.093599173004172</v>
      </c>
      <c r="E52" s="20">
        <f t="shared" si="10"/>
        <v>28.519801733998641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31.563391442155307</v>
      </c>
      <c r="K52" s="20">
        <f t="shared" si="10"/>
        <v>32.264662974553062</v>
      </c>
      <c r="L52" s="20">
        <f t="shared" si="10"/>
        <v>32.89403425710438</v>
      </c>
      <c r="M52" s="20">
        <f t="shared" si="10"/>
        <v>30.286782969583687</v>
      </c>
      <c r="N52" s="20">
        <f t="shared" si="10"/>
        <v>22.023183022936358</v>
      </c>
      <c r="O52" s="20">
        <f t="shared" si="10"/>
        <v>30.57609199976752</v>
      </c>
      <c r="P52" s="20">
        <f t="shared" si="10"/>
        <v>25.714298329961149</v>
      </c>
      <c r="Q52" s="20">
        <f t="shared" si="8"/>
        <v>25.291183688127205</v>
      </c>
    </row>
    <row r="53" spans="1:17" ht="15" customHeight="1" x14ac:dyDescent="0.15">
      <c r="A53" s="3" t="s">
        <v>107</v>
      </c>
      <c r="B53" s="20" t="e">
        <f t="shared" si="9"/>
        <v>#DIV/0!</v>
      </c>
      <c r="C53" s="20" t="e">
        <f t="shared" si="10"/>
        <v>#DIV/0!</v>
      </c>
      <c r="D53" s="20">
        <f t="shared" si="10"/>
        <v>4.3741963770180323</v>
      </c>
      <c r="E53" s="20">
        <f t="shared" si="10"/>
        <v>4.1148238403016846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3.9788401713916768</v>
      </c>
      <c r="K53" s="20">
        <f t="shared" si="10"/>
        <v>4.0491066174841368</v>
      </c>
      <c r="L53" s="20">
        <f t="shared" si="10"/>
        <v>4.6640942976380506</v>
      </c>
      <c r="M53" s="20">
        <f t="shared" si="10"/>
        <v>4.3886983419853598</v>
      </c>
      <c r="N53" s="20">
        <f t="shared" si="10"/>
        <v>3.2196825388625796</v>
      </c>
      <c r="O53" s="20">
        <f t="shared" si="10"/>
        <v>4.4494005547384763</v>
      </c>
      <c r="P53" s="20">
        <f t="shared" si="10"/>
        <v>4.1706986284480285</v>
      </c>
      <c r="Q53" s="20">
        <f t="shared" si="8"/>
        <v>3.9973997299975395</v>
      </c>
    </row>
    <row r="54" spans="1:17" ht="15" customHeight="1" x14ac:dyDescent="0.15">
      <c r="A54" s="3" t="s">
        <v>108</v>
      </c>
      <c r="B54" s="20" t="e">
        <f t="shared" si="9"/>
        <v>#DIV/0!</v>
      </c>
      <c r="C54" s="20" t="e">
        <f t="shared" si="10"/>
        <v>#DIV/0!</v>
      </c>
      <c r="D54" s="20">
        <f t="shared" si="10"/>
        <v>3.3993853248038053E-2</v>
      </c>
      <c r="E54" s="20">
        <f t="shared" si="10"/>
        <v>3.1589204044154898E-2</v>
      </c>
      <c r="F54" s="20">
        <f t="shared" si="10"/>
        <v>2.9354085032587688E-2</v>
      </c>
      <c r="G54" s="20">
        <f t="shared" si="10"/>
        <v>3.4641035032519703E-2</v>
      </c>
      <c r="H54" s="20">
        <f t="shared" si="10"/>
        <v>3.5126952216274307E-2</v>
      </c>
      <c r="I54" s="20">
        <f t="shared" si="10"/>
        <v>3.3938382780546797E-2</v>
      </c>
      <c r="J54" s="20">
        <f t="shared" si="10"/>
        <v>3.2106591536068554E-2</v>
      </c>
      <c r="K54" s="20">
        <f t="shared" si="10"/>
        <v>3.4747463127042771E-2</v>
      </c>
      <c r="L54" s="20">
        <f t="shared" si="10"/>
        <v>3.2950975357377711E-2</v>
      </c>
      <c r="M54" s="20">
        <f t="shared" si="10"/>
        <v>2.6197618697508546E-2</v>
      </c>
      <c r="N54" s="20">
        <f t="shared" si="10"/>
        <v>1.9931183606666056E-2</v>
      </c>
      <c r="O54" s="20">
        <f t="shared" si="10"/>
        <v>2.850201237998699E-2</v>
      </c>
      <c r="P54" s="20">
        <f t="shared" si="10"/>
        <v>3.2980286891134143E-2</v>
      </c>
      <c r="Q54" s="20">
        <f t="shared" si="8"/>
        <v>2.8962086600296606E-2</v>
      </c>
    </row>
    <row r="55" spans="1:17" ht="15" customHeight="1" x14ac:dyDescent="0.15">
      <c r="A55" s="3" t="s">
        <v>109</v>
      </c>
      <c r="B55" s="20" t="e">
        <f t="shared" si="9"/>
        <v>#DIV/0!</v>
      </c>
      <c r="C55" s="20" t="e">
        <f t="shared" si="10"/>
        <v>#DIV/0!</v>
      </c>
      <c r="D55" s="20">
        <f t="shared" si="10"/>
        <v>1.7298394064043092</v>
      </c>
      <c r="E55" s="20">
        <f t="shared" si="10"/>
        <v>1.6315869937208398</v>
      </c>
      <c r="F55" s="20">
        <f t="shared" si="10"/>
        <v>1.9326857591376589</v>
      </c>
      <c r="G55" s="20">
        <f t="shared" si="10"/>
        <v>2.0235533821817109</v>
      </c>
      <c r="H55" s="20">
        <f t="shared" si="10"/>
        <v>1.9792272250036875</v>
      </c>
      <c r="I55" s="20">
        <f t="shared" si="10"/>
        <v>1.9103918667910973</v>
      </c>
      <c r="J55" s="20">
        <f t="shared" si="10"/>
        <v>2.0636555731642896</v>
      </c>
      <c r="K55" s="20">
        <f t="shared" si="10"/>
        <v>1.9500252828880775</v>
      </c>
      <c r="L55" s="20">
        <f t="shared" si="10"/>
        <v>1.8241002072622021</v>
      </c>
      <c r="M55" s="20">
        <f t="shared" si="10"/>
        <v>1.271500229063272</v>
      </c>
      <c r="N55" s="20">
        <f t="shared" si="10"/>
        <v>0.98401071376452709</v>
      </c>
      <c r="O55" s="20">
        <f t="shared" si="10"/>
        <v>1.4908719678439508</v>
      </c>
      <c r="P55" s="20">
        <f t="shared" si="10"/>
        <v>1.4929778481840292</v>
      </c>
      <c r="Q55" s="20">
        <f t="shared" si="8"/>
        <v>3.396411494390466</v>
      </c>
    </row>
    <row r="56" spans="1:17" ht="15" customHeight="1" x14ac:dyDescent="0.15">
      <c r="A56" s="3" t="s">
        <v>110</v>
      </c>
      <c r="B56" s="20" t="e">
        <f t="shared" si="9"/>
        <v>#DIV/0!</v>
      </c>
      <c r="C56" s="20" t="e">
        <f t="shared" si="10"/>
        <v>#DIV/0!</v>
      </c>
      <c r="D56" s="20">
        <f t="shared" si="10"/>
        <v>1.5853074918141146</v>
      </c>
      <c r="E56" s="20">
        <f t="shared" si="10"/>
        <v>1.4217290745314881</v>
      </c>
      <c r="F56" s="20">
        <f t="shared" si="10"/>
        <v>1.4095197421495278</v>
      </c>
      <c r="G56" s="20">
        <f t="shared" si="10"/>
        <v>1.471881503074195</v>
      </c>
      <c r="H56" s="20">
        <f t="shared" si="10"/>
        <v>1.3497247142045437</v>
      </c>
      <c r="I56" s="20">
        <f t="shared" si="10"/>
        <v>1.4011960954355724</v>
      </c>
      <c r="J56" s="20">
        <f t="shared" si="10"/>
        <v>1.3344485531490284</v>
      </c>
      <c r="K56" s="20">
        <f t="shared" si="10"/>
        <v>1.3211959818550156</v>
      </c>
      <c r="L56" s="20">
        <f t="shared" si="10"/>
        <v>1.4045282353278126</v>
      </c>
      <c r="M56" s="20">
        <f t="shared" si="10"/>
        <v>1.2774192452431548</v>
      </c>
      <c r="N56" s="20">
        <f t="shared" si="10"/>
        <v>1.064790122053747</v>
      </c>
      <c r="O56" s="20">
        <f t="shared" si="10"/>
        <v>1.3986344646465043</v>
      </c>
      <c r="P56" s="20">
        <f t="shared" si="10"/>
        <v>1.5983041814995875</v>
      </c>
      <c r="Q56" s="20">
        <f t="shared" si="10"/>
        <v>1.3684336532130958</v>
      </c>
    </row>
    <row r="57" spans="1:17" ht="15" customHeight="1" x14ac:dyDescent="0.15">
      <c r="A57" s="4" t="s">
        <v>111</v>
      </c>
      <c r="B57" s="20" t="e">
        <f t="shared" si="9"/>
        <v>#DIV/0!</v>
      </c>
      <c r="C57" s="20" t="e">
        <f t="shared" si="10"/>
        <v>#DIV/0!</v>
      </c>
      <c r="D57" s="20">
        <f t="shared" si="10"/>
        <v>0.10728791732429573</v>
      </c>
      <c r="E57" s="20">
        <f t="shared" si="10"/>
        <v>8.6970082659952194E-2</v>
      </c>
      <c r="F57" s="20">
        <f t="shared" si="10"/>
        <v>8.5007568350070589E-2</v>
      </c>
      <c r="G57" s="20">
        <f t="shared" si="10"/>
        <v>0.10051889055387202</v>
      </c>
      <c r="H57" s="20">
        <f t="shared" si="10"/>
        <v>0.10068330000661248</v>
      </c>
      <c r="I57" s="20">
        <f t="shared" si="10"/>
        <v>0.11003717918325827</v>
      </c>
      <c r="J57" s="20">
        <f t="shared" si="10"/>
        <v>9.9225215706990666E-2</v>
      </c>
      <c r="K57" s="20">
        <f t="shared" si="10"/>
        <v>9.3559892271125294E-2</v>
      </c>
      <c r="L57" s="20">
        <f t="shared" si="10"/>
        <v>0.10483627874029726</v>
      </c>
      <c r="M57" s="20">
        <f t="shared" si="10"/>
        <v>0.10924964393003564</v>
      </c>
      <c r="N57" s="20">
        <f t="shared" si="10"/>
        <v>0.10955693796752723</v>
      </c>
      <c r="O57" s="20">
        <f t="shared" si="10"/>
        <v>0.15121171314497706</v>
      </c>
      <c r="P57" s="20">
        <f t="shared" si="10"/>
        <v>0.17087932373768885</v>
      </c>
      <c r="Q57" s="20">
        <f t="shared" si="10"/>
        <v>0.15601620014763681</v>
      </c>
    </row>
    <row r="58" spans="1:17" ht="15" customHeight="1" x14ac:dyDescent="0.15">
      <c r="A58" s="3" t="s">
        <v>112</v>
      </c>
      <c r="B58" s="20" t="e">
        <f t="shared" si="9"/>
        <v>#DIV/0!</v>
      </c>
      <c r="C58" s="20" t="e">
        <f t="shared" si="10"/>
        <v>#DIV/0!</v>
      </c>
      <c r="D58" s="20">
        <f t="shared" si="10"/>
        <v>6.0030823304593879</v>
      </c>
      <c r="E58" s="20">
        <f t="shared" si="10"/>
        <v>5.1884576916488454</v>
      </c>
      <c r="F58" s="20">
        <f t="shared" si="10"/>
        <v>4.6176681335951253</v>
      </c>
      <c r="G58" s="20">
        <f t="shared" si="10"/>
        <v>4.2178848606383914</v>
      </c>
      <c r="H58" s="20">
        <f t="shared" si="10"/>
        <v>4.9877579280244566</v>
      </c>
      <c r="I58" s="20">
        <f t="shared" si="10"/>
        <v>5.2995489886001845</v>
      </c>
      <c r="J58" s="20">
        <f t="shared" si="10"/>
        <v>4.883723660268827</v>
      </c>
      <c r="K58" s="20">
        <f t="shared" si="10"/>
        <v>4.4117832638726453</v>
      </c>
      <c r="L58" s="20">
        <f t="shared" si="10"/>
        <v>8.1083502932551728</v>
      </c>
      <c r="M58" s="20">
        <f t="shared" si="10"/>
        <v>6.5527490512321371</v>
      </c>
      <c r="N58" s="20">
        <f t="shared" si="10"/>
        <v>2.7654194394903473</v>
      </c>
      <c r="O58" s="20">
        <f t="shared" si="10"/>
        <v>2.930289265872879</v>
      </c>
      <c r="P58" s="20">
        <f t="shared" si="10"/>
        <v>3.1711344029905746</v>
      </c>
      <c r="Q58" s="20">
        <f t="shared" si="10"/>
        <v>2.3347232474778714</v>
      </c>
    </row>
    <row r="59" spans="1:17" ht="15" customHeight="1" x14ac:dyDescent="0.15">
      <c r="A59" s="3" t="s">
        <v>113</v>
      </c>
      <c r="B59" s="20" t="e">
        <f t="shared" si="9"/>
        <v>#DIV/0!</v>
      </c>
      <c r="C59" s="20" t="e">
        <f t="shared" si="10"/>
        <v>#DIV/0!</v>
      </c>
      <c r="D59" s="20">
        <f t="shared" si="10"/>
        <v>6.3572153694667541</v>
      </c>
      <c r="E59" s="20">
        <f t="shared" si="10"/>
        <v>4.8840470528715478</v>
      </c>
      <c r="F59" s="20">
        <f t="shared" si="10"/>
        <v>5.694488850538832</v>
      </c>
      <c r="G59" s="20">
        <f t="shared" si="10"/>
        <v>7.1412225795246584</v>
      </c>
      <c r="H59" s="20">
        <f t="shared" si="10"/>
        <v>5.9970444290119902</v>
      </c>
      <c r="I59" s="20">
        <f t="shared" si="10"/>
        <v>8.4818950280719339</v>
      </c>
      <c r="J59" s="20">
        <f t="shared" si="10"/>
        <v>6.2211363502964137</v>
      </c>
      <c r="K59" s="20">
        <f t="shared" si="10"/>
        <v>5.1999695959697636</v>
      </c>
      <c r="L59" s="20">
        <f t="shared" si="10"/>
        <v>5.1957903285768037</v>
      </c>
      <c r="M59" s="20">
        <f t="shared" si="10"/>
        <v>5.9224932701051465</v>
      </c>
      <c r="N59" s="20">
        <f t="shared" si="10"/>
        <v>3.1383650316638922</v>
      </c>
      <c r="O59" s="20">
        <f t="shared" si="10"/>
        <v>4.5055836690036353</v>
      </c>
      <c r="P59" s="20">
        <f t="shared" si="10"/>
        <v>4.66193847325387</v>
      </c>
      <c r="Q59" s="20">
        <f t="shared" si="10"/>
        <v>4.1576721265686416</v>
      </c>
    </row>
    <row r="60" spans="1:17" ht="15" customHeight="1" x14ac:dyDescent="0.15">
      <c r="A60" s="3" t="s">
        <v>114</v>
      </c>
      <c r="B60" s="20" t="e">
        <f t="shared" si="9"/>
        <v>#DIV/0!</v>
      </c>
      <c r="C60" s="20" t="e">
        <f t="shared" si="10"/>
        <v>#DIV/0!</v>
      </c>
      <c r="D60" s="20">
        <f t="shared" si="10"/>
        <v>2.9515287450364829</v>
      </c>
      <c r="E60" s="20">
        <f t="shared" si="10"/>
        <v>1.6872748616859488</v>
      </c>
      <c r="F60" s="20">
        <f t="shared" si="10"/>
        <v>1.6440033153533502</v>
      </c>
      <c r="G60" s="20">
        <f t="shared" si="10"/>
        <v>0.99790766887583382</v>
      </c>
      <c r="H60" s="20">
        <f t="shared" si="10"/>
        <v>0.77737082242846922</v>
      </c>
      <c r="I60" s="20">
        <f t="shared" si="10"/>
        <v>0.30604559326153563</v>
      </c>
      <c r="J60" s="20">
        <f t="shared" si="10"/>
        <v>0.32837353994247814</v>
      </c>
      <c r="K60" s="20">
        <f t="shared" si="10"/>
        <v>0.18406764251082117</v>
      </c>
      <c r="L60" s="20">
        <f t="shared" si="10"/>
        <v>0.12930847472430496</v>
      </c>
      <c r="M60" s="20">
        <f t="shared" si="10"/>
        <v>5.8075369513828468E-2</v>
      </c>
      <c r="N60" s="20">
        <f t="shared" si="10"/>
        <v>3.9862367213332112E-2</v>
      </c>
      <c r="O60" s="20">
        <f t="shared" si="10"/>
        <v>3.677679016772515E-2</v>
      </c>
      <c r="P60" s="20">
        <f t="shared" si="10"/>
        <v>3.3218043851214414E-2</v>
      </c>
      <c r="Q60" s="20">
        <f t="shared" si="10"/>
        <v>3.8671534691326004E-2</v>
      </c>
    </row>
    <row r="61" spans="1:17" ht="15" customHeight="1" x14ac:dyDescent="0.15">
      <c r="A61" s="3" t="s">
        <v>115</v>
      </c>
      <c r="B61" s="20" t="e">
        <f t="shared" si="9"/>
        <v>#DIV/0!</v>
      </c>
      <c r="C61" s="20" t="e">
        <f t="shared" ref="C61:Q65" si="11">+C25/C$32*100</f>
        <v>#DIV/0!</v>
      </c>
      <c r="D61" s="20">
        <f t="shared" si="11"/>
        <v>6.3775785166807014E-2</v>
      </c>
      <c r="E61" s="20">
        <f t="shared" si="11"/>
        <v>8.6724491180502974E-2</v>
      </c>
      <c r="F61" s="20">
        <f t="shared" si="11"/>
        <v>0.29324992777847758</v>
      </c>
      <c r="G61" s="20">
        <f t="shared" si="11"/>
        <v>0.36617370698160273</v>
      </c>
      <c r="H61" s="20">
        <f t="shared" si="11"/>
        <v>0.32942737981361175</v>
      </c>
      <c r="I61" s="20">
        <f t="shared" si="11"/>
        <v>0.45494237076557908</v>
      </c>
      <c r="J61" s="20">
        <f t="shared" si="11"/>
        <v>0.10500675001467394</v>
      </c>
      <c r="K61" s="20">
        <f t="shared" si="11"/>
        <v>0.14092678879734746</v>
      </c>
      <c r="L61" s="20">
        <f t="shared" si="11"/>
        <v>0.60826025939393458</v>
      </c>
      <c r="M61" s="20">
        <f t="shared" si="11"/>
        <v>0.13112080685480468</v>
      </c>
      <c r="N61" s="20">
        <f t="shared" si="11"/>
        <v>0.10934169840374035</v>
      </c>
      <c r="O61" s="20">
        <f t="shared" si="11"/>
        <v>0.16004471006918963</v>
      </c>
      <c r="P61" s="20">
        <f t="shared" si="11"/>
        <v>0.10573391667569576</v>
      </c>
      <c r="Q61" s="20">
        <f t="shared" si="11"/>
        <v>7.4017915926820013E-2</v>
      </c>
    </row>
    <row r="62" spans="1:17" ht="15" customHeight="1" x14ac:dyDescent="0.15">
      <c r="A62" s="3" t="s">
        <v>116</v>
      </c>
      <c r="B62" s="20" t="e">
        <f t="shared" si="9"/>
        <v>#DIV/0!</v>
      </c>
      <c r="C62" s="20" t="e">
        <f t="shared" si="11"/>
        <v>#DIV/0!</v>
      </c>
      <c r="D62" s="20">
        <f t="shared" si="11"/>
        <v>4.6709544246896852</v>
      </c>
      <c r="E62" s="20">
        <f t="shared" si="11"/>
        <v>9.9009590961251188</v>
      </c>
      <c r="F62" s="20">
        <f t="shared" si="11"/>
        <v>10.942237037291324</v>
      </c>
      <c r="G62" s="20">
        <f t="shared" si="11"/>
        <v>4.8947877062465439</v>
      </c>
      <c r="H62" s="20">
        <f t="shared" si="11"/>
        <v>4.059287353728708</v>
      </c>
      <c r="I62" s="20">
        <f t="shared" si="11"/>
        <v>2.0145175858437034</v>
      </c>
      <c r="J62" s="20">
        <f t="shared" si="11"/>
        <v>8.5819686564536006</v>
      </c>
      <c r="K62" s="20">
        <f t="shared" si="11"/>
        <v>5.1232845274300987</v>
      </c>
      <c r="L62" s="20">
        <f t="shared" si="11"/>
        <v>3.9902440158675114</v>
      </c>
      <c r="M62" s="20">
        <f t="shared" si="11"/>
        <v>5.6922090352322137</v>
      </c>
      <c r="N62" s="20">
        <f t="shared" si="11"/>
        <v>3.6839973258636598</v>
      </c>
      <c r="O62" s="20">
        <f t="shared" si="11"/>
        <v>7.178402567282645</v>
      </c>
      <c r="P62" s="20">
        <f t="shared" si="11"/>
        <v>5.1472004287776949</v>
      </c>
      <c r="Q62" s="20">
        <f t="shared" si="11"/>
        <v>8.7182863489150026</v>
      </c>
    </row>
    <row r="63" spans="1:17" ht="15" customHeight="1" x14ac:dyDescent="0.15">
      <c r="A63" s="3" t="s">
        <v>117</v>
      </c>
      <c r="B63" s="20" t="e">
        <f t="shared" si="9"/>
        <v>#DIV/0!</v>
      </c>
      <c r="C63" s="20" t="e">
        <f t="shared" si="11"/>
        <v>#DIV/0!</v>
      </c>
      <c r="D63" s="20">
        <f t="shared" si="11"/>
        <v>4.7697190051508151</v>
      </c>
      <c r="E63" s="20">
        <f t="shared" si="11"/>
        <v>4.278694754964171</v>
      </c>
      <c r="F63" s="20">
        <f t="shared" si="11"/>
        <v>3.4426610569041594</v>
      </c>
      <c r="G63" s="20">
        <f t="shared" si="11"/>
        <v>3.3278403599893842</v>
      </c>
      <c r="H63" s="20">
        <f t="shared" si="11"/>
        <v>3.861152193953437</v>
      </c>
      <c r="I63" s="20">
        <f t="shared" si="11"/>
        <v>4.5846824165568894</v>
      </c>
      <c r="J63" s="20">
        <f t="shared" si="11"/>
        <v>3.2973234724423319</v>
      </c>
      <c r="K63" s="20">
        <f t="shared" si="11"/>
        <v>6.3885734845747972</v>
      </c>
      <c r="L63" s="20">
        <f t="shared" si="11"/>
        <v>3.0169425294722654</v>
      </c>
      <c r="M63" s="20">
        <f t="shared" si="11"/>
        <v>3.0553005984311157</v>
      </c>
      <c r="N63" s="20">
        <f t="shared" si="11"/>
        <v>2.7700255661553865</v>
      </c>
      <c r="O63" s="20">
        <f t="shared" si="11"/>
        <v>2.199317724869549</v>
      </c>
      <c r="P63" s="20">
        <f t="shared" si="11"/>
        <v>3.1763310908323295</v>
      </c>
      <c r="Q63" s="20">
        <f t="shared" si="11"/>
        <v>3.4735883061003268</v>
      </c>
    </row>
    <row r="64" spans="1:17" ht="15" customHeight="1" x14ac:dyDescent="0.15">
      <c r="A64" s="3" t="s">
        <v>118</v>
      </c>
      <c r="B64" s="20" t="e">
        <f t="shared" si="9"/>
        <v>#DIV/0!</v>
      </c>
      <c r="C64" s="20" t="e">
        <f t="shared" si="11"/>
        <v>#DIV/0!</v>
      </c>
      <c r="D64" s="20">
        <f t="shared" si="11"/>
        <v>1.6413227290199057</v>
      </c>
      <c r="E64" s="20">
        <f t="shared" si="11"/>
        <v>0.71869276567318774</v>
      </c>
      <c r="F64" s="20">
        <f t="shared" si="11"/>
        <v>0.82747100156778164</v>
      </c>
      <c r="G64" s="20">
        <f t="shared" si="11"/>
        <v>0.47173587834093716</v>
      </c>
      <c r="H64" s="20">
        <f t="shared" si="11"/>
        <v>0.95755353643733121</v>
      </c>
      <c r="I64" s="20">
        <f t="shared" si="11"/>
        <v>0.82874469994088551</v>
      </c>
      <c r="J64" s="20">
        <f t="shared" si="11"/>
        <v>0.56362622527440276</v>
      </c>
      <c r="K64" s="20">
        <f t="shared" si="11"/>
        <v>0.35061481586045606</v>
      </c>
      <c r="L64" s="20">
        <f t="shared" si="11"/>
        <v>0.54085538123172561</v>
      </c>
      <c r="M64" s="20">
        <f t="shared" si="11"/>
        <v>0.3670055458261911</v>
      </c>
      <c r="N64" s="20">
        <f t="shared" si="11"/>
        <v>0.43637669162154169</v>
      </c>
      <c r="O64" s="20">
        <f t="shared" si="11"/>
        <v>0.82557326642584439</v>
      </c>
      <c r="P64" s="20">
        <f t="shared" si="11"/>
        <v>1.2287279696948186</v>
      </c>
      <c r="Q64" s="20">
        <f t="shared" si="11"/>
        <v>1.1073758553957265</v>
      </c>
    </row>
    <row r="65" spans="1:17" ht="15" customHeight="1" x14ac:dyDescent="0.15">
      <c r="A65" s="3" t="s">
        <v>119</v>
      </c>
      <c r="B65" s="20" t="e">
        <f t="shared" si="9"/>
        <v>#DIV/0!</v>
      </c>
      <c r="C65" s="20" t="e">
        <f t="shared" si="11"/>
        <v>#DIV/0!</v>
      </c>
      <c r="D65" s="20">
        <f t="shared" si="11"/>
        <v>2.8355848319095158</v>
      </c>
      <c r="E65" s="20">
        <f t="shared" si="11"/>
        <v>2.7782536112692107</v>
      </c>
      <c r="F65" s="20">
        <f t="shared" si="11"/>
        <v>5.6177143902801614</v>
      </c>
      <c r="G65" s="20">
        <f t="shared" si="11"/>
        <v>3.8486536646684768</v>
      </c>
      <c r="H65" s="20">
        <f t="shared" si="11"/>
        <v>6.4868170702625818</v>
      </c>
      <c r="I65" s="20">
        <f t="shared" si="11"/>
        <v>4.0149917029506286</v>
      </c>
      <c r="J65" s="20">
        <f t="shared" si="11"/>
        <v>3.3309855021423957</v>
      </c>
      <c r="K65" s="20">
        <f t="shared" si="11"/>
        <v>6.1747181097380057</v>
      </c>
      <c r="L65" s="20">
        <f t="shared" si="11"/>
        <v>5.3765102648526808</v>
      </c>
      <c r="M65" s="20">
        <f t="shared" si="11"/>
        <v>10.147264060848549</v>
      </c>
      <c r="N65" s="20">
        <f t="shared" si="11"/>
        <v>36.308762015210547</v>
      </c>
      <c r="O65" s="20">
        <f t="shared" si="11"/>
        <v>8.5841296986043538</v>
      </c>
      <c r="P65" s="20">
        <f t="shared" si="11"/>
        <v>14.499778036895124</v>
      </c>
      <c r="Q65" s="20">
        <f t="shared" si="11"/>
        <v>11.664638323058609</v>
      </c>
    </row>
    <row r="66" spans="1:17" ht="15" customHeight="1" x14ac:dyDescent="0.15">
      <c r="A66" s="3" t="s">
        <v>232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5" customHeight="1" x14ac:dyDescent="0.15">
      <c r="A67" s="3" t="s">
        <v>233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5" customHeight="1" x14ac:dyDescent="0.15">
      <c r="A68" s="3" t="s">
        <v>0</v>
      </c>
      <c r="B68" s="21" t="e">
        <f t="shared" ref="B68:N68" si="12">SUM(B40:B65)-B52-B53</f>
        <v>#DIV/0!</v>
      </c>
      <c r="C68" s="21" t="e">
        <f t="shared" si="12"/>
        <v>#DIV/0!</v>
      </c>
      <c r="D68" s="21">
        <f t="shared" si="12"/>
        <v>100.00000000000001</v>
      </c>
      <c r="E68" s="21">
        <f t="shared" si="12"/>
        <v>99.999999999999972</v>
      </c>
      <c r="F68" s="21">
        <f t="shared" si="12"/>
        <v>99.999999999999986</v>
      </c>
      <c r="G68" s="21">
        <f t="shared" si="12"/>
        <v>100</v>
      </c>
      <c r="H68" s="21">
        <f t="shared" si="12"/>
        <v>99.999999999999972</v>
      </c>
      <c r="I68" s="21">
        <f t="shared" si="12"/>
        <v>99.999999999999986</v>
      </c>
      <c r="J68" s="21">
        <f t="shared" si="12"/>
        <v>100.00000000000003</v>
      </c>
      <c r="K68" s="21">
        <f t="shared" si="12"/>
        <v>100.00000000000003</v>
      </c>
      <c r="L68" s="21">
        <f t="shared" si="12"/>
        <v>99.999999999999986</v>
      </c>
      <c r="M68" s="21">
        <f t="shared" si="12"/>
        <v>100.00000000000001</v>
      </c>
      <c r="N68" s="21">
        <f t="shared" si="12"/>
        <v>100.00000000000001</v>
      </c>
      <c r="O68" s="21">
        <f>SUM(O40:O65)-O52-O53</f>
        <v>99.999999999999972</v>
      </c>
      <c r="P68" s="21">
        <f>SUM(P40:P65)-P52-P53</f>
        <v>100</v>
      </c>
      <c r="Q68" s="21">
        <f>SUM(Q40:Q65)-Q52-Q53</f>
        <v>100</v>
      </c>
    </row>
    <row r="69" spans="1:17" ht="15" customHeight="1" x14ac:dyDescent="0.15">
      <c r="A69" s="3" t="s">
        <v>1</v>
      </c>
      <c r="B69" s="20" t="e">
        <f>+B33/$B$32*100</f>
        <v>#DIV/0!</v>
      </c>
      <c r="C69" s="20" t="e">
        <f t="shared" ref="C69:P72" si="13">+C33/C$32*100</f>
        <v>#DIV/0!</v>
      </c>
      <c r="D69" s="20">
        <f t="shared" si="13"/>
        <v>67.284381963557934</v>
      </c>
      <c r="E69" s="20">
        <f t="shared" si="13"/>
        <v>67.336609523669182</v>
      </c>
      <c r="F69" s="20">
        <f t="shared" si="13"/>
        <v>63.493293217053527</v>
      </c>
      <c r="G69" s="20">
        <f t="shared" si="13"/>
        <v>71.137839798924389</v>
      </c>
      <c r="H69" s="20">
        <f t="shared" si="13"/>
        <v>69.113954047124565</v>
      </c>
      <c r="I69" s="20">
        <f t="shared" si="13"/>
        <v>70.593006472598731</v>
      </c>
      <c r="J69" s="20">
        <f t="shared" si="13"/>
        <v>69.190526501144561</v>
      </c>
      <c r="K69" s="20">
        <f t="shared" si="13"/>
        <v>68.661280614231842</v>
      </c>
      <c r="L69" s="20">
        <f t="shared" si="13"/>
        <v>69.700273731295297</v>
      </c>
      <c r="M69" s="20">
        <f t="shared" si="13"/>
        <v>65.415613143719554</v>
      </c>
      <c r="N69" s="20">
        <f t="shared" si="13"/>
        <v>48.589492090591754</v>
      </c>
      <c r="O69" s="20">
        <f t="shared" si="13"/>
        <v>70.539164162068744</v>
      </c>
      <c r="P69" s="20">
        <f t="shared" si="13"/>
        <v>64.713776283607373</v>
      </c>
      <c r="Q69" s="20">
        <f>+Q33/Q$32*100</f>
        <v>63.510164994114483</v>
      </c>
    </row>
    <row r="70" spans="1:17" ht="15" customHeight="1" x14ac:dyDescent="0.15">
      <c r="A70" s="3" t="s">
        <v>151</v>
      </c>
      <c r="B70" s="20" t="e">
        <f>+B34/$B$32*100</f>
        <v>#DIV/0!</v>
      </c>
      <c r="C70" s="20" t="e">
        <f t="shared" si="13"/>
        <v>#DIV/0!</v>
      </c>
      <c r="D70" s="20">
        <f t="shared" si="13"/>
        <v>32.715618036442073</v>
      </c>
      <c r="E70" s="20">
        <f t="shared" si="13"/>
        <v>32.663390476330818</v>
      </c>
      <c r="F70" s="20">
        <f t="shared" si="13"/>
        <v>36.506706782946466</v>
      </c>
      <c r="G70" s="20">
        <f t="shared" si="13"/>
        <v>28.862160201075604</v>
      </c>
      <c r="H70" s="20">
        <f t="shared" si="13"/>
        <v>30.886045952875428</v>
      </c>
      <c r="I70" s="20">
        <f t="shared" si="13"/>
        <v>29.406993527401269</v>
      </c>
      <c r="J70" s="20">
        <f t="shared" si="13"/>
        <v>30.809473498855432</v>
      </c>
      <c r="K70" s="20">
        <f t="shared" si="13"/>
        <v>31.338719385768155</v>
      </c>
      <c r="L70" s="20">
        <f t="shared" si="13"/>
        <v>30.299726268704713</v>
      </c>
      <c r="M70" s="20">
        <f t="shared" si="13"/>
        <v>34.584386856280446</v>
      </c>
      <c r="N70" s="20">
        <f t="shared" si="13"/>
        <v>51.410507909408253</v>
      </c>
      <c r="O70" s="20">
        <f t="shared" si="13"/>
        <v>29.460835837931253</v>
      </c>
      <c r="P70" s="20">
        <f t="shared" si="13"/>
        <v>35.286223716392627</v>
      </c>
      <c r="Q70" s="20">
        <f>+Q34/Q$32*100</f>
        <v>36.489835005885524</v>
      </c>
    </row>
    <row r="71" spans="1:17" ht="15" customHeight="1" x14ac:dyDescent="0.15">
      <c r="A71" s="3" t="s">
        <v>3</v>
      </c>
      <c r="B71" s="20" t="e">
        <f>+B35/$B$32*100</f>
        <v>#DIV/0!</v>
      </c>
      <c r="C71" s="20" t="e">
        <f t="shared" si="13"/>
        <v>#DIV/0!</v>
      </c>
      <c r="D71" s="20">
        <f t="shared" si="13"/>
        <v>46.217313251865264</v>
      </c>
      <c r="E71" s="20">
        <f t="shared" si="13"/>
        <v>45.828198936466094</v>
      </c>
      <c r="F71" s="20">
        <f t="shared" si="13"/>
        <v>44.761023128051598</v>
      </c>
      <c r="G71" s="20">
        <f t="shared" si="13"/>
        <v>40.38889368701021</v>
      </c>
      <c r="H71" s="20">
        <f t="shared" si="13"/>
        <v>38.978200644313276</v>
      </c>
      <c r="I71" s="20">
        <f t="shared" si="13"/>
        <v>38.035414747442623</v>
      </c>
      <c r="J71" s="20">
        <f t="shared" si="13"/>
        <v>43.086136056817516</v>
      </c>
      <c r="K71" s="20">
        <f t="shared" si="13"/>
        <v>40.389553104776809</v>
      </c>
      <c r="L71" s="20">
        <f t="shared" si="13"/>
        <v>36.1687146652541</v>
      </c>
      <c r="M71" s="20">
        <f t="shared" si="13"/>
        <v>35.241052597492569</v>
      </c>
      <c r="N71" s="20">
        <f t="shared" si="13"/>
        <v>26.400208696281048</v>
      </c>
      <c r="O71" s="20">
        <f t="shared" si="13"/>
        <v>40.947770719042069</v>
      </c>
      <c r="P71" s="20">
        <f t="shared" si="13"/>
        <v>39.16342836026157</v>
      </c>
      <c r="Q71" s="20">
        <f>+Q35/Q$32*100</f>
        <v>43.9820375210316</v>
      </c>
    </row>
    <row r="72" spans="1:17" ht="15" customHeight="1" x14ac:dyDescent="0.15">
      <c r="A72" s="3" t="s">
        <v>2</v>
      </c>
      <c r="B72" s="20" t="e">
        <f>+B36/$B$32*100</f>
        <v>#DIV/0!</v>
      </c>
      <c r="C72" s="20" t="e">
        <f t="shared" si="13"/>
        <v>#DIV/0!</v>
      </c>
      <c r="D72" s="20">
        <f t="shared" si="13"/>
        <v>53.782686748134736</v>
      </c>
      <c r="E72" s="20">
        <f t="shared" si="13"/>
        <v>54.171801063533898</v>
      </c>
      <c r="F72" s="20">
        <f t="shared" si="13"/>
        <v>55.23897687194841</v>
      </c>
      <c r="G72" s="20">
        <f t="shared" si="13"/>
        <v>59.61110631298979</v>
      </c>
      <c r="H72" s="20">
        <f t="shared" si="13"/>
        <v>61.021799355686724</v>
      </c>
      <c r="I72" s="20">
        <f t="shared" si="13"/>
        <v>61.964585252557377</v>
      </c>
      <c r="J72" s="20">
        <f t="shared" si="13"/>
        <v>56.913863943182484</v>
      </c>
      <c r="K72" s="20">
        <f t="shared" si="13"/>
        <v>59.610446895223191</v>
      </c>
      <c r="L72" s="20">
        <f t="shared" si="13"/>
        <v>63.831285334745893</v>
      </c>
      <c r="M72" s="20">
        <f t="shared" si="13"/>
        <v>64.758947402507445</v>
      </c>
      <c r="N72" s="20">
        <f t="shared" si="13"/>
        <v>73.599791303718959</v>
      </c>
      <c r="O72" s="20">
        <f t="shared" si="13"/>
        <v>59.052229280957938</v>
      </c>
      <c r="P72" s="20">
        <f t="shared" si="13"/>
        <v>60.836571639738423</v>
      </c>
      <c r="Q72" s="20">
        <f>+Q36/Q$32*100</f>
        <v>56.017962478968407</v>
      </c>
    </row>
    <row r="73" spans="1:17" ht="15" customHeight="1" x14ac:dyDescent="0.15">
      <c r="N73" s="51"/>
    </row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515"/>
  <sheetViews>
    <sheetView view="pageBreakPreview" zoomScaleNormal="100" zoomScaleSheetLayoutView="100" workbookViewId="0">
      <pane xSplit="1" ySplit="3" topLeftCell="V26" activePane="bottomRight" state="frozen"/>
      <selection pane="topRight" activeCell="B1" sqref="B1"/>
      <selection pane="bottomLeft" activeCell="A2" sqref="A2"/>
      <selection pane="bottomRight" activeCell="AE39" sqref="AE39"/>
    </sheetView>
  </sheetViews>
  <sheetFormatPr defaultColWidth="9" defaultRowHeight="12" x14ac:dyDescent="0.2"/>
  <cols>
    <col min="1" max="1" width="24.77734375" style="103" customWidth="1"/>
    <col min="2" max="3" width="8.6640625" style="103" hidden="1" customWidth="1"/>
    <col min="4" max="32" width="9.77734375" style="103" customWidth="1"/>
    <col min="33" max="16384" width="9" style="103"/>
  </cols>
  <sheetData>
    <row r="1" spans="1:32" ht="18" customHeight="1" x14ac:dyDescent="0.2">
      <c r="A1" s="107" t="s">
        <v>79</v>
      </c>
      <c r="B1" s="107"/>
      <c r="C1" s="107"/>
      <c r="D1" s="107"/>
      <c r="E1" s="107"/>
      <c r="F1" s="107"/>
      <c r="G1" s="107"/>
      <c r="H1" s="107"/>
      <c r="I1" s="107"/>
      <c r="J1" s="107"/>
      <c r="K1" s="108" t="str">
        <f>財政指標!$V$1</f>
        <v>那珂川町</v>
      </c>
      <c r="M1" s="107"/>
      <c r="N1" s="107"/>
      <c r="O1" s="107"/>
      <c r="P1" s="107"/>
      <c r="Q1" s="107"/>
      <c r="U1" s="108" t="str">
        <f>財政指標!$V$1</f>
        <v>那珂川町</v>
      </c>
      <c r="W1" s="108"/>
      <c r="AE1" s="108" t="str">
        <f>財政指標!$V$1</f>
        <v>那珂川町</v>
      </c>
    </row>
    <row r="2" spans="1:32" ht="18" customHeight="1" x14ac:dyDescent="0.2">
      <c r="K2" s="104"/>
      <c r="L2" s="104" t="s">
        <v>148</v>
      </c>
      <c r="N2" s="35" t="s">
        <v>198</v>
      </c>
      <c r="U2" s="104"/>
      <c r="V2" s="104" t="s">
        <v>148</v>
      </c>
      <c r="X2" s="106"/>
      <c r="Y2" s="104"/>
      <c r="Z2" s="104"/>
      <c r="AA2" s="104"/>
      <c r="AB2" s="104"/>
      <c r="AC2" s="104"/>
      <c r="AE2" s="104"/>
      <c r="AF2" s="104" t="s">
        <v>148</v>
      </c>
    </row>
    <row r="3" spans="1:32" ht="18" customHeight="1" x14ac:dyDescent="0.2">
      <c r="A3" s="47"/>
      <c r="B3" s="57" t="s">
        <v>168</v>
      </c>
      <c r="C3" s="57" t="s">
        <v>170</v>
      </c>
      <c r="D3" s="57" t="s">
        <v>172</v>
      </c>
      <c r="E3" s="57" t="s">
        <v>174</v>
      </c>
      <c r="F3" s="57" t="s">
        <v>176</v>
      </c>
      <c r="G3" s="57" t="s">
        <v>178</v>
      </c>
      <c r="H3" s="58" t="s">
        <v>180</v>
      </c>
      <c r="I3" s="57" t="s">
        <v>182</v>
      </c>
      <c r="J3" s="58" t="s">
        <v>184</v>
      </c>
      <c r="K3" s="58" t="s">
        <v>186</v>
      </c>
      <c r="L3" s="57" t="s">
        <v>188</v>
      </c>
      <c r="M3" s="57" t="s">
        <v>190</v>
      </c>
      <c r="N3" s="57" t="s">
        <v>192</v>
      </c>
      <c r="O3" s="57" t="s">
        <v>194</v>
      </c>
      <c r="P3" s="57" t="s">
        <v>196</v>
      </c>
      <c r="Q3" s="57" t="s">
        <v>197</v>
      </c>
      <c r="R3" s="39" t="s">
        <v>164</v>
      </c>
      <c r="S3" s="39" t="s">
        <v>274</v>
      </c>
      <c r="T3" s="39" t="s">
        <v>281</v>
      </c>
      <c r="U3" s="39" t="s">
        <v>282</v>
      </c>
      <c r="V3" s="39" t="s">
        <v>283</v>
      </c>
      <c r="W3" s="39" t="s">
        <v>284</v>
      </c>
      <c r="X3" s="39" t="s">
        <v>285</v>
      </c>
      <c r="Y3" s="39" t="s">
        <v>287</v>
      </c>
      <c r="Z3" s="39" t="s">
        <v>288</v>
      </c>
      <c r="AA3" s="39" t="s">
        <v>289</v>
      </c>
      <c r="AB3" s="39" t="s">
        <v>290</v>
      </c>
      <c r="AC3" s="39" t="s">
        <v>296</v>
      </c>
      <c r="AD3" s="39" t="s">
        <v>300</v>
      </c>
      <c r="AE3" s="39" t="str">
        <f>財政指標!AF3</f>
        <v>１８(H30)</v>
      </c>
      <c r="AF3" s="39" t="str">
        <f>財政指標!AG3</f>
        <v>１９(R1)</v>
      </c>
    </row>
    <row r="4" spans="1:32" ht="18" customHeight="1" x14ac:dyDescent="0.2">
      <c r="A4" s="11" t="s">
        <v>31</v>
      </c>
      <c r="B4" s="95"/>
      <c r="C4" s="95"/>
      <c r="D4" s="95">
        <f>税・旧馬頭町!D4+税・旧小川町!D4</f>
        <v>1008611</v>
      </c>
      <c r="E4" s="95">
        <f>税・旧馬頭町!E4+税・旧小川町!E4</f>
        <v>976787</v>
      </c>
      <c r="F4" s="95">
        <f>税・旧馬頭町!F4+税・旧小川町!F4</f>
        <v>891005</v>
      </c>
      <c r="G4" s="95">
        <f>税・旧馬頭町!G4+税・旧小川町!G4</f>
        <v>784883</v>
      </c>
      <c r="H4" s="95">
        <f>税・旧馬頭町!H4+税・旧小川町!H4</f>
        <v>778455</v>
      </c>
      <c r="I4" s="95">
        <f>税・旧馬頭町!I4+税・旧小川町!I4</f>
        <v>791391</v>
      </c>
      <c r="J4" s="95">
        <f>税・旧馬頭町!J4+税・旧小川町!J4</f>
        <v>862874</v>
      </c>
      <c r="K4" s="95">
        <f>税・旧馬頭町!K4+税・旧小川町!K4</f>
        <v>768736</v>
      </c>
      <c r="L4" s="95">
        <f>税・旧馬頭町!L4+税・旧小川町!L4</f>
        <v>749041</v>
      </c>
      <c r="M4" s="95">
        <f>税・旧馬頭町!M4+税・旧小川町!M4</f>
        <v>748431</v>
      </c>
      <c r="N4" s="95">
        <f>税・旧馬頭町!N4+税・旧小川町!N4</f>
        <v>667841</v>
      </c>
      <c r="O4" s="95">
        <f>税・旧馬頭町!O4+税・旧小川町!O4</f>
        <v>675803</v>
      </c>
      <c r="P4" s="95">
        <f>税・旧馬頭町!P4+税・旧小川町!P4</f>
        <v>618093</v>
      </c>
      <c r="Q4" s="95">
        <f>税・旧馬頭町!Q4+税・旧小川町!Q4</f>
        <v>581619</v>
      </c>
      <c r="R4" s="109">
        <f>SUM(R5:R8)</f>
        <v>579619</v>
      </c>
      <c r="S4" s="109">
        <f>SUM(S5:S8)</f>
        <v>729265</v>
      </c>
      <c r="T4" s="109">
        <f>SUM(T5:T8)</f>
        <v>930704</v>
      </c>
      <c r="U4" s="109">
        <f>SUM(U5:U8)</f>
        <v>904428</v>
      </c>
      <c r="V4" s="109">
        <v>902097</v>
      </c>
      <c r="W4" s="109">
        <v>889212</v>
      </c>
      <c r="X4" s="109">
        <v>857913</v>
      </c>
      <c r="Y4" s="119">
        <f>SUM(Y5:Y8)</f>
        <v>885218</v>
      </c>
      <c r="Z4" s="119">
        <f t="shared" ref="Z4:AB4" si="0">SUM(Z5:Z8)</f>
        <v>904003</v>
      </c>
      <c r="AA4" s="119">
        <f t="shared" si="0"/>
        <v>845841</v>
      </c>
      <c r="AB4" s="119">
        <f t="shared" si="0"/>
        <v>786368</v>
      </c>
      <c r="AC4" s="119">
        <f t="shared" ref="AC4" si="1">SUM(AC5:AC8)</f>
        <v>827954</v>
      </c>
      <c r="AD4" s="119">
        <f t="shared" ref="AD4" si="2">SUM(AD5:AD8)</f>
        <v>858639</v>
      </c>
      <c r="AE4" s="119">
        <v>848087</v>
      </c>
      <c r="AF4" s="119">
        <v>805996</v>
      </c>
    </row>
    <row r="5" spans="1:32" ht="18" customHeight="1" x14ac:dyDescent="0.2">
      <c r="A5" s="11" t="s">
        <v>32</v>
      </c>
      <c r="B5" s="95"/>
      <c r="C5" s="95"/>
      <c r="D5" s="95">
        <f>税・旧馬頭町!D5+税・旧小川町!D5</f>
        <v>10316</v>
      </c>
      <c r="E5" s="95">
        <f>税・旧馬頭町!E5+税・旧小川町!E5</f>
        <v>10472</v>
      </c>
      <c r="F5" s="95">
        <f>税・旧馬頭町!F5+税・旧小川町!F5</f>
        <v>10383</v>
      </c>
      <c r="G5" s="95">
        <f>税・旧馬頭町!G5+税・旧小川町!G5</f>
        <v>9690</v>
      </c>
      <c r="H5" s="95">
        <f>税・旧馬頭町!H5+税・旧小川町!H5</f>
        <v>10441</v>
      </c>
      <c r="I5" s="95">
        <f>税・旧馬頭町!I5+税・旧小川町!I5</f>
        <v>13697</v>
      </c>
      <c r="J5" s="95">
        <f>税・旧馬頭町!J5+税・旧小川町!J5</f>
        <v>13498</v>
      </c>
      <c r="K5" s="95">
        <f>税・旧馬頭町!K5+税・旧小川町!K5</f>
        <v>13854</v>
      </c>
      <c r="L5" s="95">
        <f>税・旧馬頭町!L5+税・旧小川町!L5</f>
        <v>13770</v>
      </c>
      <c r="M5" s="95">
        <f>税・旧馬頭町!M5+税・旧小川町!M5</f>
        <v>13604</v>
      </c>
      <c r="N5" s="95">
        <f>税・旧馬頭町!N5+税・旧小川町!N5</f>
        <v>13523</v>
      </c>
      <c r="O5" s="95">
        <f>税・旧馬頭町!O5+税・旧小川町!O5</f>
        <v>13284</v>
      </c>
      <c r="P5" s="95">
        <f>税・旧馬頭町!P5+税・旧小川町!P5</f>
        <v>13248</v>
      </c>
      <c r="Q5" s="95">
        <f>税・旧馬頭町!Q5+税・旧小川町!Q5</f>
        <v>19711</v>
      </c>
      <c r="R5" s="109">
        <v>22409</v>
      </c>
      <c r="S5" s="109">
        <v>26240</v>
      </c>
      <c r="T5" s="109">
        <v>26451</v>
      </c>
      <c r="U5" s="109">
        <v>27123</v>
      </c>
      <c r="V5" s="109">
        <v>23268</v>
      </c>
      <c r="W5" s="109">
        <v>26330</v>
      </c>
      <c r="X5" s="109">
        <v>25626</v>
      </c>
      <c r="Y5" s="119">
        <v>25398</v>
      </c>
      <c r="Z5" s="119">
        <v>26155</v>
      </c>
      <c r="AA5" s="119">
        <v>25992</v>
      </c>
      <c r="AB5" s="119">
        <v>29369</v>
      </c>
      <c r="AC5" s="119">
        <v>29239</v>
      </c>
      <c r="AD5" s="119">
        <v>30738</v>
      </c>
      <c r="AE5" s="119">
        <v>30639</v>
      </c>
      <c r="AF5" s="119">
        <v>27754</v>
      </c>
    </row>
    <row r="6" spans="1:32" ht="18" customHeight="1" x14ac:dyDescent="0.2">
      <c r="A6" s="11" t="s">
        <v>33</v>
      </c>
      <c r="B6" s="95"/>
      <c r="C6" s="95"/>
      <c r="D6" s="95">
        <f>税・旧馬頭町!D6+税・旧小川町!D6</f>
        <v>619432</v>
      </c>
      <c r="E6" s="95">
        <f>税・旧馬頭町!E6+税・旧小川町!E6</f>
        <v>693153</v>
      </c>
      <c r="F6" s="95">
        <f>税・旧馬頭町!F6+税・旧小川町!F6</f>
        <v>691876</v>
      </c>
      <c r="G6" s="95">
        <f>税・旧馬頭町!G6+税・旧小川町!G6</f>
        <v>574492</v>
      </c>
      <c r="H6" s="95">
        <f>税・旧馬頭町!H6+税・旧小川町!H6</f>
        <v>608046</v>
      </c>
      <c r="I6" s="95">
        <f>税・旧馬頭町!I6+税・旧小川町!I6</f>
        <v>579039</v>
      </c>
      <c r="J6" s="95">
        <f>税・旧馬頭町!J6+税・旧小川町!J6</f>
        <v>631590</v>
      </c>
      <c r="K6" s="95">
        <f>税・旧馬頭町!K6+税・旧小川町!K6</f>
        <v>528962</v>
      </c>
      <c r="L6" s="95">
        <f>税・旧馬頭町!L6+税・旧小川町!L6</f>
        <v>542152</v>
      </c>
      <c r="M6" s="95">
        <f>税・旧馬頭町!M6+税・旧小川町!M6</f>
        <v>531843</v>
      </c>
      <c r="N6" s="95">
        <f>税・旧馬頭町!N6+税・旧小川町!N6</f>
        <v>528555</v>
      </c>
      <c r="O6" s="95">
        <f>税・旧馬頭町!O6+税・旧小川町!O6</f>
        <v>505928</v>
      </c>
      <c r="P6" s="95">
        <f>税・旧馬頭町!P6+税・旧小川町!P6</f>
        <v>467919</v>
      </c>
      <c r="Q6" s="95">
        <f>税・旧馬頭町!Q6+税・旧小川町!Q6</f>
        <v>442120</v>
      </c>
      <c r="R6" s="44">
        <v>439097</v>
      </c>
      <c r="S6" s="44">
        <v>495276</v>
      </c>
      <c r="T6" s="44">
        <v>660600</v>
      </c>
      <c r="U6" s="44">
        <v>682914</v>
      </c>
      <c r="V6" s="44">
        <v>675484</v>
      </c>
      <c r="W6" s="44">
        <v>603867</v>
      </c>
      <c r="X6" s="44">
        <v>594860</v>
      </c>
      <c r="Y6" s="44">
        <v>617844</v>
      </c>
      <c r="Z6" s="44">
        <v>629196</v>
      </c>
      <c r="AA6" s="44">
        <v>604774</v>
      </c>
      <c r="AB6" s="44">
        <v>595746</v>
      </c>
      <c r="AC6" s="44">
        <v>589316</v>
      </c>
      <c r="AD6" s="44">
        <v>600938</v>
      </c>
      <c r="AE6" s="44">
        <v>607677</v>
      </c>
      <c r="AF6" s="44">
        <v>617701</v>
      </c>
    </row>
    <row r="7" spans="1:32" ht="18" customHeight="1" x14ac:dyDescent="0.2">
      <c r="A7" s="11" t="s">
        <v>34</v>
      </c>
      <c r="B7" s="95"/>
      <c r="C7" s="95"/>
      <c r="D7" s="95">
        <f>税・旧馬頭町!D7+税・旧小川町!D7</f>
        <v>31978</v>
      </c>
      <c r="E7" s="95">
        <f>税・旧馬頭町!E7+税・旧小川町!E7</f>
        <v>33304</v>
      </c>
      <c r="F7" s="95">
        <f>税・旧馬頭町!F7+税・旧小川町!F7</f>
        <v>33203</v>
      </c>
      <c r="G7" s="95">
        <f>税・旧馬頭町!G7+税・旧小川町!G7</f>
        <v>33628</v>
      </c>
      <c r="H7" s="95">
        <f>税・旧馬頭町!H7+税・旧小川町!H7</f>
        <v>37328</v>
      </c>
      <c r="I7" s="95">
        <f>税・旧馬頭町!I7+税・旧小川町!I7</f>
        <v>39547</v>
      </c>
      <c r="J7" s="95">
        <f>税・旧馬頭町!J7+税・旧小川町!J7</f>
        <v>38298</v>
      </c>
      <c r="K7" s="95">
        <f>税・旧馬頭町!K7+税・旧小川町!K7</f>
        <v>37781</v>
      </c>
      <c r="L7" s="95">
        <f>税・旧馬頭町!L7+税・旧小川町!L7</f>
        <v>37263</v>
      </c>
      <c r="M7" s="95">
        <f>税・旧馬頭町!M7+税・旧小川町!M7</f>
        <v>39574</v>
      </c>
      <c r="N7" s="95">
        <f>税・旧馬頭町!N7+税・旧小川町!N7</f>
        <v>36932</v>
      </c>
      <c r="O7" s="95">
        <f>税・旧馬頭町!O7+税・旧小川町!O7</f>
        <v>38995</v>
      </c>
      <c r="P7" s="95">
        <f>税・旧馬頭町!P7+税・旧小川町!P7</f>
        <v>38688</v>
      </c>
      <c r="Q7" s="95">
        <f>税・旧馬頭町!Q7+税・旧小川町!Q7</f>
        <v>38612</v>
      </c>
      <c r="R7" s="44">
        <v>37596</v>
      </c>
      <c r="S7" s="44">
        <v>37346</v>
      </c>
      <c r="T7" s="44">
        <v>33332</v>
      </c>
      <c r="U7" s="44">
        <v>34863</v>
      </c>
      <c r="V7" s="44">
        <v>32894</v>
      </c>
      <c r="W7" s="44">
        <v>34340</v>
      </c>
      <c r="X7" s="44">
        <v>33925</v>
      </c>
      <c r="Y7" s="44">
        <v>34249</v>
      </c>
      <c r="Z7" s="44">
        <v>40540</v>
      </c>
      <c r="AA7" s="44">
        <v>39460</v>
      </c>
      <c r="AB7" s="44">
        <v>37474</v>
      </c>
      <c r="AC7" s="44">
        <v>36260</v>
      </c>
      <c r="AD7" s="44">
        <v>40343</v>
      </c>
      <c r="AE7" s="44">
        <v>37024</v>
      </c>
      <c r="AF7" s="44">
        <v>38099</v>
      </c>
    </row>
    <row r="8" spans="1:32" ht="18" customHeight="1" x14ac:dyDescent="0.2">
      <c r="A8" s="11" t="s">
        <v>35</v>
      </c>
      <c r="B8" s="95"/>
      <c r="C8" s="95"/>
      <c r="D8" s="95">
        <f>税・旧馬頭町!D8+税・旧小川町!D8</f>
        <v>346885</v>
      </c>
      <c r="E8" s="95">
        <f>税・旧馬頭町!E8+税・旧小川町!E8</f>
        <v>239858</v>
      </c>
      <c r="F8" s="95">
        <f>税・旧馬頭町!F8+税・旧小川町!F8</f>
        <v>155543</v>
      </c>
      <c r="G8" s="95">
        <f>税・旧馬頭町!G8+税・旧小川町!G8</f>
        <v>167073</v>
      </c>
      <c r="H8" s="95">
        <f>税・旧馬頭町!H8+税・旧小川町!H8</f>
        <v>122640</v>
      </c>
      <c r="I8" s="95">
        <f>税・旧馬頭町!I8+税・旧小川町!I8</f>
        <v>159108</v>
      </c>
      <c r="J8" s="95">
        <f>税・旧馬頭町!J8+税・旧小川町!J8</f>
        <v>179488</v>
      </c>
      <c r="K8" s="95">
        <f>税・旧馬頭町!K8+税・旧小川町!K8</f>
        <v>188139</v>
      </c>
      <c r="L8" s="95">
        <f>税・旧馬頭町!L8+税・旧小川町!L8</f>
        <v>155856</v>
      </c>
      <c r="M8" s="95">
        <f>税・旧馬頭町!M8+税・旧小川町!M8</f>
        <v>163410</v>
      </c>
      <c r="N8" s="95">
        <f>税・旧馬頭町!N8+税・旧小川町!N8</f>
        <v>88831</v>
      </c>
      <c r="O8" s="95">
        <f>税・旧馬頭町!O8+税・旧小川町!O8</f>
        <v>117596</v>
      </c>
      <c r="P8" s="95">
        <f>税・旧馬頭町!P8+税・旧小川町!P8</f>
        <v>98238</v>
      </c>
      <c r="Q8" s="95">
        <f>税・旧馬頭町!Q8+税・旧小川町!Q8</f>
        <v>81176</v>
      </c>
      <c r="R8" s="44">
        <v>80517</v>
      </c>
      <c r="S8" s="44">
        <v>170403</v>
      </c>
      <c r="T8" s="44">
        <v>210321</v>
      </c>
      <c r="U8" s="44">
        <v>159528</v>
      </c>
      <c r="V8" s="44">
        <v>170451</v>
      </c>
      <c r="W8" s="44">
        <v>224675</v>
      </c>
      <c r="X8" s="44">
        <v>203502</v>
      </c>
      <c r="Y8" s="44">
        <v>207727</v>
      </c>
      <c r="Z8" s="44">
        <v>208112</v>
      </c>
      <c r="AA8" s="44">
        <v>175615</v>
      </c>
      <c r="AB8" s="44">
        <v>123779</v>
      </c>
      <c r="AC8" s="44">
        <v>173139</v>
      </c>
      <c r="AD8" s="44">
        <v>186620</v>
      </c>
      <c r="AE8" s="44">
        <v>172747</v>
      </c>
      <c r="AF8" s="44">
        <v>122442</v>
      </c>
    </row>
    <row r="9" spans="1:32" ht="18" customHeight="1" x14ac:dyDescent="0.2">
      <c r="A9" s="11" t="s">
        <v>36</v>
      </c>
      <c r="B9" s="95"/>
      <c r="C9" s="95"/>
      <c r="D9" s="95">
        <f>税・旧馬頭町!D9+税・旧小川町!D9</f>
        <v>766096</v>
      </c>
      <c r="E9" s="95">
        <f>税・旧馬頭町!E9+税・旧小川町!E9</f>
        <v>830232</v>
      </c>
      <c r="F9" s="95">
        <f>税・旧馬頭町!F9+税・旧小川町!F9</f>
        <v>932773</v>
      </c>
      <c r="G9" s="95">
        <f>税・旧馬頭町!G9+税・旧小川町!G9</f>
        <v>986334</v>
      </c>
      <c r="H9" s="95">
        <f>税・旧馬頭町!H9+税・旧小川町!H9</f>
        <v>1017479</v>
      </c>
      <c r="I9" s="95">
        <f>税・旧馬頭町!I9+税・旧小川町!I9</f>
        <v>1068439</v>
      </c>
      <c r="J9" s="95">
        <f>税・旧馬頭町!J9+税・旧小川町!J9</f>
        <v>1060307</v>
      </c>
      <c r="K9" s="95">
        <f>税・旧馬頭町!K9+税・旧小川町!K9</f>
        <v>1056680</v>
      </c>
      <c r="L9" s="95">
        <f>税・旧馬頭町!L9+税・旧小川町!L9</f>
        <v>1066305</v>
      </c>
      <c r="M9" s="95">
        <f>税・旧馬頭町!M9+税・旧小川町!M9</f>
        <v>1082326</v>
      </c>
      <c r="N9" s="95">
        <f>税・旧馬頭町!N9+税・旧小川町!N9</f>
        <v>1065630</v>
      </c>
      <c r="O9" s="95">
        <f>税・旧馬頭町!O9+税・旧小川町!O9</f>
        <v>1081831</v>
      </c>
      <c r="P9" s="95">
        <f>税・旧馬頭町!P9+税・旧小川町!P9</f>
        <v>994023</v>
      </c>
      <c r="Q9" s="95">
        <f>税・旧馬頭町!Q9+税・旧小川町!Q9</f>
        <v>1078333</v>
      </c>
      <c r="R9" s="109">
        <v>1017308</v>
      </c>
      <c r="S9" s="109">
        <v>1004856</v>
      </c>
      <c r="T9" s="109">
        <v>1025580</v>
      </c>
      <c r="U9" s="109">
        <v>1016335</v>
      </c>
      <c r="V9" s="109">
        <v>969810</v>
      </c>
      <c r="W9" s="109">
        <v>925773</v>
      </c>
      <c r="X9" s="109">
        <v>961920</v>
      </c>
      <c r="Y9" s="119">
        <v>948514</v>
      </c>
      <c r="Z9" s="119">
        <v>912128</v>
      </c>
      <c r="AA9" s="119">
        <v>930488</v>
      </c>
      <c r="AB9" s="119">
        <v>1011559</v>
      </c>
      <c r="AC9" s="119">
        <v>1016031</v>
      </c>
      <c r="AD9" s="119">
        <v>1083219</v>
      </c>
      <c r="AE9" s="119">
        <v>1103116</v>
      </c>
      <c r="AF9" s="119">
        <v>1099171</v>
      </c>
    </row>
    <row r="10" spans="1:32" ht="18" customHeight="1" x14ac:dyDescent="0.2">
      <c r="A10" s="11" t="s">
        <v>37</v>
      </c>
      <c r="B10" s="95"/>
      <c r="C10" s="95"/>
      <c r="D10" s="95">
        <f>税・旧馬頭町!D10+税・旧小川町!D10</f>
        <v>759806</v>
      </c>
      <c r="E10" s="95">
        <f>税・旧馬頭町!E10+税・旧小川町!E10</f>
        <v>823940</v>
      </c>
      <c r="F10" s="95">
        <f>税・旧馬頭町!F10+税・旧小川町!F10</f>
        <v>926483</v>
      </c>
      <c r="G10" s="95">
        <f>税・旧馬頭町!G10+税・旧小川町!G10</f>
        <v>980114</v>
      </c>
      <c r="H10" s="95">
        <f>税・旧馬頭町!H10+税・旧小川町!H10</f>
        <v>1011197</v>
      </c>
      <c r="I10" s="95">
        <f>税・旧馬頭町!I10+税・旧小川町!I10</f>
        <v>1062177</v>
      </c>
      <c r="J10" s="95">
        <f>税・旧馬頭町!J10+税・旧小川町!J10</f>
        <v>1054046</v>
      </c>
      <c r="K10" s="95">
        <f>税・旧馬頭町!K10+税・旧小川町!K10</f>
        <v>1050453</v>
      </c>
      <c r="L10" s="95">
        <f>税・旧馬頭町!L10+税・旧小川町!L10</f>
        <v>1059993</v>
      </c>
      <c r="M10" s="95">
        <f>税・旧馬頭町!M10+税・旧小川町!M10</f>
        <v>1076012</v>
      </c>
      <c r="N10" s="95">
        <f>税・旧馬頭町!N10+税・旧小川町!N10</f>
        <v>1059326</v>
      </c>
      <c r="O10" s="95">
        <f>税・旧馬頭町!O10+税・旧小川町!O10</f>
        <v>1075348</v>
      </c>
      <c r="P10" s="95">
        <f>税・旧馬頭町!P10+税・旧小川町!P10</f>
        <v>987902</v>
      </c>
      <c r="Q10" s="95">
        <f>税・旧馬頭町!Q10+税・旧小川町!Q10</f>
        <v>1070697</v>
      </c>
      <c r="R10" s="109">
        <v>1009430</v>
      </c>
      <c r="S10" s="109">
        <v>997087</v>
      </c>
      <c r="T10" s="109">
        <v>1017432</v>
      </c>
      <c r="U10" s="109">
        <v>1010025</v>
      </c>
      <c r="V10" s="109">
        <v>964118</v>
      </c>
      <c r="W10" s="109">
        <v>919716</v>
      </c>
      <c r="X10" s="109">
        <v>955499</v>
      </c>
      <c r="Y10" s="119">
        <v>941720</v>
      </c>
      <c r="Z10" s="119">
        <v>904961</v>
      </c>
      <c r="AA10" s="119">
        <v>923343</v>
      </c>
      <c r="AB10" s="119">
        <v>1004024</v>
      </c>
      <c r="AC10" s="119">
        <v>1008042</v>
      </c>
      <c r="AD10" s="119">
        <v>1074776</v>
      </c>
      <c r="AE10" s="119">
        <v>1094692</v>
      </c>
      <c r="AF10" s="119">
        <v>1090873</v>
      </c>
    </row>
    <row r="11" spans="1:32" ht="18" customHeight="1" x14ac:dyDescent="0.2">
      <c r="A11" s="11" t="s">
        <v>38</v>
      </c>
      <c r="B11" s="95"/>
      <c r="C11" s="95"/>
      <c r="D11" s="95">
        <f>税・旧馬頭町!D11+税・旧小川町!D11</f>
        <v>27812</v>
      </c>
      <c r="E11" s="95">
        <f>税・旧馬頭町!E11+税・旧小川町!E11</f>
        <v>28681</v>
      </c>
      <c r="F11" s="95">
        <f>税・旧馬頭町!F11+税・旧小川町!F11</f>
        <v>29273</v>
      </c>
      <c r="G11" s="95">
        <f>税・旧馬頭町!G11+税・旧小川町!G11</f>
        <v>29736</v>
      </c>
      <c r="H11" s="95">
        <f>税・旧馬頭町!H11+税・旧小川町!H11</f>
        <v>30290</v>
      </c>
      <c r="I11" s="95">
        <f>税・旧馬頭町!I11+税・旧小川町!I11</f>
        <v>30912</v>
      </c>
      <c r="J11" s="95">
        <f>税・旧馬頭町!J11+税・旧小川町!J11</f>
        <v>31164</v>
      </c>
      <c r="K11" s="95">
        <f>税・旧馬頭町!K11+税・旧小川町!K11</f>
        <v>31465</v>
      </c>
      <c r="L11" s="95">
        <f>税・旧馬頭町!L11+税・旧小川町!L11</f>
        <v>31815</v>
      </c>
      <c r="M11" s="95">
        <f>税・旧馬頭町!M11+税・旧小川町!M11</f>
        <v>32503</v>
      </c>
      <c r="N11" s="95">
        <f>税・旧馬頭町!N11+税・旧小川町!N11</f>
        <v>33530</v>
      </c>
      <c r="O11" s="95">
        <f>税・旧馬頭町!O11+税・旧小川町!O11</f>
        <v>34106</v>
      </c>
      <c r="P11" s="95">
        <f>税・旧馬頭町!P11+税・旧小川町!P11</f>
        <v>34563</v>
      </c>
      <c r="Q11" s="95">
        <f>税・旧馬頭町!Q11+税・旧小川町!Q11</f>
        <v>35558</v>
      </c>
      <c r="R11" s="109">
        <v>35905</v>
      </c>
      <c r="S11" s="109">
        <v>37294</v>
      </c>
      <c r="T11" s="109">
        <v>39323</v>
      </c>
      <c r="U11" s="109">
        <v>39926</v>
      </c>
      <c r="V11" s="109">
        <v>40453</v>
      </c>
      <c r="W11" s="109">
        <v>41010</v>
      </c>
      <c r="X11" s="109">
        <v>41713</v>
      </c>
      <c r="Y11" s="119">
        <v>42394</v>
      </c>
      <c r="Z11" s="119">
        <v>43582</v>
      </c>
      <c r="AA11" s="119">
        <v>44076</v>
      </c>
      <c r="AB11" s="119">
        <v>45812</v>
      </c>
      <c r="AC11" s="119">
        <v>56477</v>
      </c>
      <c r="AD11" s="119">
        <v>57616</v>
      </c>
      <c r="AE11" s="119">
        <v>59889</v>
      </c>
      <c r="AF11" s="119">
        <v>61701</v>
      </c>
    </row>
    <row r="12" spans="1:32" ht="18" customHeight="1" x14ac:dyDescent="0.2">
      <c r="A12" s="11" t="s">
        <v>39</v>
      </c>
      <c r="B12" s="95"/>
      <c r="C12" s="95"/>
      <c r="D12" s="95">
        <f>税・旧馬頭町!D12+税・旧小川町!D12</f>
        <v>113671</v>
      </c>
      <c r="E12" s="95">
        <f>税・旧馬頭町!E12+税・旧小川町!E12</f>
        <v>113114</v>
      </c>
      <c r="F12" s="95">
        <f>税・旧馬頭町!F12+税・旧小川町!F12</f>
        <v>115548</v>
      </c>
      <c r="G12" s="95">
        <f>税・旧馬頭町!G12+税・旧小川町!G12</f>
        <v>115519</v>
      </c>
      <c r="H12" s="95">
        <f>税・旧馬頭町!H12+税・旧小川町!H12</f>
        <v>115439</v>
      </c>
      <c r="I12" s="95">
        <f>税・旧馬頭町!I12+税・旧小川町!I12</f>
        <v>116991</v>
      </c>
      <c r="J12" s="95">
        <f>税・旧馬頭町!J12+税・旧小川町!J12</f>
        <v>133548</v>
      </c>
      <c r="K12" s="95">
        <f>税・旧馬頭町!K12+税・旧小川町!K12</f>
        <v>133584</v>
      </c>
      <c r="L12" s="95">
        <f>税・旧馬頭町!L12+税・旧小川町!L12</f>
        <v>144171</v>
      </c>
      <c r="M12" s="95">
        <f>税・旧馬頭町!M12+税・旧小川町!M12</f>
        <v>139912</v>
      </c>
      <c r="N12" s="95">
        <f>税・旧馬頭町!N12+税・旧小川町!N12</f>
        <v>136959</v>
      </c>
      <c r="O12" s="95">
        <f>税・旧馬頭町!O12+税・旧小川町!O12</f>
        <v>130120</v>
      </c>
      <c r="P12" s="95">
        <f>税・旧馬頭町!P12+税・旧小川町!P12</f>
        <v>140251</v>
      </c>
      <c r="Q12" s="95">
        <f>税・旧馬頭町!Q12+税・旧小川町!Q12</f>
        <v>141424</v>
      </c>
      <c r="R12" s="109">
        <v>128703</v>
      </c>
      <c r="S12" s="109">
        <v>132126</v>
      </c>
      <c r="T12" s="109">
        <v>131460</v>
      </c>
      <c r="U12" s="109">
        <v>123149</v>
      </c>
      <c r="V12" s="109">
        <v>118144</v>
      </c>
      <c r="W12" s="109">
        <v>119140</v>
      </c>
      <c r="X12" s="109">
        <v>135175</v>
      </c>
      <c r="Y12" s="119">
        <v>133391</v>
      </c>
      <c r="Z12" s="119">
        <v>142492</v>
      </c>
      <c r="AA12" s="119">
        <v>130201</v>
      </c>
      <c r="AB12" s="119">
        <v>124686</v>
      </c>
      <c r="AC12" s="119">
        <v>120462</v>
      </c>
      <c r="AD12" s="119">
        <v>111471</v>
      </c>
      <c r="AE12" s="119">
        <v>109951</v>
      </c>
      <c r="AF12" s="119">
        <v>109567</v>
      </c>
    </row>
    <row r="13" spans="1:32" ht="18" customHeight="1" x14ac:dyDescent="0.2">
      <c r="A13" s="11" t="s">
        <v>40</v>
      </c>
      <c r="B13" s="95"/>
      <c r="C13" s="95"/>
      <c r="D13" s="95">
        <f>税・旧馬頭町!D13+税・旧小川町!D13</f>
        <v>0</v>
      </c>
      <c r="E13" s="95">
        <f>税・旧馬頭町!E13+税・旧小川町!E13</f>
        <v>0</v>
      </c>
      <c r="F13" s="95">
        <f>税・旧馬頭町!F13+税・旧小川町!F13</f>
        <v>0</v>
      </c>
      <c r="G13" s="95">
        <f>税・旧馬頭町!G13+税・旧小川町!G13</f>
        <v>0</v>
      </c>
      <c r="H13" s="95">
        <f>税・旧馬頭町!H13+税・旧小川町!H13</f>
        <v>0</v>
      </c>
      <c r="I13" s="95">
        <f>税・旧馬頭町!I13+税・旧小川町!I13</f>
        <v>0</v>
      </c>
      <c r="J13" s="95">
        <f>税・旧馬頭町!J13+税・旧小川町!J13</f>
        <v>0</v>
      </c>
      <c r="K13" s="95">
        <f>税・旧馬頭町!K13+税・旧小川町!K13</f>
        <v>0</v>
      </c>
      <c r="L13" s="95">
        <f>税・旧馬頭町!L13+税・旧小川町!L13</f>
        <v>0</v>
      </c>
      <c r="M13" s="95">
        <f>税・旧馬頭町!M13+税・旧小川町!M13</f>
        <v>0</v>
      </c>
      <c r="N13" s="95">
        <f>税・旧馬頭町!N13+税・旧小川町!N13</f>
        <v>0</v>
      </c>
      <c r="O13" s="95">
        <f>税・旧馬頭町!O13+税・旧小川町!O13</f>
        <v>0</v>
      </c>
      <c r="P13" s="95">
        <f>税・旧馬頭町!P13+税・旧小川町!P13</f>
        <v>0</v>
      </c>
      <c r="Q13" s="95">
        <f>税・旧馬頭町!Q13+税・旧小川町!Q13</f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</row>
    <row r="14" spans="1:32" ht="18" customHeight="1" x14ac:dyDescent="0.2">
      <c r="A14" s="11" t="s">
        <v>41</v>
      </c>
      <c r="B14" s="95"/>
      <c r="C14" s="95"/>
      <c r="D14" s="95">
        <f>税・旧馬頭町!D14+税・旧小川町!D14</f>
        <v>41865</v>
      </c>
      <c r="E14" s="95">
        <f>税・旧馬頭町!E14+税・旧小川町!E14</f>
        <v>25271</v>
      </c>
      <c r="F14" s="95">
        <f>税・旧馬頭町!F14+税・旧小川町!F14</f>
        <v>22331</v>
      </c>
      <c r="G14" s="95">
        <f>税・旧馬頭町!G14+税・旧小川町!G14</f>
        <v>20639</v>
      </c>
      <c r="H14" s="95">
        <f>税・旧馬頭町!H14+税・旧小川町!H14</f>
        <v>20994</v>
      </c>
      <c r="I14" s="95">
        <f>税・旧馬頭町!I14+税・旧小川町!I14</f>
        <v>20001</v>
      </c>
      <c r="J14" s="95">
        <f>税・旧馬頭町!J14+税・旧小川町!J14</f>
        <v>20740</v>
      </c>
      <c r="K14" s="95">
        <f>税・旧馬頭町!K14+税・旧小川町!K14</f>
        <v>14547</v>
      </c>
      <c r="L14" s="95">
        <f>税・旧馬頭町!L14+税・旧小川町!L14</f>
        <v>10373</v>
      </c>
      <c r="M14" s="95">
        <f>税・旧馬頭町!M14+税・旧小川町!M14</f>
        <v>9966</v>
      </c>
      <c r="N14" s="95">
        <f>税・旧馬頭町!N14+税・旧小川町!N14</f>
        <v>4583</v>
      </c>
      <c r="O14" s="95">
        <f>税・旧馬頭町!O14+税・旧小川町!O14</f>
        <v>2098</v>
      </c>
      <c r="P14" s="95">
        <f>税・旧馬頭町!P14+税・旧小川町!P14</f>
        <v>577</v>
      </c>
      <c r="Q14" s="95">
        <f>税・旧馬頭町!Q14+税・旧小川町!Q14</f>
        <v>2196</v>
      </c>
      <c r="R14" s="109">
        <v>0</v>
      </c>
      <c r="S14" s="109">
        <v>0</v>
      </c>
      <c r="T14" s="109">
        <v>0</v>
      </c>
      <c r="U14" s="109">
        <v>0</v>
      </c>
      <c r="V14" s="109">
        <v>288</v>
      </c>
      <c r="W14" s="109">
        <v>288</v>
      </c>
      <c r="X14" s="109">
        <v>288</v>
      </c>
      <c r="Y14" s="119">
        <v>288</v>
      </c>
      <c r="Z14" s="119">
        <v>288</v>
      </c>
      <c r="AA14" s="119">
        <v>288</v>
      </c>
      <c r="AB14" s="119">
        <v>288</v>
      </c>
      <c r="AC14" s="119">
        <v>288</v>
      </c>
      <c r="AD14" s="119">
        <v>288</v>
      </c>
      <c r="AE14" s="119">
        <v>288</v>
      </c>
      <c r="AF14" s="119">
        <v>288</v>
      </c>
    </row>
    <row r="15" spans="1:32" ht="18" customHeight="1" x14ac:dyDescent="0.2">
      <c r="A15" s="11" t="s">
        <v>42</v>
      </c>
      <c r="B15" s="95"/>
      <c r="C15" s="95"/>
      <c r="D15" s="95">
        <f>税・旧馬頭町!D15+税・旧小川町!D15</f>
        <v>0</v>
      </c>
      <c r="E15" s="95">
        <f>税・旧馬頭町!E15+税・旧小川町!E15</f>
        <v>0</v>
      </c>
      <c r="F15" s="95">
        <f>税・旧馬頭町!F15+税・旧小川町!F15</f>
        <v>0</v>
      </c>
      <c r="G15" s="95">
        <f>税・旧馬頭町!G15+税・旧小川町!G15</f>
        <v>0</v>
      </c>
      <c r="H15" s="95">
        <f>税・旧馬頭町!H15+税・旧小川町!H15</f>
        <v>0</v>
      </c>
      <c r="I15" s="95">
        <f>税・旧馬頭町!I15+税・旧小川町!I15</f>
        <v>0</v>
      </c>
      <c r="J15" s="95">
        <f>税・旧馬頭町!J15+税・旧小川町!J15</f>
        <v>0</v>
      </c>
      <c r="K15" s="95">
        <f>税・旧馬頭町!K15+税・旧小川町!K15</f>
        <v>0</v>
      </c>
      <c r="L15" s="95">
        <f>税・旧馬頭町!L15+税・旧小川町!L15</f>
        <v>0</v>
      </c>
      <c r="M15" s="95">
        <f>税・旧馬頭町!M15+税・旧小川町!M15</f>
        <v>0</v>
      </c>
      <c r="N15" s="95">
        <f>税・旧馬頭町!N15+税・旧小川町!N15</f>
        <v>0</v>
      </c>
      <c r="O15" s="95">
        <f>税・旧馬頭町!O15+税・旧小川町!O15</f>
        <v>0</v>
      </c>
      <c r="P15" s="95">
        <f>税・旧馬頭町!P15+税・旧小川町!P15</f>
        <v>0</v>
      </c>
      <c r="Q15" s="95">
        <f>税・旧馬頭町!Q15+税・旧小川町!Q15</f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v>0</v>
      </c>
      <c r="AD15" s="119">
        <v>0</v>
      </c>
      <c r="AE15" s="119">
        <v>0</v>
      </c>
      <c r="AF15" s="119">
        <v>0</v>
      </c>
    </row>
    <row r="16" spans="1:32" ht="18" customHeight="1" x14ac:dyDescent="0.2">
      <c r="A16" s="11" t="s">
        <v>43</v>
      </c>
      <c r="B16" s="95"/>
      <c r="C16" s="95"/>
      <c r="D16" s="95">
        <f>税・旧馬頭町!D16+税・旧小川町!D16</f>
        <v>0</v>
      </c>
      <c r="E16" s="95">
        <f>税・旧馬頭町!E16+税・旧小川町!E16</f>
        <v>0</v>
      </c>
      <c r="F16" s="95">
        <f>税・旧馬頭町!F16+税・旧小川町!F16</f>
        <v>0</v>
      </c>
      <c r="G16" s="95">
        <f>税・旧馬頭町!G16+税・旧小川町!G16</f>
        <v>0</v>
      </c>
      <c r="H16" s="95">
        <f>税・旧馬頭町!H16+税・旧小川町!H16</f>
        <v>0</v>
      </c>
      <c r="I16" s="95">
        <f>税・旧馬頭町!I16+税・旧小川町!I16</f>
        <v>0</v>
      </c>
      <c r="J16" s="95">
        <f>税・旧馬頭町!J16+税・旧小川町!J16</f>
        <v>0</v>
      </c>
      <c r="K16" s="95">
        <f>税・旧馬頭町!K16+税・旧小川町!K16</f>
        <v>0</v>
      </c>
      <c r="L16" s="95">
        <f>税・旧馬頭町!L16+税・旧小川町!L16</f>
        <v>0</v>
      </c>
      <c r="M16" s="95">
        <f>税・旧馬頭町!M16+税・旧小川町!M16</f>
        <v>0</v>
      </c>
      <c r="N16" s="95">
        <f>税・旧馬頭町!N16+税・旧小川町!N16</f>
        <v>0</v>
      </c>
      <c r="O16" s="95">
        <f>税・旧馬頭町!O16+税・旧小川町!O16</f>
        <v>0</v>
      </c>
      <c r="P16" s="95">
        <f>税・旧馬頭町!P16+税・旧小川町!P16</f>
        <v>0</v>
      </c>
      <c r="Q16" s="95">
        <f>税・旧馬頭町!Q16+税・旧小川町!Q16</f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</row>
    <row r="17" spans="1:32" ht="18" customHeight="1" x14ac:dyDescent="0.2">
      <c r="A17" s="11" t="s">
        <v>44</v>
      </c>
      <c r="B17" s="95"/>
      <c r="C17" s="95"/>
      <c r="D17" s="95">
        <f>税・旧馬頭町!D17+税・旧小川町!D17</f>
        <v>16830</v>
      </c>
      <c r="E17" s="95">
        <f>税・旧馬頭町!E17+税・旧小川町!E17</f>
        <v>19036</v>
      </c>
      <c r="F17" s="95">
        <f>税・旧馬頭町!F17+税・旧小川町!F17</f>
        <v>18965</v>
      </c>
      <c r="G17" s="95">
        <f>税・旧馬頭町!G17+税・旧小川町!G17</f>
        <v>17951</v>
      </c>
      <c r="H17" s="95">
        <f>税・旧馬頭町!H17+税・旧小川町!H17</f>
        <v>17562</v>
      </c>
      <c r="I17" s="95">
        <f>税・旧馬頭町!I17+税・旧小川町!I17</f>
        <v>18328</v>
      </c>
      <c r="J17" s="95">
        <f>税・旧馬頭町!J17+税・旧小川町!J17</f>
        <v>18871</v>
      </c>
      <c r="K17" s="95">
        <f>税・旧馬頭町!K17+税・旧小川町!K17</f>
        <v>14494</v>
      </c>
      <c r="L17" s="95">
        <f>税・旧馬頭町!L17+税・旧小川町!L17</f>
        <v>15048</v>
      </c>
      <c r="M17" s="95">
        <f>税・旧馬頭町!M17+税・旧小川町!M17</f>
        <v>15035</v>
      </c>
      <c r="N17" s="95">
        <f>税・旧馬頭町!N17+税・旧小川町!N17</f>
        <v>13362</v>
      </c>
      <c r="O17" s="95">
        <f>税・旧馬頭町!O17+税・旧小川町!O17</f>
        <v>20920</v>
      </c>
      <c r="P17" s="95">
        <f>税・旧馬頭町!P17+税・旧小川町!P17</f>
        <v>21913</v>
      </c>
      <c r="Q17" s="95">
        <f>税・旧馬頭町!Q17+税・旧小川町!Q17</f>
        <v>21161</v>
      </c>
      <c r="R17" s="44">
        <f t="shared" ref="R17:X17" si="3">SUM(R18:R21)</f>
        <v>18287</v>
      </c>
      <c r="S17" s="44">
        <f t="shared" si="3"/>
        <v>22173</v>
      </c>
      <c r="T17" s="44">
        <f t="shared" si="3"/>
        <v>19753</v>
      </c>
      <c r="U17" s="44">
        <f t="shared" si="3"/>
        <v>18812</v>
      </c>
      <c r="V17" s="44">
        <f t="shared" si="3"/>
        <v>18248</v>
      </c>
      <c r="W17" s="44">
        <f t="shared" si="3"/>
        <v>16623</v>
      </c>
      <c r="X17" s="44">
        <f t="shared" si="3"/>
        <v>14303</v>
      </c>
      <c r="Y17" s="44">
        <f t="shared" ref="Y17:AB17" si="4">SUM(Y18:Y21)</f>
        <v>16548</v>
      </c>
      <c r="Z17" s="44">
        <f t="shared" si="4"/>
        <v>16764</v>
      </c>
      <c r="AA17" s="44">
        <f t="shared" si="4"/>
        <v>17357</v>
      </c>
      <c r="AB17" s="44">
        <f t="shared" si="4"/>
        <v>17637</v>
      </c>
      <c r="AC17" s="44">
        <f t="shared" ref="AC17" si="5">SUM(AC18:AC21)</f>
        <v>17276</v>
      </c>
      <c r="AD17" s="44">
        <f t="shared" ref="AD17:AE17" si="6">SUM(AD18:AD21)</f>
        <v>17052</v>
      </c>
      <c r="AE17" s="44">
        <f t="shared" si="6"/>
        <v>16415</v>
      </c>
      <c r="AF17" s="44">
        <f t="shared" ref="AF17" si="7">SUM(AF18:AF21)</f>
        <v>16370</v>
      </c>
    </row>
    <row r="18" spans="1:32" ht="18" customHeight="1" x14ac:dyDescent="0.2">
      <c r="A18" s="11" t="s">
        <v>45</v>
      </c>
      <c r="B18" s="95"/>
      <c r="C18" s="95"/>
      <c r="D18" s="95">
        <f>税・旧馬頭町!D18+税・旧小川町!D18</f>
        <v>16830</v>
      </c>
      <c r="E18" s="95">
        <f>税・旧馬頭町!E18+税・旧小川町!E18</f>
        <v>19036</v>
      </c>
      <c r="F18" s="95">
        <f>税・旧馬頭町!F18+税・旧小川町!F18</f>
        <v>18965</v>
      </c>
      <c r="G18" s="95">
        <f>税・旧馬頭町!G18+税・旧小川町!G18</f>
        <v>17951</v>
      </c>
      <c r="H18" s="95">
        <f>税・旧馬頭町!H18+税・旧小川町!H18</f>
        <v>17562</v>
      </c>
      <c r="I18" s="95">
        <f>税・旧馬頭町!I18+税・旧小川町!I18</f>
        <v>18328</v>
      </c>
      <c r="J18" s="95">
        <f>税・旧馬頭町!J18+税・旧小川町!J18</f>
        <v>18871</v>
      </c>
      <c r="K18" s="95">
        <f>税・旧馬頭町!K18+税・旧小川町!K18</f>
        <v>14494</v>
      </c>
      <c r="L18" s="95">
        <f>税・旧馬頭町!L18+税・旧小川町!L18</f>
        <v>15048</v>
      </c>
      <c r="M18" s="95">
        <f>税・旧馬頭町!M18+税・旧小川町!M18</f>
        <v>15035</v>
      </c>
      <c r="N18" s="95">
        <f>税・旧馬頭町!N18+税・旧小川町!N18</f>
        <v>13362</v>
      </c>
      <c r="O18" s="95">
        <f>税・旧馬頭町!O18+税・旧小川町!O18</f>
        <v>20920</v>
      </c>
      <c r="P18" s="95">
        <f>税・旧馬頭町!P18+税・旧小川町!P18</f>
        <v>21913</v>
      </c>
      <c r="Q18" s="95">
        <f>税・旧馬頭町!Q18+税・旧小川町!Q18</f>
        <v>21161</v>
      </c>
      <c r="R18" s="44">
        <v>18287</v>
      </c>
      <c r="S18" s="44">
        <v>22173</v>
      </c>
      <c r="T18" s="44">
        <v>19753</v>
      </c>
      <c r="U18" s="44">
        <v>18812</v>
      </c>
      <c r="V18" s="44">
        <v>18248</v>
      </c>
      <c r="W18" s="44">
        <v>16623</v>
      </c>
      <c r="X18" s="44">
        <v>14303</v>
      </c>
      <c r="Y18" s="44">
        <v>16548</v>
      </c>
      <c r="Z18" s="44">
        <v>16764</v>
      </c>
      <c r="AA18" s="44">
        <v>17357</v>
      </c>
      <c r="AB18" s="44">
        <v>17637</v>
      </c>
      <c r="AC18" s="44">
        <v>17276</v>
      </c>
      <c r="AD18" s="44">
        <v>17052</v>
      </c>
      <c r="AE18" s="44">
        <v>16415</v>
      </c>
      <c r="AF18" s="44">
        <v>16370</v>
      </c>
    </row>
    <row r="19" spans="1:32" ht="18" customHeight="1" x14ac:dyDescent="0.2">
      <c r="A19" s="11" t="s">
        <v>46</v>
      </c>
      <c r="B19" s="95"/>
      <c r="C19" s="95"/>
      <c r="D19" s="95">
        <f>税・旧馬頭町!D19+税・旧小川町!D19</f>
        <v>0</v>
      </c>
      <c r="E19" s="95">
        <f>税・旧馬頭町!E19+税・旧小川町!E19</f>
        <v>0</v>
      </c>
      <c r="F19" s="95">
        <f>税・旧馬頭町!F19+税・旧小川町!F19</f>
        <v>0</v>
      </c>
      <c r="G19" s="95">
        <f>税・旧馬頭町!G19+税・旧小川町!G19</f>
        <v>0</v>
      </c>
      <c r="H19" s="95">
        <f>税・旧馬頭町!H19+税・旧小川町!H19</f>
        <v>0</v>
      </c>
      <c r="I19" s="95">
        <f>税・旧馬頭町!I19+税・旧小川町!I19</f>
        <v>0</v>
      </c>
      <c r="J19" s="95">
        <f>税・旧馬頭町!J19+税・旧小川町!J19</f>
        <v>0</v>
      </c>
      <c r="K19" s="95">
        <f>税・旧馬頭町!K19+税・旧小川町!K19</f>
        <v>0</v>
      </c>
      <c r="L19" s="95">
        <f>税・旧馬頭町!L19+税・旧小川町!L19</f>
        <v>0</v>
      </c>
      <c r="M19" s="95">
        <f>税・旧馬頭町!M19+税・旧小川町!M19</f>
        <v>0</v>
      </c>
      <c r="N19" s="95">
        <f>税・旧馬頭町!N19+税・旧小川町!N19</f>
        <v>0</v>
      </c>
      <c r="O19" s="95">
        <f>税・旧馬頭町!O19+税・旧小川町!O19</f>
        <v>0</v>
      </c>
      <c r="P19" s="95">
        <f>税・旧馬頭町!P19+税・旧小川町!P19</f>
        <v>0</v>
      </c>
      <c r="Q19" s="95">
        <f>税・旧馬頭町!Q19+税・旧小川町!Q19</f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</row>
    <row r="20" spans="1:32" ht="18" customHeight="1" x14ac:dyDescent="0.2">
      <c r="A20" s="11" t="s">
        <v>47</v>
      </c>
      <c r="B20" s="95"/>
      <c r="C20" s="95"/>
      <c r="D20" s="95">
        <f>税・旧馬頭町!D20+税・旧小川町!D20</f>
        <v>0</v>
      </c>
      <c r="E20" s="95">
        <f>税・旧馬頭町!E20+税・旧小川町!E20</f>
        <v>0</v>
      </c>
      <c r="F20" s="95">
        <f>税・旧馬頭町!F20+税・旧小川町!F20</f>
        <v>0</v>
      </c>
      <c r="G20" s="95">
        <f>税・旧馬頭町!G20+税・旧小川町!G20</f>
        <v>0</v>
      </c>
      <c r="H20" s="95">
        <f>税・旧馬頭町!H20+税・旧小川町!H20</f>
        <v>0</v>
      </c>
      <c r="I20" s="95">
        <f>税・旧馬頭町!I20+税・旧小川町!I20</f>
        <v>0</v>
      </c>
      <c r="J20" s="95">
        <f>税・旧馬頭町!J20+税・旧小川町!J20</f>
        <v>0</v>
      </c>
      <c r="K20" s="95">
        <f>税・旧馬頭町!K20+税・旧小川町!K20</f>
        <v>0</v>
      </c>
      <c r="L20" s="95">
        <f>税・旧馬頭町!L20+税・旧小川町!L20</f>
        <v>0</v>
      </c>
      <c r="M20" s="95">
        <f>税・旧馬頭町!M20+税・旧小川町!M20</f>
        <v>0</v>
      </c>
      <c r="N20" s="95">
        <f>税・旧馬頭町!N20+税・旧小川町!N20</f>
        <v>0</v>
      </c>
      <c r="O20" s="95">
        <f>税・旧馬頭町!O20+税・旧小川町!O20</f>
        <v>0</v>
      </c>
      <c r="P20" s="95">
        <f>税・旧馬頭町!P20+税・旧小川町!P20</f>
        <v>0</v>
      </c>
      <c r="Q20" s="95">
        <f>税・旧馬頭町!Q20+税・旧小川町!Q20</f>
        <v>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</row>
    <row r="21" spans="1:32" ht="18" customHeight="1" x14ac:dyDescent="0.2">
      <c r="A21" s="11" t="s">
        <v>48</v>
      </c>
      <c r="B21" s="95"/>
      <c r="C21" s="95"/>
      <c r="D21" s="95">
        <f>税・旧馬頭町!D21+税・旧小川町!D21</f>
        <v>0</v>
      </c>
      <c r="E21" s="95">
        <f>税・旧馬頭町!E21+税・旧小川町!E21</f>
        <v>0</v>
      </c>
      <c r="F21" s="95">
        <f>税・旧馬頭町!F21+税・旧小川町!F21</f>
        <v>0</v>
      </c>
      <c r="G21" s="95">
        <f>税・旧馬頭町!G21+税・旧小川町!G21</f>
        <v>0</v>
      </c>
      <c r="H21" s="95">
        <f>税・旧馬頭町!H21+税・旧小川町!H21</f>
        <v>0</v>
      </c>
      <c r="I21" s="95">
        <f>税・旧馬頭町!I21+税・旧小川町!I21</f>
        <v>0</v>
      </c>
      <c r="J21" s="95">
        <f>税・旧馬頭町!J21+税・旧小川町!J21</f>
        <v>0</v>
      </c>
      <c r="K21" s="95">
        <f>税・旧馬頭町!K21+税・旧小川町!K21</f>
        <v>0</v>
      </c>
      <c r="L21" s="95">
        <f>税・旧馬頭町!L21+税・旧小川町!L21</f>
        <v>0</v>
      </c>
      <c r="M21" s="95">
        <f>税・旧馬頭町!M21+税・旧小川町!M21</f>
        <v>0</v>
      </c>
      <c r="N21" s="95">
        <f>税・旧馬頭町!N21+税・旧小川町!N21</f>
        <v>0</v>
      </c>
      <c r="O21" s="95">
        <f>税・旧馬頭町!O21+税・旧小川町!O21</f>
        <v>0</v>
      </c>
      <c r="P21" s="95">
        <f>税・旧馬頭町!P21+税・旧小川町!P21</f>
        <v>0</v>
      </c>
      <c r="Q21" s="95">
        <f>税・旧馬頭町!Q21+税・旧小川町!Q21</f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</row>
    <row r="22" spans="1:32" ht="18" customHeight="1" x14ac:dyDescent="0.2">
      <c r="A22" s="11" t="s">
        <v>49</v>
      </c>
      <c r="B22" s="95"/>
      <c r="C22" s="95"/>
      <c r="D22" s="95">
        <f>税・旧馬頭町!D22+税・旧小川町!D22</f>
        <v>1974885</v>
      </c>
      <c r="E22" s="95">
        <f>税・旧馬頭町!E22+税・旧小川町!E22</f>
        <v>1993121</v>
      </c>
      <c r="F22" s="95">
        <f>税・旧馬頭町!F22+税・旧小川町!F22</f>
        <v>2009895</v>
      </c>
      <c r="G22" s="95">
        <f>税・旧馬頭町!G22+税・旧小川町!G22</f>
        <v>1955062</v>
      </c>
      <c r="H22" s="95">
        <f>税・旧馬頭町!H22+税・旧小川町!H22</f>
        <v>1980219</v>
      </c>
      <c r="I22" s="95">
        <f>税・旧馬頭町!I22+税・旧小川町!I22</f>
        <v>2046062</v>
      </c>
      <c r="J22" s="95">
        <f>税・旧馬頭町!J22+税・旧小川町!J22</f>
        <v>2127504</v>
      </c>
      <c r="K22" s="95">
        <f>税・旧馬頭町!K22+税・旧小川町!K22</f>
        <v>2019506</v>
      </c>
      <c r="L22" s="95">
        <f>税・旧馬頭町!L22+税・旧小川町!L22</f>
        <v>2016753</v>
      </c>
      <c r="M22" s="95">
        <f>税・旧馬頭町!M22+税・旧小川町!M22</f>
        <v>2028173</v>
      </c>
      <c r="N22" s="95">
        <f>税・旧馬頭町!N22+税・旧小川町!N22</f>
        <v>1921905</v>
      </c>
      <c r="O22" s="95">
        <f>税・旧馬頭町!O22+税・旧小川町!O22</f>
        <v>1944878</v>
      </c>
      <c r="P22" s="95">
        <f>税・旧馬頭町!P22+税・旧小川町!P22</f>
        <v>1809420</v>
      </c>
      <c r="Q22" s="95">
        <f>税・旧馬頭町!Q22+税・旧小川町!Q22</f>
        <v>1860291</v>
      </c>
      <c r="R22" s="44">
        <f t="shared" ref="R22:X22" si="8">+R4+R9+R11+R12+R13+R14+R15+R16+R17</f>
        <v>1779822</v>
      </c>
      <c r="S22" s="44">
        <f t="shared" si="8"/>
        <v>1925714</v>
      </c>
      <c r="T22" s="44">
        <f t="shared" si="8"/>
        <v>2146820</v>
      </c>
      <c r="U22" s="44">
        <f t="shared" si="8"/>
        <v>2102650</v>
      </c>
      <c r="V22" s="44">
        <f t="shared" si="8"/>
        <v>2049040</v>
      </c>
      <c r="W22" s="44">
        <f t="shared" si="8"/>
        <v>1992046</v>
      </c>
      <c r="X22" s="44">
        <f t="shared" si="8"/>
        <v>2011312</v>
      </c>
      <c r="Y22" s="44">
        <f t="shared" ref="Y22:AB22" si="9">+Y4+Y9+Y11+Y12+Y13+Y14+Y15+Y16+Y17</f>
        <v>2026353</v>
      </c>
      <c r="Z22" s="44">
        <f t="shared" si="9"/>
        <v>2019257</v>
      </c>
      <c r="AA22" s="44">
        <f t="shared" si="9"/>
        <v>1968251</v>
      </c>
      <c r="AB22" s="44">
        <f t="shared" si="9"/>
        <v>1986350</v>
      </c>
      <c r="AC22" s="44">
        <f t="shared" ref="AC22" si="10">+AC4+AC9+AC11+AC12+AC13+AC14+AC15+AC16+AC17</f>
        <v>2038488</v>
      </c>
      <c r="AD22" s="44">
        <f t="shared" ref="AD22:AE22" si="11">+AD4+AD9+AD11+AD12+AD13+AD14+AD15+AD16+AD17</f>
        <v>2128285</v>
      </c>
      <c r="AE22" s="44">
        <f t="shared" si="11"/>
        <v>2137746</v>
      </c>
      <c r="AF22" s="44">
        <f t="shared" ref="AF22" si="12">+AF4+AF9+AF11+AF12+AF13+AF14+AF15+AF16+AF17</f>
        <v>2093093</v>
      </c>
    </row>
    <row r="23" spans="1:32" ht="18" customHeight="1" x14ac:dyDescent="0.2"/>
    <row r="24" spans="1:32" ht="18" customHeight="1" x14ac:dyDescent="0.2"/>
    <row r="25" spans="1:32" ht="18" customHeight="1" x14ac:dyDescent="0.2"/>
    <row r="26" spans="1:32" ht="18" customHeight="1" x14ac:dyDescent="0.2"/>
    <row r="27" spans="1:32" ht="18" customHeight="1" x14ac:dyDescent="0.2"/>
    <row r="28" spans="1:32" ht="18" customHeight="1" x14ac:dyDescent="0.2"/>
    <row r="29" spans="1:32" ht="18" customHeight="1" x14ac:dyDescent="0.2">
      <c r="A29" s="107" t="s">
        <v>82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8" t="str">
        <f>財政指標!$V$1</f>
        <v>那珂川町</v>
      </c>
      <c r="M29" s="107"/>
      <c r="N29" s="107"/>
      <c r="O29" s="107"/>
      <c r="P29" s="107"/>
      <c r="Q29" s="107"/>
      <c r="R29" s="108"/>
      <c r="S29" s="108"/>
      <c r="T29" s="108"/>
      <c r="U29" s="108" t="str">
        <f>財政指標!$V$1</f>
        <v>那珂川町</v>
      </c>
      <c r="W29" s="108"/>
      <c r="X29" s="108"/>
      <c r="Y29" s="108"/>
      <c r="Z29" s="108"/>
      <c r="AA29" s="108"/>
      <c r="AB29" s="108"/>
      <c r="AC29" s="108"/>
      <c r="AE29" s="108" t="str">
        <f>財政指標!$V$1</f>
        <v>那珂川町</v>
      </c>
    </row>
    <row r="30" spans="1:32" ht="18" customHeight="1" x14ac:dyDescent="0.2">
      <c r="K30" s="104"/>
      <c r="L30" s="104" t="s">
        <v>304</v>
      </c>
      <c r="U30" s="104"/>
      <c r="V30" s="104" t="s">
        <v>304</v>
      </c>
      <c r="AE30" s="104"/>
      <c r="AF30" s="104" t="s">
        <v>304</v>
      </c>
    </row>
    <row r="31" spans="1:32" ht="18" customHeight="1" x14ac:dyDescent="0.2">
      <c r="A31" s="47"/>
      <c r="B31" s="57" t="s">
        <v>168</v>
      </c>
      <c r="C31" s="57" t="s">
        <v>170</v>
      </c>
      <c r="D31" s="57" t="s">
        <v>172</v>
      </c>
      <c r="E31" s="57" t="s">
        <v>174</v>
      </c>
      <c r="F31" s="57" t="s">
        <v>176</v>
      </c>
      <c r="G31" s="57" t="s">
        <v>178</v>
      </c>
      <c r="H31" s="58" t="s">
        <v>180</v>
      </c>
      <c r="I31" s="57" t="s">
        <v>182</v>
      </c>
      <c r="J31" s="58" t="s">
        <v>184</v>
      </c>
      <c r="K31" s="58" t="s">
        <v>186</v>
      </c>
      <c r="L31" s="57" t="s">
        <v>188</v>
      </c>
      <c r="M31" s="57" t="s">
        <v>190</v>
      </c>
      <c r="N31" s="57" t="s">
        <v>192</v>
      </c>
      <c r="O31" s="57" t="s">
        <v>194</v>
      </c>
      <c r="P31" s="57" t="s">
        <v>196</v>
      </c>
      <c r="Q31" s="57" t="s">
        <v>197</v>
      </c>
      <c r="R31" s="39" t="s">
        <v>164</v>
      </c>
      <c r="S31" s="39" t="s">
        <v>274</v>
      </c>
      <c r="T31" s="39" t="s">
        <v>281</v>
      </c>
      <c r="U31" s="39" t="s">
        <v>282</v>
      </c>
      <c r="V31" s="39" t="s">
        <v>283</v>
      </c>
      <c r="W31" s="39" t="s">
        <v>284</v>
      </c>
      <c r="X31" s="39" t="s">
        <v>285</v>
      </c>
      <c r="Y31" s="39" t="s">
        <v>287</v>
      </c>
      <c r="Z31" s="39" t="s">
        <v>288</v>
      </c>
      <c r="AA31" s="39" t="s">
        <v>289</v>
      </c>
      <c r="AB31" s="39" t="s">
        <v>290</v>
      </c>
      <c r="AC31" s="39" t="s">
        <v>296</v>
      </c>
      <c r="AD31" s="39" t="s">
        <v>299</v>
      </c>
      <c r="AE31" s="39" t="str">
        <f>AE3</f>
        <v>１８(H30)</v>
      </c>
      <c r="AF31" s="39" t="str">
        <f>AF3</f>
        <v>１９(R1)</v>
      </c>
    </row>
    <row r="32" spans="1:32" ht="18" customHeight="1" x14ac:dyDescent="0.2">
      <c r="A32" s="11" t="s">
        <v>31</v>
      </c>
      <c r="B32" s="95"/>
      <c r="C32" s="95"/>
      <c r="D32" s="110">
        <f>D4/D$22*100</f>
        <v>51.071885198378638</v>
      </c>
      <c r="E32" s="110">
        <f>E4/E$22*100</f>
        <v>49.007912715785942</v>
      </c>
      <c r="F32" s="110">
        <f>F4/F$22*100</f>
        <v>44.330922759646647</v>
      </c>
      <c r="G32" s="110">
        <f>G4/G$22*100</f>
        <v>40.146194852132567</v>
      </c>
      <c r="H32" s="110">
        <f>H4/H$22*100</f>
        <v>39.311560994011266</v>
      </c>
      <c r="I32" s="110">
        <f>I4/I$22*100</f>
        <v>38.67873994043191</v>
      </c>
      <c r="J32" s="110">
        <f>J4/J$22*100</f>
        <v>40.558043604148338</v>
      </c>
      <c r="K32" s="110">
        <f>K4/K$22*100</f>
        <v>38.065546722812407</v>
      </c>
      <c r="L32" s="110">
        <f>L4/L$22*100</f>
        <v>37.140938925093955</v>
      </c>
      <c r="M32" s="110">
        <f>M4/M$22*100</f>
        <v>36.901733727842746</v>
      </c>
      <c r="N32" s="110">
        <f>N4/N$22*100</f>
        <v>34.748907984525765</v>
      </c>
      <c r="O32" s="110">
        <f>O4/O$22*100</f>
        <v>34.747835082714701</v>
      </c>
      <c r="P32" s="110">
        <f>P4/P$22*100</f>
        <v>34.159730742447856</v>
      </c>
      <c r="Q32" s="110">
        <f>Q4/Q$22*100</f>
        <v>31.264947258251532</v>
      </c>
      <c r="R32" s="111">
        <f>R4/R$22*100</f>
        <v>32.566121780717403</v>
      </c>
      <c r="S32" s="111">
        <f>S4/S$22*100</f>
        <v>37.869849832321933</v>
      </c>
      <c r="T32" s="111">
        <f>T4/T$22*100</f>
        <v>43.352679777531414</v>
      </c>
      <c r="U32" s="111">
        <f>U4/U$22*100</f>
        <v>43.013720780919314</v>
      </c>
      <c r="V32" s="111">
        <f>V4/V$22*100</f>
        <v>44.025348455862257</v>
      </c>
      <c r="W32" s="111">
        <f>W4/W$22*100</f>
        <v>44.638125826411638</v>
      </c>
      <c r="X32" s="111">
        <f>X4/X$22*100</f>
        <v>42.654396732083342</v>
      </c>
      <c r="Y32" s="120">
        <f>Y4/Y$22*100</f>
        <v>43.685280896270292</v>
      </c>
      <c r="Z32" s="120">
        <f>Z4/Z$22*100</f>
        <v>44.76909080914416</v>
      </c>
      <c r="AA32" s="120">
        <f>AA4/AA$22*100</f>
        <v>42.974244646643136</v>
      </c>
      <c r="AB32" s="120">
        <f>AB4/AB$22*100</f>
        <v>39.588592141364813</v>
      </c>
      <c r="AC32" s="120">
        <f>AC4/AC$22*100</f>
        <v>40.616084078002913</v>
      </c>
      <c r="AD32" s="120">
        <f>AD4/AD$22*100</f>
        <v>40.34417383010264</v>
      </c>
      <c r="AE32" s="120">
        <f>AE4/AE$22*100</f>
        <v>39.672019033131157</v>
      </c>
      <c r="AF32" s="120">
        <f>AF4/AF$22*100</f>
        <v>38.507414625150439</v>
      </c>
    </row>
    <row r="33" spans="1:32" ht="18" customHeight="1" x14ac:dyDescent="0.2">
      <c r="A33" s="11" t="s">
        <v>32</v>
      </c>
      <c r="B33" s="95"/>
      <c r="C33" s="95"/>
      <c r="D33" s="110">
        <f>D5/D$22*100</f>
        <v>0.52235952979540579</v>
      </c>
      <c r="E33" s="110">
        <f>E5/E$22*100</f>
        <v>0.52540713785063731</v>
      </c>
      <c r="F33" s="110">
        <f>F5/F$22*100</f>
        <v>0.51659415044069468</v>
      </c>
      <c r="G33" s="110">
        <f>G5/G$22*100</f>
        <v>0.49563645551905772</v>
      </c>
      <c r="H33" s="110">
        <f>H5/H$22*100</f>
        <v>0.52726491362824013</v>
      </c>
      <c r="I33" s="110">
        <f>I5/I$22*100</f>
        <v>0.66943230459292047</v>
      </c>
      <c r="J33" s="110">
        <f>J5/J$22*100</f>
        <v>0.63445239115884156</v>
      </c>
      <c r="K33" s="110">
        <f>K5/K$22*100</f>
        <v>0.68600935080163172</v>
      </c>
      <c r="L33" s="110">
        <f>L5/L$22*100</f>
        <v>0.6827806875705652</v>
      </c>
      <c r="M33" s="110">
        <f>M5/M$22*100</f>
        <v>0.67075145956483995</v>
      </c>
      <c r="N33" s="110">
        <f>N5/N$22*100</f>
        <v>0.70362478894638392</v>
      </c>
      <c r="O33" s="110">
        <f>O5/O$22*100</f>
        <v>0.68302484783107209</v>
      </c>
      <c r="P33" s="110">
        <f>P5/P$22*100</f>
        <v>0.73216831912988689</v>
      </c>
      <c r="Q33" s="110">
        <f>Q5/Q$22*100</f>
        <v>1.0595654120780027</v>
      </c>
      <c r="R33" s="111">
        <f>R5/R$22*100</f>
        <v>1.2590584901186748</v>
      </c>
      <c r="S33" s="111">
        <f>S5/S$22*100</f>
        <v>1.3626114781322669</v>
      </c>
      <c r="T33" s="111">
        <f>T5/T$22*100</f>
        <v>1.232101433748521</v>
      </c>
      <c r="U33" s="111">
        <f>U5/U$22*100</f>
        <v>1.2899436425463107</v>
      </c>
      <c r="V33" s="111">
        <f>V5/V$22*100</f>
        <v>1.1355561628860344</v>
      </c>
      <c r="W33" s="111">
        <f>W5/W$22*100</f>
        <v>1.3217566261020077</v>
      </c>
      <c r="X33" s="111">
        <f>X5/X$22*100</f>
        <v>1.2740937258863865</v>
      </c>
      <c r="Y33" s="120">
        <f>Y5/Y$22*100</f>
        <v>1.2533847755055512</v>
      </c>
      <c r="Z33" s="120">
        <f>Z5/Z$22*100</f>
        <v>1.2952784118118694</v>
      </c>
      <c r="AA33" s="120">
        <f>AA5/AA$22*100</f>
        <v>1.3205632818172073</v>
      </c>
      <c r="AB33" s="120">
        <f>AB5/AB$22*100</f>
        <v>1.4785410426158532</v>
      </c>
      <c r="AC33" s="120">
        <f>AC5/AC$22*100</f>
        <v>1.4343474182825702</v>
      </c>
      <c r="AD33" s="120">
        <f>AD5/AD$22*100</f>
        <v>1.4442614593440257</v>
      </c>
      <c r="AE33" s="120">
        <f>AE5/AE$22*100</f>
        <v>1.4332385606147784</v>
      </c>
      <c r="AF33" s="120">
        <f>AF5/AF$22*100</f>
        <v>1.3259802598355639</v>
      </c>
    </row>
    <row r="34" spans="1:32" ht="18" customHeight="1" x14ac:dyDescent="0.2">
      <c r="A34" s="11" t="s">
        <v>33</v>
      </c>
      <c r="B34" s="95"/>
      <c r="C34" s="95"/>
      <c r="D34" s="110">
        <f>D6/D$22*100</f>
        <v>31.365471913554462</v>
      </c>
      <c r="E34" s="110">
        <f>E6/E$22*100</f>
        <v>34.777266407809662</v>
      </c>
      <c r="F34" s="110">
        <f>F6/F$22*100</f>
        <v>34.423489784292215</v>
      </c>
      <c r="G34" s="110">
        <f>G6/G$22*100</f>
        <v>29.384848153153197</v>
      </c>
      <c r="H34" s="110">
        <f>H6/H$22*100</f>
        <v>30.705997669954687</v>
      </c>
      <c r="I34" s="110">
        <f>I6/I$22*100</f>
        <v>28.300168812088781</v>
      </c>
      <c r="J34" s="110">
        <f>J6/J$22*100</f>
        <v>29.686900706179635</v>
      </c>
      <c r="K34" s="110">
        <f>K6/K$22*100</f>
        <v>26.192643151344935</v>
      </c>
      <c r="L34" s="110">
        <f>L6/L$22*100</f>
        <v>26.882419413780468</v>
      </c>
      <c r="M34" s="110">
        <f>M6/M$22*100</f>
        <v>26.222763048319841</v>
      </c>
      <c r="N34" s="110">
        <f>N6/N$22*100</f>
        <v>27.501619486915324</v>
      </c>
      <c r="O34" s="110">
        <f>O6/O$22*100</f>
        <v>26.013354050999599</v>
      </c>
      <c r="P34" s="110">
        <f>P6/P$22*100</f>
        <v>25.860165135789369</v>
      </c>
      <c r="Q34" s="110">
        <f>Q6/Q$22*100</f>
        <v>23.766174216829516</v>
      </c>
      <c r="R34" s="111">
        <f>R6/R$22*100</f>
        <v>24.670837870303885</v>
      </c>
      <c r="S34" s="111">
        <f>S6/S$22*100</f>
        <v>25.719083934582187</v>
      </c>
      <c r="T34" s="111">
        <f>T6/T$22*100</f>
        <v>30.771093990180827</v>
      </c>
      <c r="U34" s="111">
        <f>U6/U$22*100</f>
        <v>32.478729222647615</v>
      </c>
      <c r="V34" s="111">
        <f>V6/V$22*100</f>
        <v>32.965876703236638</v>
      </c>
      <c r="W34" s="111">
        <f>W6/W$22*100</f>
        <v>30.313908413761531</v>
      </c>
      <c r="X34" s="111">
        <f>X6/X$22*100</f>
        <v>29.575719729211581</v>
      </c>
      <c r="Y34" s="120">
        <f>Y6/Y$22*100</f>
        <v>30.490442682000619</v>
      </c>
      <c r="Z34" s="120">
        <f>Z6/Z$22*100</f>
        <v>31.159778076787646</v>
      </c>
      <c r="AA34" s="120">
        <f>AA6/AA$22*100</f>
        <v>30.72646730523698</v>
      </c>
      <c r="AB34" s="120">
        <f>AB6/AB$22*100</f>
        <v>29.991995368389258</v>
      </c>
      <c r="AC34" s="120">
        <f>AC6/AC$22*100</f>
        <v>28.909466231834575</v>
      </c>
      <c r="AD34" s="120">
        <f>AD6/AD$22*100</f>
        <v>28.235786090678644</v>
      </c>
      <c r="AE34" s="120">
        <f>AE6/AE$22*100</f>
        <v>28.426061842707224</v>
      </c>
      <c r="AF34" s="120">
        <f>AF6/AF$22*100</f>
        <v>29.511397725758005</v>
      </c>
    </row>
    <row r="35" spans="1:32" ht="18" customHeight="1" x14ac:dyDescent="0.2">
      <c r="A35" s="11" t="s">
        <v>34</v>
      </c>
      <c r="B35" s="95"/>
      <c r="C35" s="95"/>
      <c r="D35" s="110">
        <f>D7/D$22*100</f>
        <v>1.6192335249900627</v>
      </c>
      <c r="E35" s="110">
        <f>E7/E$22*100</f>
        <v>1.6709472229734172</v>
      </c>
      <c r="F35" s="110">
        <f>F7/F$22*100</f>
        <v>1.6519768445615319</v>
      </c>
      <c r="G35" s="110">
        <f>G7/G$22*100</f>
        <v>1.7200477529612872</v>
      </c>
      <c r="H35" s="110">
        <f>H7/H$22*100</f>
        <v>1.8850440279585237</v>
      </c>
      <c r="I35" s="110">
        <f>I7/I$22*100</f>
        <v>1.9328348798814503</v>
      </c>
      <c r="J35" s="110">
        <f>J7/J$22*100</f>
        <v>1.8001376260632178</v>
      </c>
      <c r="K35" s="110">
        <f>K7/K$22*100</f>
        <v>1.8708040481186985</v>
      </c>
      <c r="L35" s="110">
        <f>L7/L$22*100</f>
        <v>1.8476729673886687</v>
      </c>
      <c r="M35" s="110">
        <f>M7/M$22*100</f>
        <v>1.9512142208776075</v>
      </c>
      <c r="N35" s="110">
        <f>N7/N$22*100</f>
        <v>1.9216350443960548</v>
      </c>
      <c r="O35" s="110">
        <f>O7/O$22*100</f>
        <v>2.0050100828946595</v>
      </c>
      <c r="P35" s="110">
        <f>P7/P$22*100</f>
        <v>2.1381437145604671</v>
      </c>
      <c r="Q35" s="110">
        <f>Q7/Q$22*100</f>
        <v>2.0755892492088606</v>
      </c>
      <c r="R35" s="111">
        <f>R7/R$22*100</f>
        <v>2.112346066067281</v>
      </c>
      <c r="S35" s="111">
        <f>S7/S$22*100</f>
        <v>1.9393326319484618</v>
      </c>
      <c r="T35" s="111">
        <f>T7/T$22*100</f>
        <v>1.5526220176819669</v>
      </c>
      <c r="U35" s="111">
        <f>U7/U$22*100</f>
        <v>1.6580505552517062</v>
      </c>
      <c r="V35" s="111">
        <f>V7/V$22*100</f>
        <v>1.6053371334869011</v>
      </c>
      <c r="W35" s="111">
        <f>W7/W$22*100</f>
        <v>1.7238557744148477</v>
      </c>
      <c r="X35" s="111">
        <f>X7/X$22*100</f>
        <v>1.6867099684186242</v>
      </c>
      <c r="Y35" s="120">
        <f>Y7/Y$22*100</f>
        <v>1.6901793517713841</v>
      </c>
      <c r="Z35" s="120">
        <f>Z7/Z$22*100</f>
        <v>2.0076691575168488</v>
      </c>
      <c r="AA35" s="120">
        <f>AA7/AA$22*100</f>
        <v>2.0048256040515158</v>
      </c>
      <c r="AB35" s="120">
        <f>AB7/AB$22*100</f>
        <v>1.8865758803836181</v>
      </c>
      <c r="AC35" s="120">
        <f>AC7/AC$22*100</f>
        <v>1.7787693623901635</v>
      </c>
      <c r="AD35" s="120">
        <f>AD7/AD$22*100</f>
        <v>1.8955637990212777</v>
      </c>
      <c r="AE35" s="120">
        <f>AE7/AE$22*100</f>
        <v>1.7319176366135174</v>
      </c>
      <c r="AF35" s="120">
        <f>AF7/AF$22*100</f>
        <v>1.8202249016168892</v>
      </c>
    </row>
    <row r="36" spans="1:32" ht="18" customHeight="1" x14ac:dyDescent="0.2">
      <c r="A36" s="11" t="s">
        <v>35</v>
      </c>
      <c r="B36" s="95"/>
      <c r="C36" s="95"/>
      <c r="D36" s="110">
        <f>D8/D$22*100</f>
        <v>17.564820230038709</v>
      </c>
      <c r="E36" s="110">
        <f>E8/E$22*100</f>
        <v>12.03429194715223</v>
      </c>
      <c r="F36" s="110">
        <f>F8/F$22*100</f>
        <v>7.7388619803522074</v>
      </c>
      <c r="G36" s="110">
        <f>G8/G$22*100</f>
        <v>8.5456624904990228</v>
      </c>
      <c r="H36" s="110">
        <f>H8/H$22*100</f>
        <v>6.1932543824698181</v>
      </c>
      <c r="I36" s="110">
        <f>I8/I$22*100</f>
        <v>7.7763039438687596</v>
      </c>
      <c r="J36" s="110">
        <f>J8/J$22*100</f>
        <v>8.4365528807466408</v>
      </c>
      <c r="K36" s="110">
        <f>K8/K$22*100</f>
        <v>9.3160901725471472</v>
      </c>
      <c r="L36" s="110">
        <f>L8/L$22*100</f>
        <v>7.7280658563542488</v>
      </c>
      <c r="M36" s="110">
        <f>M8/M$22*100</f>
        <v>8.0570049990804531</v>
      </c>
      <c r="N36" s="110">
        <f>N8/N$22*100</f>
        <v>4.6220286642680044</v>
      </c>
      <c r="O36" s="110">
        <f>O8/O$22*100</f>
        <v>6.0464461009893684</v>
      </c>
      <c r="P36" s="110">
        <f>P8/P$22*100</f>
        <v>5.4292535729681335</v>
      </c>
      <c r="Q36" s="110">
        <f>Q8/Q$22*100</f>
        <v>4.3636183801351507</v>
      </c>
      <c r="R36" s="111">
        <f>R8/R$22*100</f>
        <v>4.5238793542275575</v>
      </c>
      <c r="S36" s="111">
        <f>S8/S$22*100</f>
        <v>8.8488217876590181</v>
      </c>
      <c r="T36" s="111">
        <f>T8/T$22*100</f>
        <v>9.796862335920105</v>
      </c>
      <c r="U36" s="111">
        <f>U8/U$22*100</f>
        <v>7.5869973604736876</v>
      </c>
      <c r="V36" s="111">
        <f>V8/V$22*100</f>
        <v>8.3185784562526841</v>
      </c>
      <c r="W36" s="111">
        <f>W8/W$22*100</f>
        <v>11.278605012133253</v>
      </c>
      <c r="X36" s="111">
        <f>X8/X$22*100</f>
        <v>10.117873308566747</v>
      </c>
      <c r="Y36" s="120">
        <f>Y8/Y$22*100</f>
        <v>10.251274086992741</v>
      </c>
      <c r="Z36" s="120">
        <f>Z8/Z$22*100</f>
        <v>10.306365163027786</v>
      </c>
      <c r="AA36" s="120">
        <f>AA8/AA$22*100</f>
        <v>8.9223884555374298</v>
      </c>
      <c r="AB36" s="120">
        <f>AB8/AB$22*100</f>
        <v>6.2314798499760871</v>
      </c>
      <c r="AC36" s="120">
        <f>AC8/AC$22*100</f>
        <v>8.493501065495602</v>
      </c>
      <c r="AD36" s="120">
        <f>AD8/AD$22*100</f>
        <v>8.7685624810586926</v>
      </c>
      <c r="AE36" s="120">
        <f>AE8/AE$22*100</f>
        <v>8.0808009931956377</v>
      </c>
      <c r="AF36" s="120">
        <f>AF8/AF$22*100</f>
        <v>5.8498117379399774</v>
      </c>
    </row>
    <row r="37" spans="1:32" ht="18" customHeight="1" x14ac:dyDescent="0.2">
      <c r="A37" s="11" t="s">
        <v>36</v>
      </c>
      <c r="B37" s="95"/>
      <c r="C37" s="95"/>
      <c r="D37" s="110">
        <f>D9/D$22*100</f>
        <v>38.791929656663555</v>
      </c>
      <c r="E37" s="110">
        <f>E9/E$22*100</f>
        <v>41.654871932010153</v>
      </c>
      <c r="F37" s="110">
        <f>F9/F$22*100</f>
        <v>46.409041268324962</v>
      </c>
      <c r="G37" s="110">
        <f>G9/G$22*100</f>
        <v>50.450267050354412</v>
      </c>
      <c r="H37" s="110">
        <f>H9/H$22*100</f>
        <v>51.382145106172608</v>
      </c>
      <c r="I37" s="110">
        <f>I9/I$22*100</f>
        <v>52.219287587570662</v>
      </c>
      <c r="J37" s="110">
        <f>J9/J$22*100</f>
        <v>49.838073159909449</v>
      </c>
      <c r="K37" s="110">
        <f>K9/K$22*100</f>
        <v>52.323687079909639</v>
      </c>
      <c r="L37" s="110">
        <f>L9/L$22*100</f>
        <v>52.872364637613032</v>
      </c>
      <c r="M37" s="110">
        <f>M9/M$22*100</f>
        <v>53.36457984599933</v>
      </c>
      <c r="N37" s="110">
        <f>N9/N$22*100</f>
        <v>55.446549127038011</v>
      </c>
      <c r="O37" s="110">
        <f>O9/O$22*100</f>
        <v>55.624620156122909</v>
      </c>
      <c r="P37" s="110">
        <f>P9/P$22*100</f>
        <v>54.936001591670255</v>
      </c>
      <c r="Q37" s="110">
        <f>Q9/Q$22*100</f>
        <v>57.965823626518642</v>
      </c>
      <c r="R37" s="111">
        <f>R9/R$22*100</f>
        <v>57.157850616522325</v>
      </c>
      <c r="S37" s="111">
        <f>S9/S$22*100</f>
        <v>52.180957296877942</v>
      </c>
      <c r="T37" s="111">
        <f>T9/T$22*100</f>
        <v>47.772053548970106</v>
      </c>
      <c r="U37" s="111">
        <f>U9/U$22*100</f>
        <v>48.335909447601836</v>
      </c>
      <c r="V37" s="111">
        <f>V9/V$22*100</f>
        <v>47.329969156287824</v>
      </c>
      <c r="W37" s="111">
        <f>W9/W$22*100</f>
        <v>46.47347501011523</v>
      </c>
      <c r="X37" s="111">
        <f>X9/X$22*100</f>
        <v>47.825498977781663</v>
      </c>
      <c r="Y37" s="120">
        <f>Y9/Y$22*100</f>
        <v>46.808922236155297</v>
      </c>
      <c r="Z37" s="120">
        <f>Z9/Z$22*100</f>
        <v>45.171466534472827</v>
      </c>
      <c r="AA37" s="120">
        <f>AA9/AA$22*100</f>
        <v>47.274864841933265</v>
      </c>
      <c r="AB37" s="120">
        <f>AB9/AB$22*100</f>
        <v>50.925516651144051</v>
      </c>
      <c r="AC37" s="120">
        <f>AC9/AC$22*100</f>
        <v>49.842383178120251</v>
      </c>
      <c r="AD37" s="120">
        <f>AD9/AD$22*100</f>
        <v>50.896332023201786</v>
      </c>
      <c r="AE37" s="120">
        <f>AE9/AE$22*100</f>
        <v>51.601827345250562</v>
      </c>
      <c r="AF37" s="120">
        <f>AF9/AF$22*100</f>
        <v>52.514197888005931</v>
      </c>
    </row>
    <row r="38" spans="1:32" ht="18" customHeight="1" x14ac:dyDescent="0.2">
      <c r="A38" s="11" t="s">
        <v>37</v>
      </c>
      <c r="B38" s="95"/>
      <c r="C38" s="95"/>
      <c r="D38" s="110">
        <f>D10/D$22*100</f>
        <v>38.473430098461428</v>
      </c>
      <c r="E38" s="110">
        <f>E10/E$22*100</f>
        <v>41.339186130696532</v>
      </c>
      <c r="F38" s="110">
        <f>F10/F$22*100</f>
        <v>46.096089596720226</v>
      </c>
      <c r="G38" s="110">
        <f>G10/G$22*100</f>
        <v>50.132118572198735</v>
      </c>
      <c r="H38" s="110">
        <f>H10/H$22*100</f>
        <v>51.064907467305389</v>
      </c>
      <c r="I38" s="110">
        <f>I10/I$22*100</f>
        <v>51.913236255792839</v>
      </c>
      <c r="J38" s="110">
        <f>J10/J$22*100</f>
        <v>49.543784641532987</v>
      </c>
      <c r="K38" s="110">
        <f>K10/K$22*100</f>
        <v>52.015344346587732</v>
      </c>
      <c r="L38" s="110">
        <f>L10/L$22*100</f>
        <v>52.559386300652591</v>
      </c>
      <c r="M38" s="110">
        <f>M10/M$22*100</f>
        <v>53.053265180041343</v>
      </c>
      <c r="N38" s="110">
        <f>N10/N$22*100</f>
        <v>55.11854123903106</v>
      </c>
      <c r="O38" s="110">
        <f>O10/O$22*100</f>
        <v>55.291283052201734</v>
      </c>
      <c r="P38" s="110">
        <f>P10/P$22*100</f>
        <v>54.597716395308993</v>
      </c>
      <c r="Q38" s="110">
        <f>Q10/Q$22*100</f>
        <v>57.55535021133791</v>
      </c>
      <c r="R38" s="111">
        <f>R10/R$22*100</f>
        <v>56.715222084006157</v>
      </c>
      <c r="S38" s="111">
        <f>S10/S$22*100</f>
        <v>51.777522518920257</v>
      </c>
      <c r="T38" s="111">
        <f>T10/T$22*100</f>
        <v>47.392515441443621</v>
      </c>
      <c r="U38" s="111">
        <f>U10/U$22*100</f>
        <v>48.035811951584904</v>
      </c>
      <c r="V38" s="111">
        <f>V10/V$22*100</f>
        <v>47.052180533322925</v>
      </c>
      <c r="W38" s="111">
        <f>W10/W$22*100</f>
        <v>46.169415766503384</v>
      </c>
      <c r="X38" s="111">
        <f>X10/X$22*100</f>
        <v>47.506254623847518</v>
      </c>
      <c r="Y38" s="120">
        <f>Y10/Y$22*100</f>
        <v>46.473640081466556</v>
      </c>
      <c r="Z38" s="120">
        <f>Z10/Z$22*100</f>
        <v>44.816534002358296</v>
      </c>
      <c r="AA38" s="120">
        <f>AA10/AA$22*100</f>
        <v>46.911852197712591</v>
      </c>
      <c r="AB38" s="120">
        <f>AB10/AB$22*100</f>
        <v>50.546177662546889</v>
      </c>
      <c r="AC38" s="120">
        <f>AC10/AC$22*100</f>
        <v>49.450475057984157</v>
      </c>
      <c r="AD38" s="120">
        <f>AD10/AD$22*100</f>
        <v>50.499627634456857</v>
      </c>
      <c r="AE38" s="120">
        <f>AE10/AE$22*100</f>
        <v>51.207767433549165</v>
      </c>
      <c r="AF38" s="120">
        <f>AF10/AF$22*100</f>
        <v>52.117751098493947</v>
      </c>
    </row>
    <row r="39" spans="1:32" ht="18" customHeight="1" x14ac:dyDescent="0.2">
      <c r="A39" s="11" t="s">
        <v>38</v>
      </c>
      <c r="B39" s="95"/>
      <c r="C39" s="95"/>
      <c r="D39" s="110">
        <f>D11/D$22*100</f>
        <v>1.4082845330234417</v>
      </c>
      <c r="E39" s="110">
        <f>E11/E$22*100</f>
        <v>1.438999438568958</v>
      </c>
      <c r="F39" s="110">
        <f>F11/F$22*100</f>
        <v>1.4564442421121502</v>
      </c>
      <c r="G39" s="110">
        <f>G11/G$22*100</f>
        <v>1.5209747823854181</v>
      </c>
      <c r="H39" s="110">
        <f>H11/H$22*100</f>
        <v>1.529628793582932</v>
      </c>
      <c r="I39" s="110">
        <f>I11/I$22*100</f>
        <v>1.5108046579233669</v>
      </c>
      <c r="J39" s="110">
        <f>J11/J$22*100</f>
        <v>1.4648151072806443</v>
      </c>
      <c r="K39" s="110">
        <f>K11/K$22*100</f>
        <v>1.5580542964467547</v>
      </c>
      <c r="L39" s="110">
        <f>L11/L$22*100</f>
        <v>1.5775357716091163</v>
      </c>
      <c r="M39" s="110">
        <f>M11/M$22*100</f>
        <v>1.6025753227165533</v>
      </c>
      <c r="N39" s="110">
        <f>N11/N$22*100</f>
        <v>1.7446231733618467</v>
      </c>
      <c r="O39" s="110">
        <f>O11/O$22*100</f>
        <v>1.7536318473446662</v>
      </c>
      <c r="P39" s="110">
        <f>P11/P$22*100</f>
        <v>1.9101701097589283</v>
      </c>
      <c r="Q39" s="110">
        <f>Q11/Q$22*100</f>
        <v>1.9114213851488826</v>
      </c>
      <c r="R39" s="111">
        <f>R11/R$22*100</f>
        <v>2.0173365651171857</v>
      </c>
      <c r="S39" s="111">
        <f>S11/S$22*100</f>
        <v>1.936632334811919</v>
      </c>
      <c r="T39" s="111">
        <f>T11/T$22*100</f>
        <v>1.8316859354766586</v>
      </c>
      <c r="U39" s="111">
        <f>U11/U$22*100</f>
        <v>1.8988419375549899</v>
      </c>
      <c r="V39" s="111">
        <f>V11/V$22*100</f>
        <v>1.9742415960644986</v>
      </c>
      <c r="W39" s="111">
        <f>W11/W$22*100</f>
        <v>2.0586873997889605</v>
      </c>
      <c r="X39" s="111">
        <f>X11/X$22*100</f>
        <v>2.0739199089947258</v>
      </c>
      <c r="Y39" s="120">
        <f>Y11/Y$22*100</f>
        <v>2.0921330094016195</v>
      </c>
      <c r="Z39" s="120">
        <f>Z11/Z$22*100</f>
        <v>2.1583186290799041</v>
      </c>
      <c r="AA39" s="120">
        <f>AA11/AA$22*100</f>
        <v>2.2393485383723926</v>
      </c>
      <c r="AB39" s="120">
        <f>AB11/AB$22*100</f>
        <v>2.3063407757947996</v>
      </c>
      <c r="AC39" s="120">
        <f>AC11/AC$22*100</f>
        <v>2.7705338466549718</v>
      </c>
      <c r="AD39" s="120">
        <f>AD11/AD$22*100</f>
        <v>2.7071562314257722</v>
      </c>
      <c r="AE39" s="120">
        <f>AE11/AE$22*100</f>
        <v>2.8015021429112719</v>
      </c>
      <c r="AF39" s="120">
        <f>AF11/AF$22*100</f>
        <v>2.9478384381391556</v>
      </c>
    </row>
    <row r="40" spans="1:32" ht="18" customHeight="1" x14ac:dyDescent="0.2">
      <c r="A40" s="11" t="s">
        <v>39</v>
      </c>
      <c r="B40" s="95"/>
      <c r="C40" s="95"/>
      <c r="D40" s="110">
        <f>D12/D$22*100</f>
        <v>5.7558288204123276</v>
      </c>
      <c r="E40" s="110">
        <f>E12/E$22*100</f>
        <v>5.6752199189110941</v>
      </c>
      <c r="F40" s="110">
        <f>F12/F$22*100</f>
        <v>5.7489570350689956</v>
      </c>
      <c r="G40" s="110">
        <f>G12/G$22*100</f>
        <v>5.9087128694639866</v>
      </c>
      <c r="H40" s="110">
        <f>H12/H$22*100</f>
        <v>5.8296077353060447</v>
      </c>
      <c r="I40" s="110">
        <f>I12/I$22*100</f>
        <v>5.7178619220727427</v>
      </c>
      <c r="J40" s="110">
        <f>J12/J$22*100</f>
        <v>6.2772149899600658</v>
      </c>
      <c r="K40" s="110">
        <f>K12/K$22*100</f>
        <v>6.6146869580976739</v>
      </c>
      <c r="L40" s="110">
        <f>L12/L$22*100</f>
        <v>7.1486691726750875</v>
      </c>
      <c r="M40" s="110">
        <f>M12/M$22*100</f>
        <v>6.8984253315668838</v>
      </c>
      <c r="N40" s="110">
        <f>N12/N$22*100</f>
        <v>7.1262107128083851</v>
      </c>
      <c r="O40" s="110">
        <f>O12/O$22*100</f>
        <v>6.6903939475895156</v>
      </c>
      <c r="P40" s="110">
        <f>P12/P$22*100</f>
        <v>7.7511578295807499</v>
      </c>
      <c r="Q40" s="110">
        <f>Q12/Q$22*100</f>
        <v>7.6022514757099824</v>
      </c>
      <c r="R40" s="111">
        <f>R12/R$22*100</f>
        <v>7.2312287408516127</v>
      </c>
      <c r="S40" s="111">
        <f>S12/S$22*100</f>
        <v>6.8611434512082274</v>
      </c>
      <c r="T40" s="111">
        <f>T12/T$22*100</f>
        <v>6.1234756523602352</v>
      </c>
      <c r="U40" s="111">
        <f>U12/U$22*100</f>
        <v>5.8568473117256801</v>
      </c>
      <c r="V40" s="111">
        <f>V12/V$22*100</f>
        <v>5.7658220434935386</v>
      </c>
      <c r="W40" s="111">
        <f>W12/W$22*100</f>
        <v>5.9807855842686362</v>
      </c>
      <c r="X40" s="111">
        <f>X12/X$22*100</f>
        <v>6.7207375086510703</v>
      </c>
      <c r="Y40" s="120">
        <f>Y12/Y$22*100</f>
        <v>6.5828115831743039</v>
      </c>
      <c r="Z40" s="120">
        <f>Z12/Z$22*100</f>
        <v>7.0566549973579393</v>
      </c>
      <c r="AA40" s="120">
        <f>AA12/AA$22*100</f>
        <v>6.6150607823900502</v>
      </c>
      <c r="AB40" s="120">
        <f>AB12/AB$22*100</f>
        <v>6.2771414906738485</v>
      </c>
      <c r="AC40" s="120">
        <f>AC12/AC$22*100</f>
        <v>5.909379893332706</v>
      </c>
      <c r="AD40" s="120">
        <f>AD12/AD$22*100</f>
        <v>5.2375974082418475</v>
      </c>
      <c r="AE40" s="120">
        <f>AE12/AE$22*100</f>
        <v>5.1433145004130525</v>
      </c>
      <c r="AF40" s="120">
        <f>AF12/AF$22*100</f>
        <v>5.2346933461628318</v>
      </c>
    </row>
    <row r="41" spans="1:32" ht="18" customHeight="1" x14ac:dyDescent="0.2">
      <c r="A41" s="11" t="s">
        <v>40</v>
      </c>
      <c r="B41" s="95"/>
      <c r="C41" s="95"/>
      <c r="D41" s="110">
        <f>D13/D$22*100</f>
        <v>0</v>
      </c>
      <c r="E41" s="110">
        <f>E13/E$22*100</f>
        <v>0</v>
      </c>
      <c r="F41" s="110">
        <f>F13/F$22*100</f>
        <v>0</v>
      </c>
      <c r="G41" s="110">
        <f>G13/G$22*100</f>
        <v>0</v>
      </c>
      <c r="H41" s="110">
        <f>H13/H$22*100</f>
        <v>0</v>
      </c>
      <c r="I41" s="110">
        <f>I13/I$22*100</f>
        <v>0</v>
      </c>
      <c r="J41" s="110">
        <f>J13/J$22*100</f>
        <v>0</v>
      </c>
      <c r="K41" s="110">
        <f>K13/K$22*100</f>
        <v>0</v>
      </c>
      <c r="L41" s="110">
        <f>L13/L$22*100</f>
        <v>0</v>
      </c>
      <c r="M41" s="110">
        <f>M13/M$22*100</f>
        <v>0</v>
      </c>
      <c r="N41" s="110">
        <f>N13/N$22*100</f>
        <v>0</v>
      </c>
      <c r="O41" s="110">
        <f>O13/O$22*100</f>
        <v>0</v>
      </c>
      <c r="P41" s="110">
        <f>P13/P$22*100</f>
        <v>0</v>
      </c>
      <c r="Q41" s="110">
        <f>Q13/Q$22*100</f>
        <v>0</v>
      </c>
      <c r="R41" s="111">
        <f>R13/R$22*100</f>
        <v>0</v>
      </c>
      <c r="S41" s="111">
        <f>S13/S$22*100</f>
        <v>0</v>
      </c>
      <c r="T41" s="111">
        <f>T13/T$22*100</f>
        <v>0</v>
      </c>
      <c r="U41" s="111">
        <f>U13/U$22*100</f>
        <v>0</v>
      </c>
      <c r="V41" s="111">
        <f>V13/V$22*100</f>
        <v>0</v>
      </c>
      <c r="W41" s="111">
        <f>W13/W$22*100</f>
        <v>0</v>
      </c>
      <c r="X41" s="111">
        <f>X13/X$22*100</f>
        <v>0</v>
      </c>
      <c r="Y41" s="120">
        <f>Y13/Y$22*100</f>
        <v>0</v>
      </c>
      <c r="Z41" s="120">
        <f>Z13/Z$22*100</f>
        <v>0</v>
      </c>
      <c r="AA41" s="120">
        <f>AA13/AA$22*100</f>
        <v>0</v>
      </c>
      <c r="AB41" s="120">
        <f>AB13/AB$22*100</f>
        <v>0</v>
      </c>
      <c r="AC41" s="120">
        <f>AC13/AC$22*100</f>
        <v>0</v>
      </c>
      <c r="AD41" s="120">
        <f>AD13/AD$22*100</f>
        <v>0</v>
      </c>
      <c r="AE41" s="120">
        <f>AE13/AE$22*100</f>
        <v>0</v>
      </c>
      <c r="AF41" s="120">
        <f>AF13/AF$22*100</f>
        <v>0</v>
      </c>
    </row>
    <row r="42" spans="1:32" ht="18" customHeight="1" x14ac:dyDescent="0.2">
      <c r="A42" s="11" t="s">
        <v>41</v>
      </c>
      <c r="B42" s="95"/>
      <c r="C42" s="95"/>
      <c r="D42" s="110">
        <f>D14/D$22*100</f>
        <v>2.119870270927168</v>
      </c>
      <c r="E42" s="110">
        <f>E14/E$22*100</f>
        <v>1.2679109798150738</v>
      </c>
      <c r="F42" s="110">
        <f>F14/F$22*100</f>
        <v>1.111053064961105</v>
      </c>
      <c r="G42" s="110">
        <f>G14/G$22*100</f>
        <v>1.0556698457644822</v>
      </c>
      <c r="H42" s="110">
        <f>H14/H$22*100</f>
        <v>1.0601857673317951</v>
      </c>
      <c r="I42" s="110">
        <f>I14/I$22*100</f>
        <v>0.97753636009074996</v>
      </c>
      <c r="J42" s="110">
        <f>J14/J$22*100</f>
        <v>0.97485128112567587</v>
      </c>
      <c r="K42" s="110">
        <f>K14/K$22*100</f>
        <v>0.72032467345974704</v>
      </c>
      <c r="L42" s="110">
        <f>L14/L$22*100</f>
        <v>0.5143416174415012</v>
      </c>
      <c r="M42" s="110">
        <f>M14/M$22*100</f>
        <v>0.49137820097200785</v>
      </c>
      <c r="N42" s="110">
        <f>N14/N$22*100</f>
        <v>0.23846131832738873</v>
      </c>
      <c r="O42" s="110">
        <f>O14/O$22*100</f>
        <v>0.10787309024010762</v>
      </c>
      <c r="P42" s="110">
        <f>P14/P$22*100</f>
        <v>3.1888671507997041E-2</v>
      </c>
      <c r="Q42" s="110">
        <f>Q14/Q$22*100</f>
        <v>0.11804604763448298</v>
      </c>
      <c r="R42" s="111">
        <f>R14/R$22*100</f>
        <v>0</v>
      </c>
      <c r="S42" s="111">
        <f>S14/S$22*100</f>
        <v>0</v>
      </c>
      <c r="T42" s="111">
        <f>T14/T$22*100</f>
        <v>0</v>
      </c>
      <c r="U42" s="111">
        <f>U14/U$22*100</f>
        <v>0</v>
      </c>
      <c r="V42" s="111">
        <f>V14/V$22*100</f>
        <v>1.4055362511224769E-2</v>
      </c>
      <c r="W42" s="111">
        <f>W14/W$22*100</f>
        <v>1.4457497467427961E-2</v>
      </c>
      <c r="X42" s="111">
        <f>X14/X$22*100</f>
        <v>1.4319011669994511E-2</v>
      </c>
      <c r="Y42" s="120">
        <f>Y14/Y$22*100</f>
        <v>1.4212726015654726E-2</v>
      </c>
      <c r="Z42" s="120">
        <f>Z14/Z$22*100</f>
        <v>1.426267186395788E-2</v>
      </c>
      <c r="AA42" s="120">
        <f>AA14/AA$22*100</f>
        <v>1.4632280130938584E-2</v>
      </c>
      <c r="AB42" s="120">
        <f>AB14/AB$22*100</f>
        <v>1.4498955370403003E-2</v>
      </c>
      <c r="AC42" s="120">
        <f>AC14/AC$22*100</f>
        <v>1.4128118487820385E-2</v>
      </c>
      <c r="AD42" s="120">
        <f>AD14/AD$22*100</f>
        <v>1.3532022262056069E-2</v>
      </c>
      <c r="AE42" s="120">
        <f>AE14/AE$22*100</f>
        <v>1.3472133733380858E-2</v>
      </c>
      <c r="AF42" s="120">
        <f>AF14/AF$22*100</f>
        <v>1.3759541501500413E-2</v>
      </c>
    </row>
    <row r="43" spans="1:32" ht="18" customHeight="1" x14ac:dyDescent="0.2">
      <c r="A43" s="11" t="s">
        <v>42</v>
      </c>
      <c r="B43" s="95"/>
      <c r="C43" s="95"/>
      <c r="D43" s="110">
        <f>D15/D$22*100</f>
        <v>0</v>
      </c>
      <c r="E43" s="110">
        <f>E15/E$22*100</f>
        <v>0</v>
      </c>
      <c r="F43" s="110">
        <f>F15/F$22*100</f>
        <v>0</v>
      </c>
      <c r="G43" s="110">
        <f>G15/G$22*100</f>
        <v>0</v>
      </c>
      <c r="H43" s="110">
        <f>H15/H$22*100</f>
        <v>0</v>
      </c>
      <c r="I43" s="110">
        <f>I15/I$22*100</f>
        <v>0</v>
      </c>
      <c r="J43" s="110">
        <f>J15/J$22*100</f>
        <v>0</v>
      </c>
      <c r="K43" s="110">
        <f>K15/K$22*100</f>
        <v>0</v>
      </c>
      <c r="L43" s="110">
        <f>L15/L$22*100</f>
        <v>0</v>
      </c>
      <c r="M43" s="110">
        <f>M15/M$22*100</f>
        <v>0</v>
      </c>
      <c r="N43" s="110">
        <f>N15/N$22*100</f>
        <v>0</v>
      </c>
      <c r="O43" s="110">
        <f>O15/O$22*100</f>
        <v>0</v>
      </c>
      <c r="P43" s="110">
        <f>P15/P$22*100</f>
        <v>0</v>
      </c>
      <c r="Q43" s="110">
        <f>Q15/Q$22*100</f>
        <v>0</v>
      </c>
      <c r="R43" s="111">
        <f>R15/R$22*100</f>
        <v>0</v>
      </c>
      <c r="S43" s="111">
        <f>S15/S$22*100</f>
        <v>0</v>
      </c>
      <c r="T43" s="111">
        <f>T15/T$22*100</f>
        <v>0</v>
      </c>
      <c r="U43" s="111">
        <f>U15/U$22*100</f>
        <v>0</v>
      </c>
      <c r="V43" s="111">
        <f>V15/V$22*100</f>
        <v>0</v>
      </c>
      <c r="W43" s="111">
        <f>W15/W$22*100</f>
        <v>0</v>
      </c>
      <c r="X43" s="111">
        <f>X15/X$22*100</f>
        <v>0</v>
      </c>
      <c r="Y43" s="120">
        <f>Y15/Y$22*100</f>
        <v>0</v>
      </c>
      <c r="Z43" s="120">
        <f>Z15/Z$22*100</f>
        <v>0</v>
      </c>
      <c r="AA43" s="120">
        <f>AA15/AA$22*100</f>
        <v>0</v>
      </c>
      <c r="AB43" s="120">
        <f>AB15/AB$22*100</f>
        <v>0</v>
      </c>
      <c r="AC43" s="120">
        <f>AC15/AC$22*100</f>
        <v>0</v>
      </c>
      <c r="AD43" s="120">
        <f>AD15/AD$22*100</f>
        <v>0</v>
      </c>
      <c r="AE43" s="120">
        <f>AE15/AE$22*100</f>
        <v>0</v>
      </c>
      <c r="AF43" s="120">
        <f>AF15/AF$22*100</f>
        <v>0</v>
      </c>
    </row>
    <row r="44" spans="1:32" ht="18" customHeight="1" x14ac:dyDescent="0.2">
      <c r="A44" s="11" t="s">
        <v>43</v>
      </c>
      <c r="B44" s="95"/>
      <c r="C44" s="95"/>
      <c r="D44" s="110">
        <f>D16/D$22*100</f>
        <v>0</v>
      </c>
      <c r="E44" s="110">
        <f>E16/E$22*100</f>
        <v>0</v>
      </c>
      <c r="F44" s="110">
        <f>F16/F$22*100</f>
        <v>0</v>
      </c>
      <c r="G44" s="110">
        <f>G16/G$22*100</f>
        <v>0</v>
      </c>
      <c r="H44" s="110">
        <f>H16/H$22*100</f>
        <v>0</v>
      </c>
      <c r="I44" s="110">
        <f>I16/I$22*100</f>
        <v>0</v>
      </c>
      <c r="J44" s="110">
        <f>J16/J$22*100</f>
        <v>0</v>
      </c>
      <c r="K44" s="110">
        <f>K16/K$22*100</f>
        <v>0</v>
      </c>
      <c r="L44" s="110">
        <f>L16/L$22*100</f>
        <v>0</v>
      </c>
      <c r="M44" s="110">
        <f>M16/M$22*100</f>
        <v>0</v>
      </c>
      <c r="N44" s="110">
        <f>N16/N$22*100</f>
        <v>0</v>
      </c>
      <c r="O44" s="110">
        <f>O16/O$22*100</f>
        <v>0</v>
      </c>
      <c r="P44" s="110">
        <f>P16/P$22*100</f>
        <v>0</v>
      </c>
      <c r="Q44" s="110">
        <f>Q16/Q$22*100</f>
        <v>0</v>
      </c>
      <c r="R44" s="111">
        <f>R16/R$22*100</f>
        <v>0</v>
      </c>
      <c r="S44" s="111">
        <f>S16/S$22*100</f>
        <v>0</v>
      </c>
      <c r="T44" s="111">
        <f>T16/T$22*100</f>
        <v>0</v>
      </c>
      <c r="U44" s="111">
        <f>U16/U$22*100</f>
        <v>0</v>
      </c>
      <c r="V44" s="111">
        <f>V16/V$22*100</f>
        <v>0</v>
      </c>
      <c r="W44" s="111">
        <f>W16/W$22*100</f>
        <v>0</v>
      </c>
      <c r="X44" s="111">
        <f>X16/X$22*100</f>
        <v>0</v>
      </c>
      <c r="Y44" s="120">
        <f>Y16/Y$22*100</f>
        <v>0</v>
      </c>
      <c r="Z44" s="120">
        <f>Z16/Z$22*100</f>
        <v>0</v>
      </c>
      <c r="AA44" s="120">
        <f>AA16/AA$22*100</f>
        <v>0</v>
      </c>
      <c r="AB44" s="120">
        <f>AB16/AB$22*100</f>
        <v>0</v>
      </c>
      <c r="AC44" s="120">
        <f>AC16/AC$22*100</f>
        <v>0</v>
      </c>
      <c r="AD44" s="120">
        <f>AD16/AD$22*100</f>
        <v>0</v>
      </c>
      <c r="AE44" s="120">
        <f>AE16/AE$22*100</f>
        <v>0</v>
      </c>
      <c r="AF44" s="120">
        <f>AF16/AF$22*100</f>
        <v>0</v>
      </c>
    </row>
    <row r="45" spans="1:32" ht="18" customHeight="1" x14ac:dyDescent="0.2">
      <c r="A45" s="11" t="s">
        <v>44</v>
      </c>
      <c r="B45" s="95"/>
      <c r="C45" s="95"/>
      <c r="D45" s="110">
        <f>D17/D$22*100</f>
        <v>0.8522015205948702</v>
      </c>
      <c r="E45" s="110">
        <f>E17/E$22*100</f>
        <v>0.95508501490877873</v>
      </c>
      <c r="F45" s="110">
        <f>F17/F$22*100</f>
        <v>0.94358162988613836</v>
      </c>
      <c r="G45" s="110">
        <f>G17/G$22*100</f>
        <v>0.9181805998991337</v>
      </c>
      <c r="H45" s="110">
        <f>H17/H$22*100</f>
        <v>0.88687160359535999</v>
      </c>
      <c r="I45" s="110">
        <f>I17/I$22*100</f>
        <v>0.89576953191056774</v>
      </c>
      <c r="J45" s="110">
        <f>J17/J$22*100</f>
        <v>0.88700185757582595</v>
      </c>
      <c r="K45" s="110">
        <f>K17/K$22*100</f>
        <v>0.71770026927377295</v>
      </c>
      <c r="L45" s="110">
        <f>L17/L$22*100</f>
        <v>0.74614987556731038</v>
      </c>
      <c r="M45" s="110">
        <f>M17/M$22*100</f>
        <v>0.74130757090248223</v>
      </c>
      <c r="N45" s="110">
        <f>N17/N$22*100</f>
        <v>0.69524768393859215</v>
      </c>
      <c r="O45" s="110">
        <f>O17/O$22*100</f>
        <v>1.0756458759881082</v>
      </c>
      <c r="P45" s="110">
        <f>P17/P$22*100</f>
        <v>1.2110510550342097</v>
      </c>
      <c r="Q45" s="110">
        <f>Q17/Q$22*100</f>
        <v>1.1375102067364731</v>
      </c>
      <c r="R45" s="111">
        <f>R17/R$22*100</f>
        <v>1.027462296791477</v>
      </c>
      <c r="S45" s="111">
        <f>S17/S$22*100</f>
        <v>1.1514170847799829</v>
      </c>
      <c r="T45" s="111">
        <f>T17/T$22*100</f>
        <v>0.92010508566158322</v>
      </c>
      <c r="U45" s="111">
        <f>U17/U$22*100</f>
        <v>0.8946805221981784</v>
      </c>
      <c r="V45" s="111">
        <f>V17/V$22*100</f>
        <v>0.89056338578065819</v>
      </c>
      <c r="W45" s="111">
        <f>W17/W$22*100</f>
        <v>0.83446868194810753</v>
      </c>
      <c r="X45" s="111">
        <f>X17/X$22*100</f>
        <v>0.71112786081920654</v>
      </c>
      <c r="Y45" s="120">
        <f>Y17/Y$22*100</f>
        <v>0.81663954898282787</v>
      </c>
      <c r="Z45" s="120">
        <f>Z17/Z$22*100</f>
        <v>0.83020635808121501</v>
      </c>
      <c r="AA45" s="120">
        <f>AA17/AA$22*100</f>
        <v>0.88184891053021186</v>
      </c>
      <c r="AB45" s="120">
        <f>AB17/AB$22*100</f>
        <v>0.88790998565207535</v>
      </c>
      <c r="AC45" s="120">
        <f>AC17/AC$22*100</f>
        <v>0.84749088540133666</v>
      </c>
      <c r="AD45" s="120">
        <f>AD17/AD$22*100</f>
        <v>0.80120848476590312</v>
      </c>
      <c r="AE45" s="120">
        <f>AE17/AE$22*100</f>
        <v>0.76786484456057924</v>
      </c>
      <c r="AF45" s="120">
        <f>AF17/AF$22*100</f>
        <v>0.7820961610401449</v>
      </c>
    </row>
    <row r="46" spans="1:32" ht="18" customHeight="1" x14ac:dyDescent="0.2">
      <c r="A46" s="11" t="s">
        <v>45</v>
      </c>
      <c r="B46" s="95"/>
      <c r="C46" s="95"/>
      <c r="D46" s="110">
        <f>D18/D$22*100</f>
        <v>0.8522015205948702</v>
      </c>
      <c r="E46" s="110">
        <f>E18/E$22*100</f>
        <v>0.95508501490877873</v>
      </c>
      <c r="F46" s="110">
        <f>F18/F$22*100</f>
        <v>0.94358162988613836</v>
      </c>
      <c r="G46" s="110">
        <f>G18/G$22*100</f>
        <v>0.9181805998991337</v>
      </c>
      <c r="H46" s="110">
        <f>H18/H$22*100</f>
        <v>0.88687160359535999</v>
      </c>
      <c r="I46" s="110">
        <f>I18/I$22*100</f>
        <v>0.89576953191056774</v>
      </c>
      <c r="J46" s="110">
        <f>J18/J$22*100</f>
        <v>0.88700185757582595</v>
      </c>
      <c r="K46" s="110">
        <f>K18/K$22*100</f>
        <v>0.71770026927377295</v>
      </c>
      <c r="L46" s="110">
        <f>L18/L$22*100</f>
        <v>0.74614987556731038</v>
      </c>
      <c r="M46" s="110">
        <f>M18/M$22*100</f>
        <v>0.74130757090248223</v>
      </c>
      <c r="N46" s="110">
        <f>N18/N$22*100</f>
        <v>0.69524768393859215</v>
      </c>
      <c r="O46" s="110">
        <f>O18/O$22*100</f>
        <v>1.0756458759881082</v>
      </c>
      <c r="P46" s="110">
        <f>P18/P$22*100</f>
        <v>1.2110510550342097</v>
      </c>
      <c r="Q46" s="110">
        <f>Q18/Q$22*100</f>
        <v>1.1375102067364731</v>
      </c>
      <c r="R46" s="111">
        <f>R18/R$22*100</f>
        <v>1.027462296791477</v>
      </c>
      <c r="S46" s="111">
        <f>S18/S$22*100</f>
        <v>1.1514170847799829</v>
      </c>
      <c r="T46" s="111">
        <f>T18/T$22*100</f>
        <v>0.92010508566158322</v>
      </c>
      <c r="U46" s="111">
        <f>U18/U$22*100</f>
        <v>0.8946805221981784</v>
      </c>
      <c r="V46" s="111">
        <f>V18/V$22*100</f>
        <v>0.89056338578065819</v>
      </c>
      <c r="W46" s="111">
        <f>W18/W$22*100</f>
        <v>0.83446868194810753</v>
      </c>
      <c r="X46" s="111">
        <f>X18/X$22*100</f>
        <v>0.71112786081920654</v>
      </c>
      <c r="Y46" s="120">
        <f>Y18/Y$22*100</f>
        <v>0.81663954898282787</v>
      </c>
      <c r="Z46" s="120">
        <f>Z18/Z$22*100</f>
        <v>0.83020635808121501</v>
      </c>
      <c r="AA46" s="120">
        <f>AA18/AA$22*100</f>
        <v>0.88184891053021186</v>
      </c>
      <c r="AB46" s="120">
        <f>AB18/AB$22*100</f>
        <v>0.88790998565207535</v>
      </c>
      <c r="AC46" s="120">
        <f>AC18/AC$22*100</f>
        <v>0.84749088540133666</v>
      </c>
      <c r="AD46" s="120">
        <f>AD18/AD$22*100</f>
        <v>0.80120848476590312</v>
      </c>
      <c r="AE46" s="120">
        <f>AE18/AE$22*100</f>
        <v>0.76786484456057924</v>
      </c>
      <c r="AF46" s="120">
        <f>AF18/AF$22*100</f>
        <v>0.7820961610401449</v>
      </c>
    </row>
    <row r="47" spans="1:32" ht="18" customHeight="1" x14ac:dyDescent="0.2">
      <c r="A47" s="11" t="s">
        <v>46</v>
      </c>
      <c r="B47" s="95"/>
      <c r="C47" s="95"/>
      <c r="D47" s="110">
        <f>D19/D$22*100</f>
        <v>0</v>
      </c>
      <c r="E47" s="110">
        <f>E19/E$22*100</f>
        <v>0</v>
      </c>
      <c r="F47" s="110">
        <f>F19/F$22*100</f>
        <v>0</v>
      </c>
      <c r="G47" s="110">
        <f>G19/G$22*100</f>
        <v>0</v>
      </c>
      <c r="H47" s="110">
        <f>H19/H$22*100</f>
        <v>0</v>
      </c>
      <c r="I47" s="110">
        <f>I19/I$22*100</f>
        <v>0</v>
      </c>
      <c r="J47" s="110">
        <f>J19/J$22*100</f>
        <v>0</v>
      </c>
      <c r="K47" s="110">
        <f>K19/K$22*100</f>
        <v>0</v>
      </c>
      <c r="L47" s="110">
        <f>L19/L$22*100</f>
        <v>0</v>
      </c>
      <c r="M47" s="110">
        <f>M19/M$22*100</f>
        <v>0</v>
      </c>
      <c r="N47" s="110">
        <f>N19/N$22*100</f>
        <v>0</v>
      </c>
      <c r="O47" s="110">
        <f>O19/O$22*100</f>
        <v>0</v>
      </c>
      <c r="P47" s="110">
        <f>P19/P$22*100</f>
        <v>0</v>
      </c>
      <c r="Q47" s="110">
        <f>Q19/Q$22*100</f>
        <v>0</v>
      </c>
      <c r="R47" s="111">
        <f>R19/R$22*100</f>
        <v>0</v>
      </c>
      <c r="S47" s="111">
        <f>S19/S$22*100</f>
        <v>0</v>
      </c>
      <c r="T47" s="111">
        <f>T19/T$22*100</f>
        <v>0</v>
      </c>
      <c r="U47" s="111">
        <f>U19/U$22*100</f>
        <v>0</v>
      </c>
      <c r="V47" s="111">
        <f>V19/V$22*100</f>
        <v>0</v>
      </c>
      <c r="W47" s="111">
        <f>W19/W$22*100</f>
        <v>0</v>
      </c>
      <c r="X47" s="111">
        <f>X19/X$22*100</f>
        <v>0</v>
      </c>
      <c r="Y47" s="120">
        <f>Y19/Y$22*100</f>
        <v>0</v>
      </c>
      <c r="Z47" s="120">
        <f>Z19/Z$22*100</f>
        <v>0</v>
      </c>
      <c r="AA47" s="120">
        <f>AA19/AA$22*100</f>
        <v>0</v>
      </c>
      <c r="AB47" s="120">
        <f>AB19/AB$22*100</f>
        <v>0</v>
      </c>
      <c r="AC47" s="120">
        <f>AC19/AC$22*100</f>
        <v>0</v>
      </c>
      <c r="AD47" s="120">
        <f>AD19/AD$22*100</f>
        <v>0</v>
      </c>
      <c r="AE47" s="120">
        <f>AE19/AE$22*100</f>
        <v>0</v>
      </c>
      <c r="AF47" s="120">
        <f>AF19/AF$22*100</f>
        <v>0</v>
      </c>
    </row>
    <row r="48" spans="1:32" ht="18" customHeight="1" x14ac:dyDescent="0.2">
      <c r="A48" s="11" t="s">
        <v>47</v>
      </c>
      <c r="B48" s="95"/>
      <c r="C48" s="95"/>
      <c r="D48" s="110">
        <f>D20/D$22*100</f>
        <v>0</v>
      </c>
      <c r="E48" s="110">
        <f>E20/E$22*100</f>
        <v>0</v>
      </c>
      <c r="F48" s="110">
        <f>F20/F$22*100</f>
        <v>0</v>
      </c>
      <c r="G48" s="110">
        <f>G20/G$22*100</f>
        <v>0</v>
      </c>
      <c r="H48" s="110">
        <f>H20/H$22*100</f>
        <v>0</v>
      </c>
      <c r="I48" s="110">
        <f>I20/I$22*100</f>
        <v>0</v>
      </c>
      <c r="J48" s="110">
        <f>J20/J$22*100</f>
        <v>0</v>
      </c>
      <c r="K48" s="110">
        <f>K20/K$22*100</f>
        <v>0</v>
      </c>
      <c r="L48" s="110">
        <f>L20/L$22*100</f>
        <v>0</v>
      </c>
      <c r="M48" s="110">
        <f>M20/M$22*100</f>
        <v>0</v>
      </c>
      <c r="N48" s="110">
        <f>N20/N$22*100</f>
        <v>0</v>
      </c>
      <c r="O48" s="110">
        <f>O20/O$22*100</f>
        <v>0</v>
      </c>
      <c r="P48" s="110">
        <f>P20/P$22*100</f>
        <v>0</v>
      </c>
      <c r="Q48" s="110">
        <f>Q20/Q$22*100</f>
        <v>0</v>
      </c>
      <c r="R48" s="111">
        <f>R20/R$22*100</f>
        <v>0</v>
      </c>
      <c r="S48" s="111">
        <f>S20/S$22*100</f>
        <v>0</v>
      </c>
      <c r="T48" s="111">
        <f>T20/T$22*100</f>
        <v>0</v>
      </c>
      <c r="U48" s="111">
        <f>U20/U$22*100</f>
        <v>0</v>
      </c>
      <c r="V48" s="111">
        <f>V20/V$22*100</f>
        <v>0</v>
      </c>
      <c r="W48" s="111">
        <f>W20/W$22*100</f>
        <v>0</v>
      </c>
      <c r="X48" s="111">
        <f>X20/X$22*100</f>
        <v>0</v>
      </c>
      <c r="Y48" s="120">
        <f>Y20/Y$22*100</f>
        <v>0</v>
      </c>
      <c r="Z48" s="120">
        <f>Z20/Z$22*100</f>
        <v>0</v>
      </c>
      <c r="AA48" s="120">
        <f>AA20/AA$22*100</f>
        <v>0</v>
      </c>
      <c r="AB48" s="120">
        <f>AB20/AB$22*100</f>
        <v>0</v>
      </c>
      <c r="AC48" s="120">
        <f>AC20/AC$22*100</f>
        <v>0</v>
      </c>
      <c r="AD48" s="120">
        <f>AD20/AD$22*100</f>
        <v>0</v>
      </c>
      <c r="AE48" s="120">
        <f>AE20/AE$22*100</f>
        <v>0</v>
      </c>
      <c r="AF48" s="120">
        <f>AF20/AF$22*100</f>
        <v>0</v>
      </c>
    </row>
    <row r="49" spans="1:32" ht="18" customHeight="1" x14ac:dyDescent="0.2">
      <c r="A49" s="11" t="s">
        <v>48</v>
      </c>
      <c r="B49" s="95"/>
      <c r="C49" s="95"/>
      <c r="D49" s="110">
        <f>D21/D$22*100</f>
        <v>0</v>
      </c>
      <c r="E49" s="110">
        <f>E21/E$22*100</f>
        <v>0</v>
      </c>
      <c r="F49" s="110">
        <f>F21/F$22*100</f>
        <v>0</v>
      </c>
      <c r="G49" s="110">
        <f>G21/G$22*100</f>
        <v>0</v>
      </c>
      <c r="H49" s="110">
        <f>H21/H$22*100</f>
        <v>0</v>
      </c>
      <c r="I49" s="110">
        <f>I21/I$22*100</f>
        <v>0</v>
      </c>
      <c r="J49" s="110">
        <f>J21/J$22*100</f>
        <v>0</v>
      </c>
      <c r="K49" s="110">
        <f>K21/K$22*100</f>
        <v>0</v>
      </c>
      <c r="L49" s="110">
        <f>L21/L$22*100</f>
        <v>0</v>
      </c>
      <c r="M49" s="110">
        <f>M21/M$22*100</f>
        <v>0</v>
      </c>
      <c r="N49" s="110">
        <f>N21/N$22*100</f>
        <v>0</v>
      </c>
      <c r="O49" s="110">
        <f>O21/O$22*100</f>
        <v>0</v>
      </c>
      <c r="P49" s="110">
        <f>P21/P$22*100</f>
        <v>0</v>
      </c>
      <c r="Q49" s="110">
        <f>Q21/Q$22*100</f>
        <v>0</v>
      </c>
      <c r="R49" s="111">
        <f>R21/R$22*100</f>
        <v>0</v>
      </c>
      <c r="S49" s="111">
        <f>S21/S$22*100</f>
        <v>0</v>
      </c>
      <c r="T49" s="111">
        <f>T21/T$22*100</f>
        <v>0</v>
      </c>
      <c r="U49" s="111">
        <f>U21/U$22*100</f>
        <v>0</v>
      </c>
      <c r="V49" s="111">
        <f>V21/V$22*100</f>
        <v>0</v>
      </c>
      <c r="W49" s="111">
        <f>W21/W$22*100</f>
        <v>0</v>
      </c>
      <c r="X49" s="111">
        <f>X21/X$22*100</f>
        <v>0</v>
      </c>
      <c r="Y49" s="120">
        <f>Y21/Y$22*100</f>
        <v>0</v>
      </c>
      <c r="Z49" s="120">
        <f>Z21/Z$22*100</f>
        <v>0</v>
      </c>
      <c r="AA49" s="120">
        <f>AA21/AA$22*100</f>
        <v>0</v>
      </c>
      <c r="AB49" s="120">
        <f>AB21/AB$22*100</f>
        <v>0</v>
      </c>
      <c r="AC49" s="120">
        <f>AC21/AC$22*100</f>
        <v>0</v>
      </c>
      <c r="AD49" s="120">
        <f>AD21/AD$22*100</f>
        <v>0</v>
      </c>
      <c r="AE49" s="120">
        <f>AE21/AE$22*100</f>
        <v>0</v>
      </c>
      <c r="AF49" s="120">
        <f>AF21/AF$22*100</f>
        <v>0</v>
      </c>
    </row>
    <row r="50" spans="1:32" ht="18" customHeight="1" x14ac:dyDescent="0.2">
      <c r="A50" s="11" t="s">
        <v>49</v>
      </c>
      <c r="B50" s="95"/>
      <c r="C50" s="95"/>
      <c r="D50" s="112">
        <f t="shared" ref="D50:Q50" si="13">+D32+D37+D39+D40+D41+D42+D43+D44+D45</f>
        <v>100.00000000000001</v>
      </c>
      <c r="E50" s="112">
        <f t="shared" si="13"/>
        <v>99.999999999999986</v>
      </c>
      <c r="F50" s="112">
        <f t="shared" si="13"/>
        <v>100.00000000000001</v>
      </c>
      <c r="G50" s="112">
        <f t="shared" si="13"/>
        <v>100</v>
      </c>
      <c r="H50" s="112">
        <f t="shared" si="13"/>
        <v>100.00000000000001</v>
      </c>
      <c r="I50" s="112">
        <f t="shared" si="13"/>
        <v>100.00000000000001</v>
      </c>
      <c r="J50" s="112">
        <f t="shared" si="13"/>
        <v>100</v>
      </c>
      <c r="K50" s="112">
        <f t="shared" si="13"/>
        <v>100</v>
      </c>
      <c r="L50" s="112">
        <f t="shared" si="13"/>
        <v>100.00000000000001</v>
      </c>
      <c r="M50" s="112">
        <f t="shared" si="13"/>
        <v>99.999999999999986</v>
      </c>
      <c r="N50" s="112">
        <f t="shared" si="13"/>
        <v>99.999999999999986</v>
      </c>
      <c r="O50" s="112">
        <f t="shared" si="13"/>
        <v>99.999999999999986</v>
      </c>
      <c r="P50" s="112">
        <f t="shared" si="13"/>
        <v>99.999999999999986</v>
      </c>
      <c r="Q50" s="112">
        <f t="shared" si="13"/>
        <v>100</v>
      </c>
      <c r="R50" s="113">
        <f t="shared" ref="R50:X50" si="14">+R32+R37+R39+R40+R41+R42+R43+R44+R45</f>
        <v>100.00000000000001</v>
      </c>
      <c r="S50" s="113">
        <f t="shared" si="14"/>
        <v>100</v>
      </c>
      <c r="T50" s="113">
        <f t="shared" si="14"/>
        <v>100</v>
      </c>
      <c r="U50" s="113">
        <f t="shared" si="14"/>
        <v>100</v>
      </c>
      <c r="V50" s="113">
        <f t="shared" si="14"/>
        <v>100.00000000000001</v>
      </c>
      <c r="W50" s="113">
        <f t="shared" si="14"/>
        <v>100</v>
      </c>
      <c r="X50" s="113">
        <f t="shared" si="14"/>
        <v>100</v>
      </c>
      <c r="Y50" s="113">
        <f t="shared" ref="Y50:AB50" si="15">+Y32+Y37+Y39+Y40+Y41+Y42+Y43+Y44+Y45</f>
        <v>100</v>
      </c>
      <c r="Z50" s="113">
        <f t="shared" si="15"/>
        <v>100</v>
      </c>
      <c r="AA50" s="113">
        <f t="shared" si="15"/>
        <v>100</v>
      </c>
      <c r="AB50" s="113">
        <f t="shared" si="15"/>
        <v>99.999999999999986</v>
      </c>
      <c r="AC50" s="113">
        <f t="shared" ref="AC50" si="16">+AC32+AC37+AC39+AC40+AC41+AC42+AC43+AC44+AC45</f>
        <v>100</v>
      </c>
      <c r="AD50" s="113">
        <f t="shared" ref="AD50:AE50" si="17">+AD32+AD37+AD39+AD40+AD41+AD42+AD43+AD44+AD45</f>
        <v>100.00000000000001</v>
      </c>
      <c r="AE50" s="113">
        <f t="shared" si="17"/>
        <v>100.00000000000001</v>
      </c>
      <c r="AF50" s="113">
        <f t="shared" ref="AF50" si="18">+AF32+AF37+AF39+AF40+AF41+AF42+AF43+AF44+AF45</f>
        <v>100</v>
      </c>
    </row>
    <row r="51" spans="1:32" ht="18" customHeight="1" x14ac:dyDescent="0.2"/>
    <row r="52" spans="1:32" ht="18" customHeight="1" x14ac:dyDescent="0.2"/>
    <row r="53" spans="1:32" ht="18" customHeight="1" x14ac:dyDescent="0.2"/>
    <row r="54" spans="1:32" ht="18" customHeight="1" x14ac:dyDescent="0.2"/>
    <row r="55" spans="1:32" ht="18" customHeight="1" x14ac:dyDescent="0.2"/>
    <row r="56" spans="1:32" ht="18" customHeight="1" x14ac:dyDescent="0.2"/>
    <row r="57" spans="1:32" ht="18" customHeight="1" x14ac:dyDescent="0.2"/>
    <row r="58" spans="1:32" ht="18" customHeight="1" x14ac:dyDescent="0.2"/>
    <row r="59" spans="1:32" ht="18" customHeight="1" x14ac:dyDescent="0.2"/>
    <row r="60" spans="1:32" ht="18" customHeight="1" x14ac:dyDescent="0.2"/>
    <row r="61" spans="1:32" ht="18" customHeight="1" x14ac:dyDescent="0.2"/>
    <row r="62" spans="1:32" ht="18" customHeight="1" x14ac:dyDescent="0.2"/>
    <row r="63" spans="1:32" ht="18" customHeight="1" x14ac:dyDescent="0.2"/>
    <row r="64" spans="1:32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</sheetData>
  <phoneticPr fontId="2"/>
  <pageMargins left="0.98425196850393704" right="0.78740157480314965" top="0.78740157480314965" bottom="0.78740157480314965" header="0" footer="0.31496062992125984"/>
  <pageSetup paperSize="9" firstPageNumber="4" orientation="landscape" useFirstPageNumber="1" r:id="rId1"/>
  <headerFooter alignWithMargins="0">
    <oddFooter>&amp;C-&amp;P--</oddFooter>
  </headerFooter>
  <colBreaks count="1" manualBreakCount="1">
    <brk id="12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Q516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70" customWidth="1"/>
    <col min="12" max="13" width="8.6640625" style="10" customWidth="1"/>
    <col min="14" max="14" width="9.6640625" style="10" customWidth="1"/>
    <col min="15" max="16384" width="9" style="10"/>
  </cols>
  <sheetData>
    <row r="1" spans="1:17" ht="18" customHeight="1" x14ac:dyDescent="0.2">
      <c r="A1" s="24" t="s">
        <v>79</v>
      </c>
      <c r="L1" s="55" t="str">
        <f>[1]財政指標!$M$1</f>
        <v>馬頭町</v>
      </c>
      <c r="P1" s="55" t="str">
        <f>[1]財政指標!$M$1</f>
        <v>馬頭町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169</v>
      </c>
      <c r="D3" s="5" t="s">
        <v>171</v>
      </c>
      <c r="E3" s="5" t="s">
        <v>173</v>
      </c>
      <c r="F3" s="5" t="s">
        <v>175</v>
      </c>
      <c r="G3" s="5" t="s">
        <v>177</v>
      </c>
      <c r="H3" s="5" t="s">
        <v>179</v>
      </c>
      <c r="I3" s="5" t="s">
        <v>181</v>
      </c>
      <c r="J3" s="6" t="s">
        <v>183</v>
      </c>
      <c r="K3" s="6" t="s">
        <v>185</v>
      </c>
      <c r="L3" s="5" t="s">
        <v>187</v>
      </c>
      <c r="M3" s="5" t="s">
        <v>189</v>
      </c>
      <c r="N3" s="5" t="s">
        <v>191</v>
      </c>
      <c r="O3" s="2" t="s">
        <v>193</v>
      </c>
      <c r="P3" s="2" t="s">
        <v>195</v>
      </c>
      <c r="Q3" s="2" t="s">
        <v>160</v>
      </c>
    </row>
    <row r="4" spans="1:17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679795</v>
      </c>
      <c r="D4" s="13">
        <f t="shared" si="0"/>
        <v>548631</v>
      </c>
      <c r="E4" s="13">
        <f t="shared" si="0"/>
        <v>546535</v>
      </c>
      <c r="F4" s="13">
        <f t="shared" si="0"/>
        <v>536755</v>
      </c>
      <c r="G4" s="13">
        <f t="shared" si="0"/>
        <v>442542</v>
      </c>
      <c r="H4" s="13">
        <f t="shared" si="0"/>
        <v>452644</v>
      </c>
      <c r="I4" s="13">
        <f t="shared" si="0"/>
        <v>448708</v>
      </c>
      <c r="J4" s="13">
        <f t="shared" si="0"/>
        <v>495512</v>
      </c>
      <c r="K4" s="13">
        <f t="shared" si="0"/>
        <v>443700</v>
      </c>
      <c r="L4" s="13">
        <f t="shared" si="0"/>
        <v>405329</v>
      </c>
      <c r="M4" s="13">
        <f t="shared" si="0"/>
        <v>407749</v>
      </c>
      <c r="N4" s="13">
        <f t="shared" si="0"/>
        <v>377675</v>
      </c>
      <c r="O4" s="13">
        <f t="shared" si="0"/>
        <v>370486</v>
      </c>
      <c r="P4" s="13">
        <f t="shared" si="0"/>
        <v>350329</v>
      </c>
      <c r="Q4" s="13">
        <f>SUM(Q5:Q8)</f>
        <v>342051</v>
      </c>
    </row>
    <row r="5" spans="1:17" ht="18" customHeight="1" x14ac:dyDescent="0.15">
      <c r="A5" s="11" t="s">
        <v>32</v>
      </c>
      <c r="B5" s="13"/>
      <c r="C5" s="13">
        <v>8640</v>
      </c>
      <c r="D5" s="13">
        <v>6729</v>
      </c>
      <c r="E5" s="13">
        <v>6837</v>
      </c>
      <c r="F5" s="13">
        <v>6735</v>
      </c>
      <c r="G5" s="13">
        <v>6765</v>
      </c>
      <c r="H5" s="13">
        <v>6759</v>
      </c>
      <c r="I5" s="13">
        <v>8909</v>
      </c>
      <c r="J5" s="13">
        <v>8798</v>
      </c>
      <c r="K5" s="13">
        <v>9085</v>
      </c>
      <c r="L5" s="13">
        <v>9080</v>
      </c>
      <c r="M5" s="13">
        <v>8937</v>
      </c>
      <c r="N5" s="13">
        <v>8855</v>
      </c>
      <c r="O5" s="13">
        <v>8708</v>
      </c>
      <c r="P5" s="13">
        <v>8786</v>
      </c>
      <c r="Q5" s="13">
        <v>12917</v>
      </c>
    </row>
    <row r="6" spans="1:17" ht="18" customHeight="1" x14ac:dyDescent="0.15">
      <c r="A6" s="11" t="s">
        <v>33</v>
      </c>
      <c r="B6" s="14"/>
      <c r="C6" s="14">
        <v>543332</v>
      </c>
      <c r="D6" s="14">
        <v>375823</v>
      </c>
      <c r="E6" s="14">
        <v>436979</v>
      </c>
      <c r="F6" s="14">
        <v>438655</v>
      </c>
      <c r="G6" s="14">
        <v>368496</v>
      </c>
      <c r="H6" s="14">
        <v>389688</v>
      </c>
      <c r="I6" s="14">
        <v>375479</v>
      </c>
      <c r="J6" s="14">
        <v>402450</v>
      </c>
      <c r="K6" s="14">
        <v>338257</v>
      </c>
      <c r="L6" s="14">
        <v>347007</v>
      </c>
      <c r="M6" s="14">
        <v>335512</v>
      </c>
      <c r="N6" s="14">
        <v>332747</v>
      </c>
      <c r="O6" s="14">
        <v>319692</v>
      </c>
      <c r="P6" s="14">
        <v>302978</v>
      </c>
      <c r="Q6" s="14">
        <v>281999</v>
      </c>
    </row>
    <row r="7" spans="1:17" ht="18" customHeight="1" x14ac:dyDescent="0.15">
      <c r="A7" s="11" t="s">
        <v>34</v>
      </c>
      <c r="B7" s="14"/>
      <c r="C7" s="14">
        <v>23145</v>
      </c>
      <c r="D7" s="14">
        <v>22198</v>
      </c>
      <c r="E7" s="14">
        <v>21884</v>
      </c>
      <c r="F7" s="14">
        <v>22691</v>
      </c>
      <c r="G7" s="14">
        <v>22053</v>
      </c>
      <c r="H7" s="14">
        <v>25503</v>
      </c>
      <c r="I7" s="14">
        <v>27084</v>
      </c>
      <c r="J7" s="14">
        <v>26339</v>
      </c>
      <c r="K7" s="14">
        <v>25392</v>
      </c>
      <c r="L7" s="14">
        <v>24629</v>
      </c>
      <c r="M7" s="14">
        <v>27041</v>
      </c>
      <c r="N7" s="14">
        <v>24785</v>
      </c>
      <c r="O7" s="14">
        <v>25840</v>
      </c>
      <c r="P7" s="14">
        <v>25442</v>
      </c>
      <c r="Q7" s="14">
        <v>25786</v>
      </c>
    </row>
    <row r="8" spans="1:17" ht="18" customHeight="1" x14ac:dyDescent="0.15">
      <c r="A8" s="11" t="s">
        <v>35</v>
      </c>
      <c r="B8" s="14"/>
      <c r="C8" s="14">
        <v>104678</v>
      </c>
      <c r="D8" s="14">
        <v>143881</v>
      </c>
      <c r="E8" s="14">
        <v>80835</v>
      </c>
      <c r="F8" s="14">
        <v>68674</v>
      </c>
      <c r="G8" s="14">
        <v>45228</v>
      </c>
      <c r="H8" s="14">
        <v>30694</v>
      </c>
      <c r="I8" s="14">
        <v>37236</v>
      </c>
      <c r="J8" s="14">
        <v>57925</v>
      </c>
      <c r="K8" s="14">
        <v>70966</v>
      </c>
      <c r="L8" s="14">
        <v>24613</v>
      </c>
      <c r="M8" s="14">
        <v>36259</v>
      </c>
      <c r="N8" s="14">
        <v>11288</v>
      </c>
      <c r="O8" s="14">
        <v>16246</v>
      </c>
      <c r="P8" s="14">
        <v>13123</v>
      </c>
      <c r="Q8" s="14">
        <v>21349</v>
      </c>
    </row>
    <row r="9" spans="1:17" ht="18" customHeight="1" x14ac:dyDescent="0.15">
      <c r="A9" s="11" t="s">
        <v>36</v>
      </c>
      <c r="B9" s="13"/>
      <c r="C9" s="13">
        <v>618459</v>
      </c>
      <c r="D9" s="13">
        <v>461126</v>
      </c>
      <c r="E9" s="13">
        <v>495923</v>
      </c>
      <c r="F9" s="13">
        <v>541292</v>
      </c>
      <c r="G9" s="13">
        <v>565777</v>
      </c>
      <c r="H9" s="13">
        <v>576154</v>
      </c>
      <c r="I9" s="13">
        <v>621578</v>
      </c>
      <c r="J9" s="13">
        <v>613967</v>
      </c>
      <c r="K9" s="13">
        <v>626257</v>
      </c>
      <c r="L9" s="13">
        <v>638503</v>
      </c>
      <c r="M9" s="13">
        <v>636530</v>
      </c>
      <c r="N9" s="13">
        <v>640004</v>
      </c>
      <c r="O9" s="13">
        <v>636455</v>
      </c>
      <c r="P9" s="13">
        <v>588155</v>
      </c>
      <c r="Q9" s="13">
        <v>644394</v>
      </c>
    </row>
    <row r="10" spans="1:17" ht="18" customHeight="1" x14ac:dyDescent="0.15">
      <c r="A10" s="11" t="s">
        <v>37</v>
      </c>
      <c r="B10" s="13"/>
      <c r="C10" s="13">
        <v>618336</v>
      </c>
      <c r="D10" s="13">
        <v>454844</v>
      </c>
      <c r="E10" s="13">
        <v>489640</v>
      </c>
      <c r="F10" s="13">
        <v>535011</v>
      </c>
      <c r="G10" s="13">
        <v>559566</v>
      </c>
      <c r="H10" s="13">
        <v>569880</v>
      </c>
      <c r="I10" s="13">
        <v>615316</v>
      </c>
      <c r="J10" s="13">
        <v>607706</v>
      </c>
      <c r="K10" s="13">
        <v>620030</v>
      </c>
      <c r="L10" s="13">
        <v>632191</v>
      </c>
      <c r="M10" s="13">
        <v>630216</v>
      </c>
      <c r="N10" s="13">
        <v>633700</v>
      </c>
      <c r="O10" s="13">
        <v>629972</v>
      </c>
      <c r="P10" s="13">
        <v>582034</v>
      </c>
      <c r="Q10" s="13">
        <v>637384</v>
      </c>
    </row>
    <row r="11" spans="1:17" ht="18" customHeight="1" x14ac:dyDescent="0.15">
      <c r="A11" s="11" t="s">
        <v>38</v>
      </c>
      <c r="B11" s="13"/>
      <c r="C11" s="13">
        <v>22788</v>
      </c>
      <c r="D11" s="13">
        <v>17973</v>
      </c>
      <c r="E11" s="13">
        <v>18448</v>
      </c>
      <c r="F11" s="13">
        <v>18988</v>
      </c>
      <c r="G11" s="13">
        <v>19471</v>
      </c>
      <c r="H11" s="13">
        <v>19724</v>
      </c>
      <c r="I11" s="13">
        <v>20065</v>
      </c>
      <c r="J11" s="13">
        <v>20113</v>
      </c>
      <c r="K11" s="13">
        <v>20242</v>
      </c>
      <c r="L11" s="13">
        <v>20553</v>
      </c>
      <c r="M11" s="13">
        <v>20958</v>
      </c>
      <c r="N11" s="13">
        <v>21695</v>
      </c>
      <c r="O11" s="13">
        <v>22111</v>
      </c>
      <c r="P11" s="13">
        <v>22391</v>
      </c>
      <c r="Q11" s="13">
        <v>23241</v>
      </c>
    </row>
    <row r="12" spans="1:17" ht="18" customHeight="1" x14ac:dyDescent="0.15">
      <c r="A12" s="11" t="s">
        <v>39</v>
      </c>
      <c r="B12" s="13"/>
      <c r="C12" s="13">
        <v>71771</v>
      </c>
      <c r="D12" s="13">
        <v>59623</v>
      </c>
      <c r="E12" s="13">
        <v>60073</v>
      </c>
      <c r="F12" s="13">
        <v>57702</v>
      </c>
      <c r="G12" s="13">
        <v>56861</v>
      </c>
      <c r="H12" s="13">
        <v>54819</v>
      </c>
      <c r="I12" s="13">
        <v>53574</v>
      </c>
      <c r="J12" s="13">
        <v>64318</v>
      </c>
      <c r="K12" s="13">
        <v>65170</v>
      </c>
      <c r="L12" s="13">
        <v>68534</v>
      </c>
      <c r="M12" s="13">
        <v>68423</v>
      </c>
      <c r="N12" s="13">
        <v>67931</v>
      </c>
      <c r="O12" s="13">
        <v>64122</v>
      </c>
      <c r="P12" s="13">
        <v>63867</v>
      </c>
      <c r="Q12" s="13">
        <v>64237</v>
      </c>
    </row>
    <row r="13" spans="1:17" ht="18" customHeight="1" x14ac:dyDescent="0.15">
      <c r="A13" s="11" t="s">
        <v>40</v>
      </c>
      <c r="B13" s="13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8" customHeight="1" x14ac:dyDescent="0.15">
      <c r="A14" s="11" t="s">
        <v>41</v>
      </c>
      <c r="B14" s="13"/>
      <c r="C14" s="13">
        <v>25494</v>
      </c>
      <c r="D14" s="13">
        <v>5398</v>
      </c>
      <c r="E14" s="13">
        <v>5664</v>
      </c>
      <c r="F14" s="13">
        <v>5006</v>
      </c>
      <c r="G14" s="13">
        <v>4414</v>
      </c>
      <c r="H14" s="13">
        <v>5041</v>
      </c>
      <c r="I14" s="13">
        <v>4149</v>
      </c>
      <c r="J14" s="13">
        <v>5311</v>
      </c>
      <c r="K14" s="13">
        <v>3625</v>
      </c>
      <c r="L14" s="13">
        <v>3280</v>
      </c>
      <c r="M14" s="13">
        <v>3276</v>
      </c>
      <c r="N14" s="13">
        <v>2296</v>
      </c>
      <c r="O14" s="13">
        <v>1691</v>
      </c>
      <c r="P14" s="13">
        <v>0</v>
      </c>
      <c r="Q14" s="13">
        <v>2196</v>
      </c>
    </row>
    <row r="15" spans="1:17" ht="18" customHeight="1" x14ac:dyDescent="0.15">
      <c r="A15" s="11" t="s">
        <v>42</v>
      </c>
      <c r="B15" s="13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18" customHeight="1" x14ac:dyDescent="0.15">
      <c r="A16" s="11" t="s">
        <v>43</v>
      </c>
      <c r="B16" s="13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16830</v>
      </c>
      <c r="E17" s="14">
        <f t="shared" si="1"/>
        <v>19036</v>
      </c>
      <c r="F17" s="14">
        <f t="shared" si="1"/>
        <v>18965</v>
      </c>
      <c r="G17" s="14">
        <f t="shared" si="1"/>
        <v>17951</v>
      </c>
      <c r="H17" s="14">
        <f t="shared" si="1"/>
        <v>17562</v>
      </c>
      <c r="I17" s="14">
        <f t="shared" si="1"/>
        <v>17377</v>
      </c>
      <c r="J17" s="14">
        <f t="shared" si="1"/>
        <v>18081</v>
      </c>
      <c r="K17" s="14">
        <f t="shared" si="1"/>
        <v>14195</v>
      </c>
      <c r="L17" s="14">
        <f t="shared" si="1"/>
        <v>14823</v>
      </c>
      <c r="M17" s="14">
        <f t="shared" si="1"/>
        <v>14192</v>
      </c>
      <c r="N17" s="14">
        <f t="shared" si="1"/>
        <v>13090</v>
      </c>
      <c r="O17" s="14">
        <f t="shared" si="1"/>
        <v>12317</v>
      </c>
      <c r="P17" s="14">
        <f t="shared" si="1"/>
        <v>13006</v>
      </c>
      <c r="Q17" s="14">
        <f>SUM(Q18:Q21)</f>
        <v>12802</v>
      </c>
    </row>
    <row r="18" spans="1:17" ht="18" customHeight="1" x14ac:dyDescent="0.15">
      <c r="A18" s="11" t="s">
        <v>45</v>
      </c>
      <c r="B18" s="14"/>
      <c r="C18" s="14"/>
      <c r="D18" s="14">
        <v>16830</v>
      </c>
      <c r="E18" s="14">
        <v>19036</v>
      </c>
      <c r="F18" s="14">
        <v>18965</v>
      </c>
      <c r="G18" s="14">
        <v>17951</v>
      </c>
      <c r="H18" s="14">
        <v>17562</v>
      </c>
      <c r="I18" s="14">
        <v>17377</v>
      </c>
      <c r="J18" s="14">
        <v>18081</v>
      </c>
      <c r="K18" s="14">
        <v>14195</v>
      </c>
      <c r="L18" s="14">
        <v>14823</v>
      </c>
      <c r="M18" s="14">
        <v>14192</v>
      </c>
      <c r="N18" s="14">
        <v>13090</v>
      </c>
      <c r="O18" s="14">
        <v>12317</v>
      </c>
      <c r="P18" s="14">
        <v>13006</v>
      </c>
      <c r="Q18" s="14">
        <v>12802</v>
      </c>
    </row>
    <row r="19" spans="1:17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ht="18" customHeight="1" x14ac:dyDescent="0.15">
      <c r="A20" s="11" t="s">
        <v>47</v>
      </c>
      <c r="B20" s="13"/>
      <c r="C20" s="13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</row>
    <row r="21" spans="1:17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0</v>
      </c>
      <c r="C22" s="14">
        <f t="shared" si="2"/>
        <v>1418307</v>
      </c>
      <c r="D22" s="14">
        <f t="shared" si="2"/>
        <v>1109581</v>
      </c>
      <c r="E22" s="14">
        <f t="shared" si="2"/>
        <v>1145679</v>
      </c>
      <c r="F22" s="14">
        <f t="shared" si="2"/>
        <v>1178708</v>
      </c>
      <c r="G22" s="14">
        <f t="shared" si="2"/>
        <v>1107016</v>
      </c>
      <c r="H22" s="14">
        <f t="shared" si="2"/>
        <v>1125944</v>
      </c>
      <c r="I22" s="14">
        <f t="shared" si="2"/>
        <v>1165451</v>
      </c>
      <c r="J22" s="14">
        <f t="shared" si="2"/>
        <v>1217302</v>
      </c>
      <c r="K22" s="14">
        <f t="shared" si="2"/>
        <v>1173189</v>
      </c>
      <c r="L22" s="14">
        <f t="shared" si="2"/>
        <v>1151022</v>
      </c>
      <c r="M22" s="14">
        <f t="shared" si="2"/>
        <v>1151128</v>
      </c>
      <c r="N22" s="14">
        <f t="shared" si="2"/>
        <v>1122691</v>
      </c>
      <c r="O22" s="14">
        <f t="shared" si="2"/>
        <v>1107182</v>
      </c>
      <c r="P22" s="14">
        <f t="shared" si="2"/>
        <v>1037748</v>
      </c>
      <c r="Q22" s="14">
        <f>+Q4+Q9+Q11+Q12+Q13+Q14+Q15+Q16+Q17</f>
        <v>1088921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[1]財政指標!$M$1</f>
        <v>馬頭町</v>
      </c>
      <c r="P30" s="55" t="str">
        <f>[1]財政指標!$M$1</f>
        <v>馬頭町</v>
      </c>
      <c r="Q30" s="55" t="str">
        <f>[1]財政指標!$M$1</f>
        <v>馬頭町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169</v>
      </c>
      <c r="D32" s="5" t="s">
        <v>171</v>
      </c>
      <c r="E32" s="5" t="s">
        <v>173</v>
      </c>
      <c r="F32" s="5" t="s">
        <v>175</v>
      </c>
      <c r="G32" s="5" t="s">
        <v>177</v>
      </c>
      <c r="H32" s="5" t="s">
        <v>179</v>
      </c>
      <c r="I32" s="5" t="s">
        <v>181</v>
      </c>
      <c r="J32" s="6" t="s">
        <v>183</v>
      </c>
      <c r="K32" s="6" t="s">
        <v>185</v>
      </c>
      <c r="L32" s="5" t="s">
        <v>187</v>
      </c>
      <c r="M32" s="5" t="s">
        <v>189</v>
      </c>
      <c r="N32" s="5" t="s">
        <v>191</v>
      </c>
      <c r="O32" s="2" t="s">
        <v>193</v>
      </c>
      <c r="P32" s="2" t="s">
        <v>195</v>
      </c>
      <c r="Q32" s="2" t="s">
        <v>195</v>
      </c>
    </row>
    <row r="33" spans="1:17" ht="18" customHeight="1" x14ac:dyDescent="0.15">
      <c r="A33" s="11" t="s">
        <v>31</v>
      </c>
      <c r="B33" s="25" t="e">
        <f t="shared" ref="B33:C49" si="3">B4/B$22*100</f>
        <v>#DIV/0!</v>
      </c>
      <c r="C33" s="25">
        <f t="shared" si="3"/>
        <v>47.930032073450953</v>
      </c>
      <c r="D33" s="25">
        <f t="shared" ref="D33:Q48" si="4">D4/D$22*100</f>
        <v>49.444880544998512</v>
      </c>
      <c r="E33" s="25">
        <f t="shared" si="4"/>
        <v>47.704025298534759</v>
      </c>
      <c r="F33" s="25">
        <f t="shared" si="4"/>
        <v>45.537571646243173</v>
      </c>
      <c r="G33" s="25">
        <f t="shared" si="4"/>
        <v>39.976115973030204</v>
      </c>
      <c r="H33" s="25">
        <f t="shared" si="4"/>
        <v>40.201288874047023</v>
      </c>
      <c r="I33" s="25">
        <f t="shared" si="4"/>
        <v>38.500803551586465</v>
      </c>
      <c r="J33" s="25">
        <f t="shared" si="4"/>
        <v>40.705757486638483</v>
      </c>
      <c r="K33" s="25">
        <f t="shared" si="4"/>
        <v>37.819993198026921</v>
      </c>
      <c r="L33" s="25">
        <f t="shared" si="4"/>
        <v>35.214704844911736</v>
      </c>
      <c r="M33" s="25">
        <f t="shared" si="4"/>
        <v>35.421690724228753</v>
      </c>
      <c r="N33" s="25">
        <f t="shared" si="4"/>
        <v>33.64015566170923</v>
      </c>
      <c r="O33" s="25">
        <f t="shared" si="4"/>
        <v>33.462068566866151</v>
      </c>
      <c r="P33" s="25">
        <f t="shared" si="4"/>
        <v>33.758581081341518</v>
      </c>
      <c r="Q33" s="25">
        <f t="shared" si="4"/>
        <v>31.411920607647385</v>
      </c>
    </row>
    <row r="34" spans="1:17" ht="18" customHeight="1" x14ac:dyDescent="0.15">
      <c r="A34" s="11" t="s">
        <v>32</v>
      </c>
      <c r="B34" s="25" t="e">
        <f t="shared" si="3"/>
        <v>#DIV/0!</v>
      </c>
      <c r="C34" s="25">
        <f t="shared" si="3"/>
        <v>0.6091769976457847</v>
      </c>
      <c r="D34" s="25">
        <f t="shared" si="4"/>
        <v>0.60644513559622959</v>
      </c>
      <c r="E34" s="25">
        <f t="shared" si="4"/>
        <v>0.59676401505133636</v>
      </c>
      <c r="F34" s="25">
        <f t="shared" si="4"/>
        <v>0.57138833366703201</v>
      </c>
      <c r="G34" s="25">
        <f t="shared" si="4"/>
        <v>0.61110227855785282</v>
      </c>
      <c r="H34" s="25">
        <f t="shared" si="4"/>
        <v>0.60029628471753482</v>
      </c>
      <c r="I34" s="25">
        <f t="shared" si="4"/>
        <v>0.76442510238525685</v>
      </c>
      <c r="J34" s="25">
        <f t="shared" si="4"/>
        <v>0.72274587571531135</v>
      </c>
      <c r="K34" s="25">
        <f t="shared" si="4"/>
        <v>0.7743850308859016</v>
      </c>
      <c r="L34" s="25">
        <f t="shared" si="4"/>
        <v>0.78886415724460524</v>
      </c>
      <c r="M34" s="25">
        <f t="shared" si="4"/>
        <v>0.77636891813942499</v>
      </c>
      <c r="N34" s="25">
        <f t="shared" si="4"/>
        <v>0.78872993548536507</v>
      </c>
      <c r="O34" s="25">
        <f t="shared" si="4"/>
        <v>0.78650122563408731</v>
      </c>
      <c r="P34" s="25">
        <f t="shared" si="4"/>
        <v>0.84664099569452311</v>
      </c>
      <c r="Q34" s="25">
        <f t="shared" si="4"/>
        <v>1.1862201206515441</v>
      </c>
    </row>
    <row r="35" spans="1:17" ht="18" customHeight="1" x14ac:dyDescent="0.15">
      <c r="A35" s="11" t="s">
        <v>33</v>
      </c>
      <c r="B35" s="25" t="e">
        <f t="shared" si="3"/>
        <v>#DIV/0!</v>
      </c>
      <c r="C35" s="25">
        <f t="shared" si="3"/>
        <v>38.308490333898092</v>
      </c>
      <c r="D35" s="25">
        <f t="shared" si="4"/>
        <v>33.87071335936718</v>
      </c>
      <c r="E35" s="25">
        <f t="shared" si="4"/>
        <v>38.141486402386711</v>
      </c>
      <c r="F35" s="25">
        <f t="shared" si="4"/>
        <v>37.21489970374342</v>
      </c>
      <c r="G35" s="25">
        <f t="shared" si="4"/>
        <v>33.287323760451521</v>
      </c>
      <c r="H35" s="25">
        <f t="shared" si="4"/>
        <v>34.609891788579183</v>
      </c>
      <c r="I35" s="25">
        <f t="shared" si="4"/>
        <v>32.217484904985284</v>
      </c>
      <c r="J35" s="25">
        <f t="shared" si="4"/>
        <v>33.060818104299514</v>
      </c>
      <c r="K35" s="25">
        <f t="shared" si="4"/>
        <v>28.832268287547873</v>
      </c>
      <c r="L35" s="25">
        <f t="shared" si="4"/>
        <v>30.147729582927173</v>
      </c>
      <c r="M35" s="25">
        <f t="shared" si="4"/>
        <v>29.146367736689577</v>
      </c>
      <c r="N35" s="25">
        <f t="shared" si="4"/>
        <v>29.63834216182369</v>
      </c>
      <c r="O35" s="25">
        <f t="shared" si="4"/>
        <v>28.874385602367092</v>
      </c>
      <c r="P35" s="25">
        <f t="shared" si="4"/>
        <v>29.195719962842613</v>
      </c>
      <c r="Q35" s="25">
        <f t="shared" si="4"/>
        <v>25.897103646637358</v>
      </c>
    </row>
    <row r="36" spans="1:17" ht="18" customHeight="1" x14ac:dyDescent="0.15">
      <c r="A36" s="11" t="s">
        <v>34</v>
      </c>
      <c r="B36" s="25" t="e">
        <f t="shared" si="3"/>
        <v>#DIV/0!</v>
      </c>
      <c r="C36" s="25">
        <f t="shared" si="3"/>
        <v>1.6318751864018159</v>
      </c>
      <c r="D36" s="25">
        <f t="shared" si="4"/>
        <v>2.000574991821237</v>
      </c>
      <c r="E36" s="25">
        <f t="shared" si="4"/>
        <v>1.9101336412729919</v>
      </c>
      <c r="F36" s="25">
        <f t="shared" si="4"/>
        <v>1.9250738944675019</v>
      </c>
      <c r="G36" s="25">
        <f t="shared" si="4"/>
        <v>1.9921121284606547</v>
      </c>
      <c r="H36" s="25">
        <f t="shared" si="4"/>
        <v>2.2650327192116126</v>
      </c>
      <c r="I36" s="25">
        <f t="shared" si="4"/>
        <v>2.3239072256148052</v>
      </c>
      <c r="J36" s="25">
        <f t="shared" si="4"/>
        <v>2.1637194385616718</v>
      </c>
      <c r="K36" s="25">
        <f t="shared" si="4"/>
        <v>2.1643571496152791</v>
      </c>
      <c r="L36" s="25">
        <f t="shared" si="4"/>
        <v>2.1397505868697557</v>
      </c>
      <c r="M36" s="25">
        <f t="shared" si="4"/>
        <v>2.3490871562502171</v>
      </c>
      <c r="N36" s="25">
        <f t="shared" si="4"/>
        <v>2.2076421740265131</v>
      </c>
      <c r="O36" s="25">
        <f t="shared" si="4"/>
        <v>2.3338529708756104</v>
      </c>
      <c r="P36" s="25">
        <f t="shared" si="4"/>
        <v>2.4516549297131864</v>
      </c>
      <c r="Q36" s="25">
        <f t="shared" si="4"/>
        <v>2.3680322080297835</v>
      </c>
    </row>
    <row r="37" spans="1:17" ht="18" customHeight="1" x14ac:dyDescent="0.15">
      <c r="A37" s="11" t="s">
        <v>35</v>
      </c>
      <c r="B37" s="25" t="e">
        <f t="shared" si="3"/>
        <v>#DIV/0!</v>
      </c>
      <c r="C37" s="25">
        <f t="shared" si="3"/>
        <v>7.3804895555052612</v>
      </c>
      <c r="D37" s="25">
        <f t="shared" si="4"/>
        <v>12.967147058213865</v>
      </c>
      <c r="E37" s="25">
        <f t="shared" si="4"/>
        <v>7.0556412398237205</v>
      </c>
      <c r="F37" s="25">
        <f t="shared" si="4"/>
        <v>5.8262097143652198</v>
      </c>
      <c r="G37" s="25">
        <f t="shared" si="4"/>
        <v>4.085577805560173</v>
      </c>
      <c r="H37" s="25">
        <f t="shared" si="4"/>
        <v>2.7260680815386911</v>
      </c>
      <c r="I37" s="25">
        <f t="shared" si="4"/>
        <v>3.1949863186011251</v>
      </c>
      <c r="J37" s="25">
        <f t="shared" si="4"/>
        <v>4.758474068061993</v>
      </c>
      <c r="K37" s="25">
        <f t="shared" si="4"/>
        <v>6.0489827299778636</v>
      </c>
      <c r="L37" s="25">
        <f t="shared" si="4"/>
        <v>2.1383605178702059</v>
      </c>
      <c r="M37" s="25">
        <f t="shared" si="4"/>
        <v>3.1498669131495372</v>
      </c>
      <c r="N37" s="25">
        <f t="shared" si="4"/>
        <v>1.0054413903736645</v>
      </c>
      <c r="O37" s="25">
        <f t="shared" si="4"/>
        <v>1.4673287679893641</v>
      </c>
      <c r="P37" s="25">
        <f t="shared" si="4"/>
        <v>1.2645651930911936</v>
      </c>
      <c r="Q37" s="25">
        <f t="shared" si="4"/>
        <v>1.9605646323286996</v>
      </c>
    </row>
    <row r="38" spans="1:17" ht="18" customHeight="1" x14ac:dyDescent="0.15">
      <c r="A38" s="11" t="s">
        <v>36</v>
      </c>
      <c r="B38" s="25" t="e">
        <f t="shared" si="3"/>
        <v>#DIV/0!</v>
      </c>
      <c r="C38" s="25">
        <f t="shared" si="3"/>
        <v>43.605439442941481</v>
      </c>
      <c r="D38" s="25">
        <f t="shared" si="4"/>
        <v>41.558570307170008</v>
      </c>
      <c r="E38" s="25">
        <f t="shared" si="4"/>
        <v>43.286383009551543</v>
      </c>
      <c r="F38" s="25">
        <f t="shared" si="4"/>
        <v>45.922484618752058</v>
      </c>
      <c r="G38" s="25">
        <f t="shared" si="4"/>
        <v>51.108294731060802</v>
      </c>
      <c r="H38" s="25">
        <f t="shared" si="4"/>
        <v>51.170750943208546</v>
      </c>
      <c r="I38" s="25">
        <f t="shared" si="4"/>
        <v>53.333687988598413</v>
      </c>
      <c r="J38" s="25">
        <f t="shared" si="4"/>
        <v>50.43670346388982</v>
      </c>
      <c r="K38" s="25">
        <f t="shared" si="4"/>
        <v>53.380742574299624</v>
      </c>
      <c r="L38" s="25">
        <f t="shared" si="4"/>
        <v>55.47270165122822</v>
      </c>
      <c r="M38" s="25">
        <f t="shared" si="4"/>
        <v>55.296196426461698</v>
      </c>
      <c r="N38" s="25">
        <f t="shared" si="4"/>
        <v>57.006246598574315</v>
      </c>
      <c r="O38" s="25">
        <f t="shared" si="4"/>
        <v>57.484225718987481</v>
      </c>
      <c r="P38" s="25">
        <f t="shared" si="4"/>
        <v>56.676090919953594</v>
      </c>
      <c r="Q38" s="25">
        <f t="shared" si="4"/>
        <v>59.177295689953638</v>
      </c>
    </row>
    <row r="39" spans="1:17" ht="18" customHeight="1" x14ac:dyDescent="0.15">
      <c r="A39" s="11" t="s">
        <v>37</v>
      </c>
      <c r="B39" s="25" t="e">
        <f t="shared" si="3"/>
        <v>#DIV/0!</v>
      </c>
      <c r="C39" s="25">
        <f t="shared" si="3"/>
        <v>43.596767131516664</v>
      </c>
      <c r="D39" s="25">
        <f t="shared" si="4"/>
        <v>40.992410648704329</v>
      </c>
      <c r="E39" s="25">
        <f t="shared" si="4"/>
        <v>42.737974598469549</v>
      </c>
      <c r="F39" s="25">
        <f t="shared" si="4"/>
        <v>45.389613033932072</v>
      </c>
      <c r="G39" s="25">
        <f t="shared" si="4"/>
        <v>50.547236896305023</v>
      </c>
      <c r="H39" s="25">
        <f t="shared" si="4"/>
        <v>50.613529624919174</v>
      </c>
      <c r="I39" s="25">
        <f t="shared" si="4"/>
        <v>52.796385262014446</v>
      </c>
      <c r="J39" s="25">
        <f t="shared" si="4"/>
        <v>49.922369305234035</v>
      </c>
      <c r="K39" s="25">
        <f t="shared" si="4"/>
        <v>52.849967055606562</v>
      </c>
      <c r="L39" s="25">
        <f t="shared" si="4"/>
        <v>54.924319430905754</v>
      </c>
      <c r="M39" s="25">
        <f t="shared" si="4"/>
        <v>54.747690960518725</v>
      </c>
      <c r="N39" s="25">
        <f t="shared" si="4"/>
        <v>56.444738579003484</v>
      </c>
      <c r="O39" s="25">
        <f t="shared" si="4"/>
        <v>56.898685130357975</v>
      </c>
      <c r="P39" s="25">
        <f t="shared" si="4"/>
        <v>56.086256008202376</v>
      </c>
      <c r="Q39" s="25">
        <f t="shared" si="4"/>
        <v>58.533539163998128</v>
      </c>
    </row>
    <row r="40" spans="1:17" ht="18" customHeight="1" x14ac:dyDescent="0.15">
      <c r="A40" s="11" t="s">
        <v>38</v>
      </c>
      <c r="B40" s="25" t="e">
        <f t="shared" si="3"/>
        <v>#DIV/0!</v>
      </c>
      <c r="C40" s="25">
        <f t="shared" si="3"/>
        <v>1.6067043312907572</v>
      </c>
      <c r="D40" s="25">
        <f t="shared" si="4"/>
        <v>1.6198006274440533</v>
      </c>
      <c r="E40" s="25">
        <f t="shared" si="4"/>
        <v>1.6102241552825878</v>
      </c>
      <c r="F40" s="25">
        <f t="shared" si="4"/>
        <v>1.6109163592679443</v>
      </c>
      <c r="G40" s="25">
        <f t="shared" si="4"/>
        <v>1.7588725004877979</v>
      </c>
      <c r="H40" s="25">
        <f t="shared" si="4"/>
        <v>1.7517745109881129</v>
      </c>
      <c r="I40" s="25">
        <f t="shared" si="4"/>
        <v>1.7216511033067885</v>
      </c>
      <c r="J40" s="25">
        <f t="shared" si="4"/>
        <v>1.6522604908231482</v>
      </c>
      <c r="K40" s="25">
        <f t="shared" si="4"/>
        <v>1.7253826962237115</v>
      </c>
      <c r="L40" s="25">
        <f t="shared" si="4"/>
        <v>1.785630509234402</v>
      </c>
      <c r="M40" s="25">
        <f t="shared" si="4"/>
        <v>1.8206489634515015</v>
      </c>
      <c r="N40" s="25">
        <f t="shared" si="4"/>
        <v>1.9324106098650473</v>
      </c>
      <c r="O40" s="25">
        <f t="shared" si="4"/>
        <v>1.9970519751946834</v>
      </c>
      <c r="P40" s="25">
        <f t="shared" si="4"/>
        <v>2.1576529176640187</v>
      </c>
      <c r="Q40" s="25">
        <f t="shared" si="4"/>
        <v>2.1343146105181185</v>
      </c>
    </row>
    <row r="41" spans="1:17" ht="18" customHeight="1" x14ac:dyDescent="0.15">
      <c r="A41" s="11" t="s">
        <v>39</v>
      </c>
      <c r="B41" s="25" t="e">
        <f t="shared" si="3"/>
        <v>#DIV/0!</v>
      </c>
      <c r="C41" s="25">
        <f t="shared" si="3"/>
        <v>5.0603289696800484</v>
      </c>
      <c r="D41" s="25">
        <f t="shared" si="4"/>
        <v>5.3734698052688357</v>
      </c>
      <c r="E41" s="25">
        <f t="shared" si="4"/>
        <v>5.2434407892612152</v>
      </c>
      <c r="F41" s="25">
        <f t="shared" si="4"/>
        <v>4.8953600043437389</v>
      </c>
      <c r="G41" s="25">
        <f t="shared" si="4"/>
        <v>5.1364207924727374</v>
      </c>
      <c r="H41" s="25">
        <f t="shared" si="4"/>
        <v>4.8687146074760381</v>
      </c>
      <c r="I41" s="25">
        <f t="shared" si="4"/>
        <v>4.5968470574910487</v>
      </c>
      <c r="J41" s="25">
        <f t="shared" si="4"/>
        <v>5.2836518793200042</v>
      </c>
      <c r="K41" s="25">
        <f t="shared" si="4"/>
        <v>5.5549446849569843</v>
      </c>
      <c r="L41" s="25">
        <f t="shared" si="4"/>
        <v>5.9541868009473324</v>
      </c>
      <c r="M41" s="25">
        <f t="shared" si="4"/>
        <v>5.9439958023781889</v>
      </c>
      <c r="N41" s="25">
        <f t="shared" si="4"/>
        <v>6.0507298980752493</v>
      </c>
      <c r="O41" s="25">
        <f t="shared" si="4"/>
        <v>5.791459760003324</v>
      </c>
      <c r="P41" s="25">
        <f t="shared" si="4"/>
        <v>6.1543843013910893</v>
      </c>
      <c r="Q41" s="25">
        <f t="shared" si="4"/>
        <v>5.8991423620262626</v>
      </c>
    </row>
    <row r="42" spans="1:17" ht="18" customHeight="1" x14ac:dyDescent="0.15">
      <c r="A42" s="11" t="s">
        <v>40</v>
      </c>
      <c r="B42" s="25" t="e">
        <f t="shared" si="3"/>
        <v>#DIV/0!</v>
      </c>
      <c r="C42" s="25">
        <f t="shared" si="3"/>
        <v>0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0</v>
      </c>
    </row>
    <row r="43" spans="1:17" ht="18" customHeight="1" x14ac:dyDescent="0.15">
      <c r="A43" s="11" t="s">
        <v>41</v>
      </c>
      <c r="B43" s="25" t="e">
        <f t="shared" si="3"/>
        <v>#DIV/0!</v>
      </c>
      <c r="C43" s="25">
        <f t="shared" si="3"/>
        <v>1.7974951826367633</v>
      </c>
      <c r="D43" s="25">
        <f t="shared" si="4"/>
        <v>0.48648994530367773</v>
      </c>
      <c r="E43" s="25">
        <f t="shared" si="4"/>
        <v>0.4943793156721909</v>
      </c>
      <c r="F43" s="25">
        <f t="shared" si="4"/>
        <v>0.42470230116364693</v>
      </c>
      <c r="G43" s="25">
        <f t="shared" si="4"/>
        <v>0.39872955765770329</v>
      </c>
      <c r="H43" s="25">
        <f t="shared" si="4"/>
        <v>0.4477132077616649</v>
      </c>
      <c r="I43" s="25">
        <f t="shared" si="4"/>
        <v>0.35599952293146597</v>
      </c>
      <c r="J43" s="25">
        <f t="shared" si="4"/>
        <v>0.43629271947306419</v>
      </c>
      <c r="K43" s="25">
        <f t="shared" si="4"/>
        <v>0.30898687253289964</v>
      </c>
      <c r="L43" s="25">
        <f t="shared" si="4"/>
        <v>0.28496414490774286</v>
      </c>
      <c r="M43" s="25">
        <f t="shared" si="4"/>
        <v>0.28459041913670763</v>
      </c>
      <c r="N43" s="25">
        <f t="shared" si="4"/>
        <v>0.20450863149343851</v>
      </c>
      <c r="O43" s="25">
        <f t="shared" si="4"/>
        <v>0.15273008412347744</v>
      </c>
      <c r="P43" s="25">
        <f t="shared" si="4"/>
        <v>0</v>
      </c>
      <c r="Q43" s="25">
        <f t="shared" si="4"/>
        <v>0.20166752225368048</v>
      </c>
    </row>
    <row r="44" spans="1:17" ht="18" customHeight="1" x14ac:dyDescent="0.15">
      <c r="A44" s="11" t="s">
        <v>42</v>
      </c>
      <c r="B44" s="25" t="e">
        <f t="shared" si="3"/>
        <v>#DIV/0!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0</v>
      </c>
    </row>
    <row r="45" spans="1:17" ht="18" customHeight="1" x14ac:dyDescent="0.15">
      <c r="A45" s="11" t="s">
        <v>43</v>
      </c>
      <c r="B45" s="25" t="e">
        <f t="shared" si="3"/>
        <v>#DIV/0!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0</v>
      </c>
    </row>
    <row r="46" spans="1:17" ht="18" customHeight="1" x14ac:dyDescent="0.15">
      <c r="A46" s="11" t="s">
        <v>44</v>
      </c>
      <c r="B46" s="25" t="e">
        <f t="shared" si="3"/>
        <v>#DIV/0!</v>
      </c>
      <c r="C46" s="25">
        <f t="shared" si="3"/>
        <v>0</v>
      </c>
      <c r="D46" s="25">
        <f t="shared" si="4"/>
        <v>1.5167887698149121</v>
      </c>
      <c r="E46" s="25">
        <f t="shared" si="4"/>
        <v>1.6615474316977095</v>
      </c>
      <c r="F46" s="25">
        <f t="shared" si="4"/>
        <v>1.6089650702294376</v>
      </c>
      <c r="G46" s="25">
        <f t="shared" si="4"/>
        <v>1.6215664452907637</v>
      </c>
      <c r="H46" s="25">
        <f t="shared" si="4"/>
        <v>1.559757856518619</v>
      </c>
      <c r="I46" s="25">
        <f t="shared" si="4"/>
        <v>1.4910107760858242</v>
      </c>
      <c r="J46" s="25">
        <f t="shared" si="4"/>
        <v>1.4853339598554836</v>
      </c>
      <c r="K46" s="25">
        <f t="shared" si="4"/>
        <v>1.2099499739598649</v>
      </c>
      <c r="L46" s="25">
        <f t="shared" si="4"/>
        <v>1.2878120487705709</v>
      </c>
      <c r="M46" s="25">
        <f t="shared" si="4"/>
        <v>1.2328776643431487</v>
      </c>
      <c r="N46" s="25">
        <f t="shared" si="4"/>
        <v>1.1659486002827135</v>
      </c>
      <c r="O46" s="25">
        <f t="shared" si="4"/>
        <v>1.1124638948248797</v>
      </c>
      <c r="P46" s="25">
        <f t="shared" si="4"/>
        <v>1.2532907796497801</v>
      </c>
      <c r="Q46" s="25">
        <f t="shared" si="4"/>
        <v>1.1756592076009187</v>
      </c>
    </row>
    <row r="47" spans="1:17" ht="18" customHeight="1" x14ac:dyDescent="0.15">
      <c r="A47" s="11" t="s">
        <v>45</v>
      </c>
      <c r="B47" s="25" t="e">
        <f t="shared" si="3"/>
        <v>#DIV/0!</v>
      </c>
      <c r="C47" s="25">
        <f t="shared" si="3"/>
        <v>0</v>
      </c>
      <c r="D47" s="25">
        <f t="shared" si="4"/>
        <v>1.5167887698149121</v>
      </c>
      <c r="E47" s="25">
        <f t="shared" si="4"/>
        <v>1.6615474316977095</v>
      </c>
      <c r="F47" s="25">
        <f t="shared" si="4"/>
        <v>1.6089650702294376</v>
      </c>
      <c r="G47" s="25">
        <f t="shared" si="4"/>
        <v>1.6215664452907637</v>
      </c>
      <c r="H47" s="25">
        <f t="shared" si="4"/>
        <v>1.559757856518619</v>
      </c>
      <c r="I47" s="25">
        <f t="shared" si="4"/>
        <v>1.4910107760858242</v>
      </c>
      <c r="J47" s="25">
        <f t="shared" si="4"/>
        <v>1.4853339598554836</v>
      </c>
      <c r="K47" s="25">
        <f t="shared" si="4"/>
        <v>1.2099499739598649</v>
      </c>
      <c r="L47" s="25">
        <f t="shared" si="4"/>
        <v>1.2878120487705709</v>
      </c>
      <c r="M47" s="25">
        <f t="shared" si="4"/>
        <v>1.2328776643431487</v>
      </c>
      <c r="N47" s="25">
        <f t="shared" si="4"/>
        <v>1.1659486002827135</v>
      </c>
      <c r="O47" s="25">
        <f t="shared" si="4"/>
        <v>1.1124638948248797</v>
      </c>
      <c r="P47" s="25">
        <f t="shared" si="4"/>
        <v>1.2532907796497801</v>
      </c>
      <c r="Q47" s="25">
        <f t="shared" si="4"/>
        <v>1.1756592076009187</v>
      </c>
    </row>
    <row r="48" spans="1:17" ht="18" customHeight="1" x14ac:dyDescent="0.15">
      <c r="A48" s="11" t="s">
        <v>46</v>
      </c>
      <c r="B48" s="25" t="e">
        <f t="shared" si="3"/>
        <v>#DIV/0!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0</v>
      </c>
    </row>
    <row r="49" spans="1:17" ht="18" customHeight="1" x14ac:dyDescent="0.15">
      <c r="A49" s="11" t="s">
        <v>47</v>
      </c>
      <c r="B49" s="25" t="e">
        <f t="shared" si="3"/>
        <v>#DIV/0!</v>
      </c>
      <c r="C49" s="25">
        <f t="shared" si="3"/>
        <v>0</v>
      </c>
      <c r="D49" s="25">
        <f t="shared" ref="D49:Q49" si="5">D20/D$22*100</f>
        <v>0</v>
      </c>
      <c r="E49" s="25">
        <f t="shared" si="5"/>
        <v>0</v>
      </c>
      <c r="F49" s="25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si="5"/>
        <v>0</v>
      </c>
      <c r="M49" s="25">
        <f t="shared" si="5"/>
        <v>0</v>
      </c>
      <c r="N49" s="25">
        <f t="shared" si="5"/>
        <v>0</v>
      </c>
      <c r="O49" s="25">
        <f t="shared" si="5"/>
        <v>0</v>
      </c>
      <c r="P49" s="25">
        <f t="shared" si="5"/>
        <v>0</v>
      </c>
      <c r="Q49" s="25">
        <f t="shared" si="5"/>
        <v>0</v>
      </c>
    </row>
    <row r="50" spans="1:17" ht="18" customHeight="1" x14ac:dyDescent="0.15">
      <c r="A50" s="11" t="s">
        <v>48</v>
      </c>
      <c r="B50" s="25" t="e">
        <f t="shared" ref="B50:Q50" si="6">B21/B$22*100</f>
        <v>#DIV/0!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0</v>
      </c>
    </row>
    <row r="51" spans="1:17" ht="18" customHeight="1" x14ac:dyDescent="0.15">
      <c r="A51" s="11" t="s">
        <v>49</v>
      </c>
      <c r="B51" s="26" t="e">
        <f>+B33+B38+B40+B41+B42+B43+B44+B45+B46</f>
        <v>#DIV/0!</v>
      </c>
      <c r="C51" s="26">
        <f>+C33+C38+C40+C41+C42+C43+C44+C45+C46</f>
        <v>100</v>
      </c>
      <c r="D51" s="26">
        <f t="shared" ref="D51:L51" si="7">+D33+D38+D40+D41+D42+D43+D44+D45+D46</f>
        <v>100</v>
      </c>
      <c r="E51" s="26">
        <f t="shared" si="7"/>
        <v>100.00000000000001</v>
      </c>
      <c r="F51" s="26">
        <f t="shared" si="7"/>
        <v>100</v>
      </c>
      <c r="G51" s="26">
        <f t="shared" si="7"/>
        <v>100</v>
      </c>
      <c r="H51" s="26">
        <f t="shared" si="7"/>
        <v>100</v>
      </c>
      <c r="I51" s="26">
        <f t="shared" si="7"/>
        <v>100</v>
      </c>
      <c r="J51" s="26">
        <f t="shared" si="7"/>
        <v>100</v>
      </c>
      <c r="K51" s="26">
        <f t="shared" si="7"/>
        <v>100</v>
      </c>
      <c r="L51" s="26">
        <f t="shared" si="7"/>
        <v>100.00000000000001</v>
      </c>
      <c r="M51" s="26">
        <f>+M33+M38+M40+M41+M42+M43+M44+M45+M46</f>
        <v>99.999999999999986</v>
      </c>
      <c r="N51" s="26">
        <f>+N33+N38+N40+N41+N42+N43+N44+N45+N46</f>
        <v>99.999999999999986</v>
      </c>
      <c r="O51" s="26">
        <f>+O33+O38+O40+O41+O42+O43+O44+O45+O46</f>
        <v>100</v>
      </c>
      <c r="P51" s="26">
        <f>+P33+P38+P40+P41+P42+P43+P44+P45+P46</f>
        <v>100</v>
      </c>
      <c r="Q51" s="26">
        <f>+Q33+Q38+Q40+Q41+Q42+Q43+Q44+Q45+Q46</f>
        <v>100.00000000000001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Q516"/>
  <sheetViews>
    <sheetView workbookViewId="0">
      <selection sqref="A1:IV65536"/>
    </sheetView>
  </sheetViews>
  <sheetFormatPr defaultColWidth="9" defaultRowHeight="12" x14ac:dyDescent="0.15"/>
  <cols>
    <col min="1" max="1" width="24.88671875" style="10" customWidth="1"/>
    <col min="2" max="9" width="8.44140625" style="10" customWidth="1"/>
    <col min="10" max="11" width="8.44140625" style="70" customWidth="1"/>
    <col min="12" max="13" width="8.44140625" style="10" customWidth="1"/>
    <col min="14" max="14" width="9.6640625" style="10" customWidth="1"/>
    <col min="15" max="16384" width="9" style="10"/>
  </cols>
  <sheetData>
    <row r="1" spans="1:17" ht="18" customHeight="1" x14ac:dyDescent="0.2">
      <c r="A1" s="24" t="s">
        <v>79</v>
      </c>
      <c r="L1" s="55" t="str">
        <f>[2]財政指標!$M$1</f>
        <v>小川町</v>
      </c>
      <c r="P1" s="55" t="str">
        <f>[2]財政指標!$M$1</f>
        <v>小川町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169</v>
      </c>
      <c r="D3" s="5" t="s">
        <v>171</v>
      </c>
      <c r="E3" s="5" t="s">
        <v>173</v>
      </c>
      <c r="F3" s="5" t="s">
        <v>175</v>
      </c>
      <c r="G3" s="5" t="s">
        <v>177</v>
      </c>
      <c r="H3" s="5" t="s">
        <v>179</v>
      </c>
      <c r="I3" s="5" t="s">
        <v>181</v>
      </c>
      <c r="J3" s="6" t="s">
        <v>183</v>
      </c>
      <c r="K3" s="6" t="s">
        <v>185</v>
      </c>
      <c r="L3" s="5" t="s">
        <v>187</v>
      </c>
      <c r="M3" s="5" t="s">
        <v>189</v>
      </c>
      <c r="N3" s="5" t="s">
        <v>191</v>
      </c>
      <c r="O3" s="2" t="s">
        <v>235</v>
      </c>
      <c r="P3" s="2" t="s">
        <v>236</v>
      </c>
      <c r="Q3" s="2" t="s">
        <v>237</v>
      </c>
    </row>
    <row r="4" spans="1:17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679795</v>
      </c>
      <c r="D4" s="13">
        <f t="shared" si="0"/>
        <v>459980</v>
      </c>
      <c r="E4" s="13">
        <f t="shared" si="0"/>
        <v>430252</v>
      </c>
      <c r="F4" s="13">
        <f t="shared" si="0"/>
        <v>354250</v>
      </c>
      <c r="G4" s="13">
        <f t="shared" si="0"/>
        <v>342341</v>
      </c>
      <c r="H4" s="13">
        <f t="shared" si="0"/>
        <v>325811</v>
      </c>
      <c r="I4" s="13">
        <f t="shared" si="0"/>
        <v>342683</v>
      </c>
      <c r="J4" s="13">
        <f t="shared" si="0"/>
        <v>367362</v>
      </c>
      <c r="K4" s="13">
        <f t="shared" si="0"/>
        <v>325036</v>
      </c>
      <c r="L4" s="13">
        <f t="shared" si="0"/>
        <v>343712</v>
      </c>
      <c r="M4" s="13">
        <f t="shared" si="0"/>
        <v>340682</v>
      </c>
      <c r="N4" s="13">
        <f t="shared" si="0"/>
        <v>290166</v>
      </c>
      <c r="O4" s="13">
        <f t="shared" si="0"/>
        <v>305317</v>
      </c>
      <c r="P4" s="13">
        <f t="shared" si="0"/>
        <v>267764</v>
      </c>
      <c r="Q4" s="13">
        <f>SUM(Q5:Q8)</f>
        <v>239568</v>
      </c>
    </row>
    <row r="5" spans="1:17" ht="18" customHeight="1" x14ac:dyDescent="0.15">
      <c r="A5" s="11" t="s">
        <v>32</v>
      </c>
      <c r="B5" s="13"/>
      <c r="C5" s="13">
        <v>8640</v>
      </c>
      <c r="D5" s="13">
        <v>3587</v>
      </c>
      <c r="E5" s="13">
        <v>3635</v>
      </c>
      <c r="F5" s="13">
        <v>3648</v>
      </c>
      <c r="G5" s="13">
        <v>2925</v>
      </c>
      <c r="H5" s="13">
        <v>3682</v>
      </c>
      <c r="I5" s="13">
        <v>4788</v>
      </c>
      <c r="J5" s="13">
        <v>4700</v>
      </c>
      <c r="K5" s="13">
        <v>4769</v>
      </c>
      <c r="L5" s="13">
        <v>4690</v>
      </c>
      <c r="M5" s="13">
        <v>4667</v>
      </c>
      <c r="N5" s="13">
        <v>4668</v>
      </c>
      <c r="O5" s="13">
        <v>4576</v>
      </c>
      <c r="P5" s="13">
        <v>4462</v>
      </c>
      <c r="Q5" s="13">
        <v>6794</v>
      </c>
    </row>
    <row r="6" spans="1:17" ht="18" customHeight="1" x14ac:dyDescent="0.15">
      <c r="A6" s="11" t="s">
        <v>33</v>
      </c>
      <c r="B6" s="14"/>
      <c r="C6" s="14">
        <v>543332</v>
      </c>
      <c r="D6" s="14">
        <v>243609</v>
      </c>
      <c r="E6" s="14">
        <v>256174</v>
      </c>
      <c r="F6" s="14">
        <v>253221</v>
      </c>
      <c r="G6" s="14">
        <v>205996</v>
      </c>
      <c r="H6" s="14">
        <v>218358</v>
      </c>
      <c r="I6" s="14">
        <v>203560</v>
      </c>
      <c r="J6" s="14">
        <v>229140</v>
      </c>
      <c r="K6" s="14">
        <v>190705</v>
      </c>
      <c r="L6" s="14">
        <v>195145</v>
      </c>
      <c r="M6" s="14">
        <v>196331</v>
      </c>
      <c r="N6" s="14">
        <v>195808</v>
      </c>
      <c r="O6" s="14">
        <v>186236</v>
      </c>
      <c r="P6" s="14">
        <v>164941</v>
      </c>
      <c r="Q6" s="14">
        <v>160121</v>
      </c>
    </row>
    <row r="7" spans="1:17" ht="18" customHeight="1" x14ac:dyDescent="0.15">
      <c r="A7" s="11" t="s">
        <v>34</v>
      </c>
      <c r="B7" s="14"/>
      <c r="C7" s="14">
        <v>23145</v>
      </c>
      <c r="D7" s="14">
        <v>9780</v>
      </c>
      <c r="E7" s="14">
        <v>11420</v>
      </c>
      <c r="F7" s="14">
        <v>10512</v>
      </c>
      <c r="G7" s="14">
        <v>11575</v>
      </c>
      <c r="H7" s="14">
        <v>11825</v>
      </c>
      <c r="I7" s="14">
        <v>12463</v>
      </c>
      <c r="J7" s="14">
        <v>11959</v>
      </c>
      <c r="K7" s="14">
        <v>12389</v>
      </c>
      <c r="L7" s="14">
        <v>12634</v>
      </c>
      <c r="M7" s="14">
        <v>12533</v>
      </c>
      <c r="N7" s="14">
        <v>12147</v>
      </c>
      <c r="O7" s="14">
        <v>13155</v>
      </c>
      <c r="P7" s="14">
        <v>13246</v>
      </c>
      <c r="Q7" s="14">
        <v>12826</v>
      </c>
    </row>
    <row r="8" spans="1:17" ht="18" customHeight="1" x14ac:dyDescent="0.15">
      <c r="A8" s="11" t="s">
        <v>35</v>
      </c>
      <c r="B8" s="14"/>
      <c r="C8" s="14">
        <v>104678</v>
      </c>
      <c r="D8" s="14">
        <v>203004</v>
      </c>
      <c r="E8" s="14">
        <v>159023</v>
      </c>
      <c r="F8" s="14">
        <v>86869</v>
      </c>
      <c r="G8" s="14">
        <v>121845</v>
      </c>
      <c r="H8" s="14">
        <v>91946</v>
      </c>
      <c r="I8" s="14">
        <v>121872</v>
      </c>
      <c r="J8" s="14">
        <v>121563</v>
      </c>
      <c r="K8" s="14">
        <v>117173</v>
      </c>
      <c r="L8" s="14">
        <v>131243</v>
      </c>
      <c r="M8" s="14">
        <v>127151</v>
      </c>
      <c r="N8" s="14">
        <v>77543</v>
      </c>
      <c r="O8" s="14">
        <v>101350</v>
      </c>
      <c r="P8" s="14">
        <v>85115</v>
      </c>
      <c r="Q8" s="14">
        <v>59827</v>
      </c>
    </row>
    <row r="9" spans="1:17" ht="18" customHeight="1" x14ac:dyDescent="0.15">
      <c r="A9" s="11" t="s">
        <v>36</v>
      </c>
      <c r="B9" s="13"/>
      <c r="C9" s="13">
        <v>618459</v>
      </c>
      <c r="D9" s="13">
        <v>304970</v>
      </c>
      <c r="E9" s="13">
        <v>334309</v>
      </c>
      <c r="F9" s="13">
        <v>391481</v>
      </c>
      <c r="G9" s="13">
        <v>420557</v>
      </c>
      <c r="H9" s="13">
        <v>441325</v>
      </c>
      <c r="I9" s="13">
        <v>446861</v>
      </c>
      <c r="J9" s="13">
        <v>446340</v>
      </c>
      <c r="K9" s="13">
        <v>430423</v>
      </c>
      <c r="L9" s="13">
        <v>427802</v>
      </c>
      <c r="M9" s="13">
        <v>445796</v>
      </c>
      <c r="N9" s="13">
        <v>425626</v>
      </c>
      <c r="O9" s="13">
        <v>445376</v>
      </c>
      <c r="P9" s="13">
        <v>405868</v>
      </c>
      <c r="Q9" s="13">
        <v>433939</v>
      </c>
    </row>
    <row r="10" spans="1:17" ht="18" customHeight="1" x14ac:dyDescent="0.15">
      <c r="A10" s="11" t="s">
        <v>37</v>
      </c>
      <c r="B10" s="13"/>
      <c r="C10" s="13">
        <v>618336</v>
      </c>
      <c r="D10" s="13">
        <v>304962</v>
      </c>
      <c r="E10" s="13">
        <v>334300</v>
      </c>
      <c r="F10" s="13">
        <v>391472</v>
      </c>
      <c r="G10" s="13">
        <v>420548</v>
      </c>
      <c r="H10" s="13">
        <v>441317</v>
      </c>
      <c r="I10" s="13">
        <v>446861</v>
      </c>
      <c r="J10" s="13">
        <v>446340</v>
      </c>
      <c r="K10" s="13">
        <v>430423</v>
      </c>
      <c r="L10" s="13">
        <v>427802</v>
      </c>
      <c r="M10" s="13">
        <v>445796</v>
      </c>
      <c r="N10" s="13">
        <v>425626</v>
      </c>
      <c r="O10" s="13">
        <v>445376</v>
      </c>
      <c r="P10" s="13">
        <v>405868</v>
      </c>
      <c r="Q10" s="13">
        <v>433313</v>
      </c>
    </row>
    <row r="11" spans="1:17" ht="18" customHeight="1" x14ac:dyDescent="0.15">
      <c r="A11" s="11" t="s">
        <v>38</v>
      </c>
      <c r="B11" s="13"/>
      <c r="C11" s="13">
        <v>22788</v>
      </c>
      <c r="D11" s="13">
        <v>9839</v>
      </c>
      <c r="E11" s="13">
        <v>10233</v>
      </c>
      <c r="F11" s="13">
        <v>10285</v>
      </c>
      <c r="G11" s="13">
        <v>10265</v>
      </c>
      <c r="H11" s="13">
        <v>10566</v>
      </c>
      <c r="I11" s="13">
        <v>10847</v>
      </c>
      <c r="J11" s="13">
        <v>11051</v>
      </c>
      <c r="K11" s="13">
        <v>11223</v>
      </c>
      <c r="L11" s="13">
        <v>11262</v>
      </c>
      <c r="M11" s="13">
        <v>11545</v>
      </c>
      <c r="N11" s="13">
        <v>11835</v>
      </c>
      <c r="O11" s="13">
        <v>11995</v>
      </c>
      <c r="P11" s="13">
        <v>12172</v>
      </c>
      <c r="Q11" s="13">
        <v>12317</v>
      </c>
    </row>
    <row r="12" spans="1:17" ht="18" customHeight="1" x14ac:dyDescent="0.15">
      <c r="A12" s="11" t="s">
        <v>39</v>
      </c>
      <c r="B12" s="13"/>
      <c r="C12" s="13">
        <v>71771</v>
      </c>
      <c r="D12" s="13">
        <v>54048</v>
      </c>
      <c r="E12" s="13">
        <v>53041</v>
      </c>
      <c r="F12" s="13">
        <v>57846</v>
      </c>
      <c r="G12" s="13">
        <v>58658</v>
      </c>
      <c r="H12" s="13">
        <v>60620</v>
      </c>
      <c r="I12" s="13">
        <v>63417</v>
      </c>
      <c r="J12" s="13">
        <v>69230</v>
      </c>
      <c r="K12" s="13">
        <v>68414</v>
      </c>
      <c r="L12" s="13">
        <v>75637</v>
      </c>
      <c r="M12" s="13">
        <v>71489</v>
      </c>
      <c r="N12" s="13">
        <v>69028</v>
      </c>
      <c r="O12" s="13">
        <v>65998</v>
      </c>
      <c r="P12" s="13">
        <v>76384</v>
      </c>
      <c r="Q12" s="13">
        <v>77187</v>
      </c>
    </row>
    <row r="13" spans="1:17" ht="18" customHeight="1" x14ac:dyDescent="0.15">
      <c r="A13" s="11" t="s">
        <v>40</v>
      </c>
      <c r="B13" s="13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8" customHeight="1" x14ac:dyDescent="0.15">
      <c r="A14" s="11" t="s">
        <v>41</v>
      </c>
      <c r="B14" s="13"/>
      <c r="C14" s="13">
        <v>25494</v>
      </c>
      <c r="D14" s="13">
        <v>36467</v>
      </c>
      <c r="E14" s="13">
        <v>19607</v>
      </c>
      <c r="F14" s="13">
        <v>17325</v>
      </c>
      <c r="G14" s="13">
        <v>16225</v>
      </c>
      <c r="H14" s="13">
        <v>15953</v>
      </c>
      <c r="I14" s="13">
        <v>15852</v>
      </c>
      <c r="J14" s="13">
        <v>15429</v>
      </c>
      <c r="K14" s="13">
        <v>10922</v>
      </c>
      <c r="L14" s="13">
        <v>7093</v>
      </c>
      <c r="M14" s="13">
        <v>6690</v>
      </c>
      <c r="N14" s="13">
        <v>2287</v>
      </c>
      <c r="O14" s="13">
        <v>407</v>
      </c>
      <c r="P14" s="13">
        <v>577</v>
      </c>
      <c r="Q14" s="13">
        <v>0</v>
      </c>
    </row>
    <row r="15" spans="1:17" ht="18" customHeight="1" x14ac:dyDescent="0.15">
      <c r="A15" s="11" t="s">
        <v>42</v>
      </c>
      <c r="B15" s="13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18" customHeight="1" x14ac:dyDescent="0.15">
      <c r="A16" s="11" t="s">
        <v>43</v>
      </c>
      <c r="B16" s="13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951</v>
      </c>
      <c r="J17" s="14">
        <f t="shared" si="1"/>
        <v>790</v>
      </c>
      <c r="K17" s="14">
        <f t="shared" si="1"/>
        <v>299</v>
      </c>
      <c r="L17" s="14">
        <f t="shared" si="1"/>
        <v>225</v>
      </c>
      <c r="M17" s="14">
        <f t="shared" si="1"/>
        <v>843</v>
      </c>
      <c r="N17" s="14">
        <f t="shared" si="1"/>
        <v>272</v>
      </c>
      <c r="O17" s="14">
        <f t="shared" si="1"/>
        <v>8603</v>
      </c>
      <c r="P17" s="14">
        <f t="shared" si="1"/>
        <v>8907</v>
      </c>
      <c r="Q17" s="14">
        <f>SUM(Q18:Q21)</f>
        <v>8359</v>
      </c>
    </row>
    <row r="18" spans="1:17" ht="18" customHeight="1" x14ac:dyDescent="0.15">
      <c r="A18" s="11" t="s">
        <v>45</v>
      </c>
      <c r="B18" s="14"/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951</v>
      </c>
      <c r="J18" s="14">
        <v>790</v>
      </c>
      <c r="K18" s="14">
        <v>299</v>
      </c>
      <c r="L18" s="14">
        <v>225</v>
      </c>
      <c r="M18" s="14">
        <v>843</v>
      </c>
      <c r="N18" s="14">
        <v>272</v>
      </c>
      <c r="O18" s="14">
        <v>8603</v>
      </c>
      <c r="P18" s="14">
        <v>8907</v>
      </c>
      <c r="Q18" s="14">
        <v>8359</v>
      </c>
    </row>
    <row r="19" spans="1:17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ht="18" customHeight="1" x14ac:dyDescent="0.15">
      <c r="A20" s="11" t="s">
        <v>47</v>
      </c>
      <c r="B20" s="13"/>
      <c r="C20" s="13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</row>
    <row r="21" spans="1:17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0</v>
      </c>
      <c r="C22" s="14">
        <f t="shared" si="2"/>
        <v>1418307</v>
      </c>
      <c r="D22" s="14">
        <f t="shared" si="2"/>
        <v>865304</v>
      </c>
      <c r="E22" s="14">
        <f t="shared" si="2"/>
        <v>847442</v>
      </c>
      <c r="F22" s="14">
        <f t="shared" si="2"/>
        <v>831187</v>
      </c>
      <c r="G22" s="14">
        <f t="shared" si="2"/>
        <v>848046</v>
      </c>
      <c r="H22" s="14">
        <f t="shared" si="2"/>
        <v>854275</v>
      </c>
      <c r="I22" s="14">
        <f t="shared" si="2"/>
        <v>880611</v>
      </c>
      <c r="J22" s="14">
        <f t="shared" si="2"/>
        <v>910202</v>
      </c>
      <c r="K22" s="14">
        <f t="shared" si="2"/>
        <v>846317</v>
      </c>
      <c r="L22" s="14">
        <f t="shared" si="2"/>
        <v>865731</v>
      </c>
      <c r="M22" s="14">
        <f t="shared" si="2"/>
        <v>877045</v>
      </c>
      <c r="N22" s="14">
        <f t="shared" si="2"/>
        <v>799214</v>
      </c>
      <c r="O22" s="14">
        <f t="shared" si="2"/>
        <v>837696</v>
      </c>
      <c r="P22" s="14">
        <f t="shared" si="2"/>
        <v>771672</v>
      </c>
      <c r="Q22" s="14">
        <f>+Q4+Q9+Q11+Q12+Q13+Q14+Q15+Q16+Q17</f>
        <v>771370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[2]財政指標!$M$1</f>
        <v>小川町</v>
      </c>
      <c r="P30" s="55"/>
      <c r="Q30" s="55" t="str">
        <f>[2]財政指標!$M$1</f>
        <v>小川町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169</v>
      </c>
      <c r="D32" s="5" t="s">
        <v>171</v>
      </c>
      <c r="E32" s="5" t="s">
        <v>173</v>
      </c>
      <c r="F32" s="5" t="s">
        <v>175</v>
      </c>
      <c r="G32" s="5" t="s">
        <v>177</v>
      </c>
      <c r="H32" s="5" t="s">
        <v>179</v>
      </c>
      <c r="I32" s="5" t="s">
        <v>181</v>
      </c>
      <c r="J32" s="6" t="s">
        <v>183</v>
      </c>
      <c r="K32" s="6" t="s">
        <v>185</v>
      </c>
      <c r="L32" s="5" t="s">
        <v>187</v>
      </c>
      <c r="M32" s="5" t="s">
        <v>189</v>
      </c>
      <c r="N32" s="5" t="s">
        <v>191</v>
      </c>
      <c r="O32" s="2" t="s">
        <v>235</v>
      </c>
      <c r="P32" s="2" t="s">
        <v>236</v>
      </c>
      <c r="Q32" s="2" t="s">
        <v>237</v>
      </c>
    </row>
    <row r="33" spans="1:17" ht="18" customHeight="1" x14ac:dyDescent="0.15">
      <c r="A33" s="11" t="s">
        <v>31</v>
      </c>
      <c r="B33" s="25" t="e">
        <f t="shared" ref="B33:C49" si="3">B4/B$22*100</f>
        <v>#DIV/0!</v>
      </c>
      <c r="C33" s="25">
        <f t="shared" si="3"/>
        <v>47.930032073450953</v>
      </c>
      <c r="D33" s="25">
        <f t="shared" ref="D33:Q48" si="4">D4/D$22*100</f>
        <v>53.158196425764814</v>
      </c>
      <c r="E33" s="25">
        <f t="shared" si="4"/>
        <v>50.770672211195574</v>
      </c>
      <c r="F33" s="25">
        <f t="shared" si="4"/>
        <v>42.619771483432729</v>
      </c>
      <c r="G33" s="25">
        <f t="shared" si="4"/>
        <v>40.368211158356978</v>
      </c>
      <c r="H33" s="25">
        <f t="shared" si="4"/>
        <v>38.138889701793921</v>
      </c>
      <c r="I33" s="25">
        <f t="shared" si="4"/>
        <v>38.914231141786779</v>
      </c>
      <c r="J33" s="25">
        <f t="shared" si="4"/>
        <v>40.360491407401874</v>
      </c>
      <c r="K33" s="25">
        <f t="shared" si="4"/>
        <v>38.405940091006094</v>
      </c>
      <c r="L33" s="25">
        <f t="shared" si="4"/>
        <v>39.701939748027968</v>
      </c>
      <c r="M33" s="25">
        <f t="shared" si="4"/>
        <v>38.844301033584365</v>
      </c>
      <c r="N33" s="25">
        <f t="shared" si="4"/>
        <v>36.306421058690162</v>
      </c>
      <c r="O33" s="25">
        <f t="shared" si="4"/>
        <v>36.447231453892584</v>
      </c>
      <c r="P33" s="25">
        <f t="shared" si="4"/>
        <v>34.699198623249252</v>
      </c>
      <c r="Q33" s="25">
        <f t="shared" si="4"/>
        <v>31.057469178215385</v>
      </c>
    </row>
    <row r="34" spans="1:17" ht="18" customHeight="1" x14ac:dyDescent="0.15">
      <c r="A34" s="11" t="s">
        <v>32</v>
      </c>
      <c r="B34" s="25" t="e">
        <f t="shared" si="3"/>
        <v>#DIV/0!</v>
      </c>
      <c r="C34" s="25">
        <f t="shared" si="3"/>
        <v>0.6091769976457847</v>
      </c>
      <c r="D34" s="25">
        <f t="shared" si="4"/>
        <v>0.41453639414587246</v>
      </c>
      <c r="E34" s="25">
        <f t="shared" si="4"/>
        <v>0.42893790961505329</v>
      </c>
      <c r="F34" s="25">
        <f t="shared" si="4"/>
        <v>0.4388904061300285</v>
      </c>
      <c r="G34" s="25">
        <f t="shared" si="4"/>
        <v>0.34491053551340378</v>
      </c>
      <c r="H34" s="25">
        <f t="shared" si="4"/>
        <v>0.43100875010974221</v>
      </c>
      <c r="I34" s="25">
        <f t="shared" si="4"/>
        <v>0.54371339899229065</v>
      </c>
      <c r="J34" s="25">
        <f t="shared" si="4"/>
        <v>0.51636889393782914</v>
      </c>
      <c r="K34" s="25">
        <f t="shared" si="4"/>
        <v>0.56350043777922454</v>
      </c>
      <c r="L34" s="25">
        <f t="shared" si="4"/>
        <v>0.54173871560565579</v>
      </c>
      <c r="M34" s="25">
        <f t="shared" si="4"/>
        <v>0.53212776995479139</v>
      </c>
      <c r="N34" s="25">
        <f t="shared" si="4"/>
        <v>0.58407385256014033</v>
      </c>
      <c r="O34" s="25">
        <f t="shared" si="4"/>
        <v>0.54626021850408735</v>
      </c>
      <c r="P34" s="25">
        <f t="shared" si="4"/>
        <v>0.57822494531355284</v>
      </c>
      <c r="Q34" s="25">
        <f t="shared" si="4"/>
        <v>0.8807705770252926</v>
      </c>
    </row>
    <row r="35" spans="1:17" ht="18" customHeight="1" x14ac:dyDescent="0.15">
      <c r="A35" s="11" t="s">
        <v>33</v>
      </c>
      <c r="B35" s="25" t="e">
        <f t="shared" si="3"/>
        <v>#DIV/0!</v>
      </c>
      <c r="C35" s="25">
        <f t="shared" si="3"/>
        <v>38.308490333898092</v>
      </c>
      <c r="D35" s="25">
        <f t="shared" si="4"/>
        <v>28.152995941310799</v>
      </c>
      <c r="E35" s="25">
        <f t="shared" si="4"/>
        <v>30.229089424408983</v>
      </c>
      <c r="F35" s="25">
        <f t="shared" si="4"/>
        <v>30.464985616955033</v>
      </c>
      <c r="G35" s="25">
        <f t="shared" si="4"/>
        <v>24.290663478160383</v>
      </c>
      <c r="H35" s="25">
        <f t="shared" si="4"/>
        <v>25.560621579702087</v>
      </c>
      <c r="I35" s="25">
        <f t="shared" si="4"/>
        <v>23.115768483473406</v>
      </c>
      <c r="J35" s="25">
        <f t="shared" si="4"/>
        <v>25.174631565300885</v>
      </c>
      <c r="K35" s="25">
        <f t="shared" si="4"/>
        <v>22.533518764245549</v>
      </c>
      <c r="L35" s="25">
        <f t="shared" si="4"/>
        <v>22.541066451357292</v>
      </c>
      <c r="M35" s="25">
        <f t="shared" si="4"/>
        <v>22.385510435610488</v>
      </c>
      <c r="N35" s="25">
        <f t="shared" si="4"/>
        <v>24.500071320071971</v>
      </c>
      <c r="O35" s="25">
        <f t="shared" si="4"/>
        <v>22.231931392772559</v>
      </c>
      <c r="P35" s="25">
        <f t="shared" si="4"/>
        <v>21.374495899812356</v>
      </c>
      <c r="Q35" s="25">
        <f t="shared" si="4"/>
        <v>20.758001996447877</v>
      </c>
    </row>
    <row r="36" spans="1:17" ht="18" customHeight="1" x14ac:dyDescent="0.15">
      <c r="A36" s="11" t="s">
        <v>34</v>
      </c>
      <c r="B36" s="25" t="e">
        <f t="shared" si="3"/>
        <v>#DIV/0!</v>
      </c>
      <c r="C36" s="25">
        <f t="shared" si="3"/>
        <v>1.6318751864018159</v>
      </c>
      <c r="D36" s="25">
        <f t="shared" si="4"/>
        <v>1.1302386213400146</v>
      </c>
      <c r="E36" s="25">
        <f t="shared" si="4"/>
        <v>1.3475848494646241</v>
      </c>
      <c r="F36" s="25">
        <f t="shared" si="4"/>
        <v>1.2646973545062663</v>
      </c>
      <c r="G36" s="25">
        <f t="shared" si="4"/>
        <v>1.3649023755786831</v>
      </c>
      <c r="H36" s="25">
        <f t="shared" si="4"/>
        <v>1.3842146849667847</v>
      </c>
      <c r="I36" s="25">
        <f t="shared" si="4"/>
        <v>1.4152673541438843</v>
      </c>
      <c r="J36" s="25">
        <f t="shared" si="4"/>
        <v>1.3138841707664892</v>
      </c>
      <c r="K36" s="25">
        <f t="shared" si="4"/>
        <v>1.46387228426228</v>
      </c>
      <c r="L36" s="25">
        <f t="shared" si="4"/>
        <v>1.4593447618255555</v>
      </c>
      <c r="M36" s="25">
        <f t="shared" si="4"/>
        <v>1.4290030728183845</v>
      </c>
      <c r="N36" s="25">
        <f t="shared" si="4"/>
        <v>1.5198682705758408</v>
      </c>
      <c r="O36" s="25">
        <f t="shared" si="4"/>
        <v>1.5703787531515012</v>
      </c>
      <c r="P36" s="25">
        <f t="shared" si="4"/>
        <v>1.7165324127349442</v>
      </c>
      <c r="Q36" s="25">
        <f t="shared" si="4"/>
        <v>1.6627558759090968</v>
      </c>
    </row>
    <row r="37" spans="1:17" ht="18" customHeight="1" x14ac:dyDescent="0.15">
      <c r="A37" s="11" t="s">
        <v>35</v>
      </c>
      <c r="B37" s="25" t="e">
        <f t="shared" si="3"/>
        <v>#DIV/0!</v>
      </c>
      <c r="C37" s="25">
        <f t="shared" si="3"/>
        <v>7.3804895555052612</v>
      </c>
      <c r="D37" s="25">
        <f t="shared" si="4"/>
        <v>23.460425468968133</v>
      </c>
      <c r="E37" s="25">
        <f t="shared" si="4"/>
        <v>18.765060027706912</v>
      </c>
      <c r="F37" s="25">
        <f t="shared" si="4"/>
        <v>10.451198105841405</v>
      </c>
      <c r="G37" s="25">
        <f t="shared" si="4"/>
        <v>14.367734769104507</v>
      </c>
      <c r="H37" s="25">
        <f t="shared" si="4"/>
        <v>10.763044687015306</v>
      </c>
      <c r="I37" s="25">
        <f t="shared" si="4"/>
        <v>13.8394819051772</v>
      </c>
      <c r="J37" s="25">
        <f t="shared" si="4"/>
        <v>13.355606777396666</v>
      </c>
      <c r="K37" s="25">
        <f t="shared" si="4"/>
        <v>13.845048604719034</v>
      </c>
      <c r="L37" s="25">
        <f t="shared" si="4"/>
        <v>15.159789819239464</v>
      </c>
      <c r="M37" s="25">
        <f t="shared" si="4"/>
        <v>14.497659755200704</v>
      </c>
      <c r="N37" s="25">
        <f t="shared" si="4"/>
        <v>9.7024076154822119</v>
      </c>
      <c r="O37" s="25">
        <f t="shared" si="4"/>
        <v>12.098661089464436</v>
      </c>
      <c r="P37" s="25">
        <f t="shared" si="4"/>
        <v>11.029945365388404</v>
      </c>
      <c r="Q37" s="25">
        <f t="shared" si="4"/>
        <v>7.7559407288331146</v>
      </c>
    </row>
    <row r="38" spans="1:17" ht="18" customHeight="1" x14ac:dyDescent="0.15">
      <c r="A38" s="11" t="s">
        <v>36</v>
      </c>
      <c r="B38" s="25" t="e">
        <f t="shared" si="3"/>
        <v>#DIV/0!</v>
      </c>
      <c r="C38" s="25">
        <f t="shared" si="3"/>
        <v>43.605439442941481</v>
      </c>
      <c r="D38" s="25">
        <f t="shared" si="4"/>
        <v>35.244260976489187</v>
      </c>
      <c r="E38" s="25">
        <f t="shared" si="4"/>
        <v>39.449189443053328</v>
      </c>
      <c r="F38" s="25">
        <f t="shared" si="4"/>
        <v>47.099028257179192</v>
      </c>
      <c r="G38" s="25">
        <f t="shared" si="4"/>
        <v>49.59129575518309</v>
      </c>
      <c r="H38" s="25">
        <f t="shared" si="4"/>
        <v>51.660764976149366</v>
      </c>
      <c r="I38" s="25">
        <f t="shared" si="4"/>
        <v>50.744426313093982</v>
      </c>
      <c r="J38" s="25">
        <f t="shared" si="4"/>
        <v>49.03746640855546</v>
      </c>
      <c r="K38" s="25">
        <f t="shared" si="4"/>
        <v>50.858366309550675</v>
      </c>
      <c r="L38" s="25">
        <f t="shared" si="4"/>
        <v>49.415118552991629</v>
      </c>
      <c r="M38" s="25">
        <f t="shared" si="4"/>
        <v>50.829318906099466</v>
      </c>
      <c r="N38" s="25">
        <f t="shared" si="4"/>
        <v>53.255573601063041</v>
      </c>
      <c r="O38" s="25">
        <f t="shared" si="4"/>
        <v>53.166781266712505</v>
      </c>
      <c r="P38" s="25">
        <f t="shared" si="4"/>
        <v>52.595921583263362</v>
      </c>
      <c r="Q38" s="25">
        <f t="shared" si="4"/>
        <v>56.255623112125178</v>
      </c>
    </row>
    <row r="39" spans="1:17" ht="18" customHeight="1" x14ac:dyDescent="0.15">
      <c r="A39" s="11" t="s">
        <v>37</v>
      </c>
      <c r="B39" s="25" t="e">
        <f t="shared" si="3"/>
        <v>#DIV/0!</v>
      </c>
      <c r="C39" s="25">
        <f t="shared" si="3"/>
        <v>43.596767131516664</v>
      </c>
      <c r="D39" s="25">
        <f t="shared" si="4"/>
        <v>35.243336445919581</v>
      </c>
      <c r="E39" s="25">
        <f t="shared" si="4"/>
        <v>39.448127423469685</v>
      </c>
      <c r="F39" s="25">
        <f t="shared" si="4"/>
        <v>47.097945468348279</v>
      </c>
      <c r="G39" s="25">
        <f t="shared" si="4"/>
        <v>49.590234491996895</v>
      </c>
      <c r="H39" s="25">
        <f t="shared" si="4"/>
        <v>51.659828509554885</v>
      </c>
      <c r="I39" s="25">
        <f t="shared" si="4"/>
        <v>50.744426313093982</v>
      </c>
      <c r="J39" s="25">
        <f t="shared" si="4"/>
        <v>49.03746640855546</v>
      </c>
      <c r="K39" s="25">
        <f t="shared" si="4"/>
        <v>50.858366309550675</v>
      </c>
      <c r="L39" s="25">
        <f t="shared" si="4"/>
        <v>49.415118552991629</v>
      </c>
      <c r="M39" s="25">
        <f t="shared" si="4"/>
        <v>50.829318906099466</v>
      </c>
      <c r="N39" s="25">
        <f t="shared" si="4"/>
        <v>53.255573601063041</v>
      </c>
      <c r="O39" s="25">
        <f t="shared" si="4"/>
        <v>53.166781266712505</v>
      </c>
      <c r="P39" s="25">
        <f t="shared" si="4"/>
        <v>52.595921583263362</v>
      </c>
      <c r="Q39" s="25">
        <f t="shared" si="4"/>
        <v>56.174468802260911</v>
      </c>
    </row>
    <row r="40" spans="1:17" ht="18" customHeight="1" x14ac:dyDescent="0.15">
      <c r="A40" s="11" t="s">
        <v>38</v>
      </c>
      <c r="B40" s="25" t="e">
        <f t="shared" si="3"/>
        <v>#DIV/0!</v>
      </c>
      <c r="C40" s="25">
        <f t="shared" si="3"/>
        <v>1.6067043312907572</v>
      </c>
      <c r="D40" s="25">
        <f t="shared" si="4"/>
        <v>1.1370570342908388</v>
      </c>
      <c r="E40" s="25">
        <f t="shared" si="4"/>
        <v>1.2075162665999561</v>
      </c>
      <c r="F40" s="25">
        <f t="shared" si="4"/>
        <v>1.237387013993241</v>
      </c>
      <c r="G40" s="25">
        <f t="shared" si="4"/>
        <v>1.2104296229213982</v>
      </c>
      <c r="H40" s="25">
        <f t="shared" si="4"/>
        <v>1.2368382546603847</v>
      </c>
      <c r="I40" s="25">
        <f t="shared" si="4"/>
        <v>1.2317584041080567</v>
      </c>
      <c r="J40" s="25">
        <f t="shared" si="4"/>
        <v>1.2141260950865853</v>
      </c>
      <c r="K40" s="25">
        <f t="shared" si="4"/>
        <v>1.3260988494854764</v>
      </c>
      <c r="L40" s="25">
        <f t="shared" si="4"/>
        <v>1.3008659733797219</v>
      </c>
      <c r="M40" s="25">
        <f t="shared" si="4"/>
        <v>1.3163520685939718</v>
      </c>
      <c r="N40" s="25">
        <f t="shared" si="4"/>
        <v>1.4808299153918725</v>
      </c>
      <c r="O40" s="25">
        <f t="shared" si="4"/>
        <v>1.4319036977614792</v>
      </c>
      <c r="P40" s="25">
        <f t="shared" si="4"/>
        <v>1.5773541089996785</v>
      </c>
      <c r="Q40" s="25">
        <f t="shared" si="4"/>
        <v>1.5967693843421444</v>
      </c>
    </row>
    <row r="41" spans="1:17" ht="18" customHeight="1" x14ac:dyDescent="0.15">
      <c r="A41" s="11" t="s">
        <v>39</v>
      </c>
      <c r="B41" s="25" t="e">
        <f t="shared" si="3"/>
        <v>#DIV/0!</v>
      </c>
      <c r="C41" s="25">
        <f t="shared" si="3"/>
        <v>5.0603289696800484</v>
      </c>
      <c r="D41" s="25">
        <f t="shared" si="4"/>
        <v>6.2461285282397858</v>
      </c>
      <c r="E41" s="25">
        <f t="shared" si="4"/>
        <v>6.2589534151009749</v>
      </c>
      <c r="F41" s="25">
        <f t="shared" si="4"/>
        <v>6.9594447458875077</v>
      </c>
      <c r="G41" s="25">
        <f t="shared" si="4"/>
        <v>6.9168417750923892</v>
      </c>
      <c r="H41" s="25">
        <f t="shared" si="4"/>
        <v>7.0960756196775039</v>
      </c>
      <c r="I41" s="25">
        <f t="shared" si="4"/>
        <v>7.201477156201773</v>
      </c>
      <c r="J41" s="25">
        <f t="shared" si="4"/>
        <v>7.6060039419821095</v>
      </c>
      <c r="K41" s="25">
        <f t="shared" si="4"/>
        <v>8.0837322185422256</v>
      </c>
      <c r="L41" s="25">
        <f t="shared" si="4"/>
        <v>8.7367785143422161</v>
      </c>
      <c r="M41" s="25">
        <f t="shared" si="4"/>
        <v>8.1511210941285803</v>
      </c>
      <c r="N41" s="25">
        <f t="shared" si="4"/>
        <v>8.636985838586412</v>
      </c>
      <c r="O41" s="25">
        <f t="shared" si="4"/>
        <v>7.8785144014057602</v>
      </c>
      <c r="P41" s="25">
        <f t="shared" si="4"/>
        <v>9.8985061010377464</v>
      </c>
      <c r="Q41" s="25">
        <f t="shared" si="4"/>
        <v>10.006481973631331</v>
      </c>
    </row>
    <row r="42" spans="1:17" ht="18" customHeight="1" x14ac:dyDescent="0.15">
      <c r="A42" s="11" t="s">
        <v>40</v>
      </c>
      <c r="B42" s="25" t="e">
        <f t="shared" si="3"/>
        <v>#DIV/0!</v>
      </c>
      <c r="C42" s="25">
        <f t="shared" si="3"/>
        <v>0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0</v>
      </c>
    </row>
    <row r="43" spans="1:17" ht="18" customHeight="1" x14ac:dyDescent="0.15">
      <c r="A43" s="11" t="s">
        <v>41</v>
      </c>
      <c r="B43" s="25" t="e">
        <f t="shared" si="3"/>
        <v>#DIV/0!</v>
      </c>
      <c r="C43" s="25">
        <f t="shared" si="3"/>
        <v>1.7974951826367633</v>
      </c>
      <c r="D43" s="25">
        <f t="shared" si="4"/>
        <v>4.214357035215369</v>
      </c>
      <c r="E43" s="25">
        <f t="shared" si="4"/>
        <v>2.3136686640501654</v>
      </c>
      <c r="F43" s="25">
        <f t="shared" si="4"/>
        <v>2.0843684995073311</v>
      </c>
      <c r="G43" s="25">
        <f t="shared" si="4"/>
        <v>1.9132216884461455</v>
      </c>
      <c r="H43" s="25">
        <f t="shared" si="4"/>
        <v>1.8674314477188259</v>
      </c>
      <c r="I43" s="25">
        <f t="shared" si="4"/>
        <v>1.8001137846336237</v>
      </c>
      <c r="J43" s="25">
        <f t="shared" si="4"/>
        <v>1.6951182265035674</v>
      </c>
      <c r="K43" s="25">
        <f t="shared" si="4"/>
        <v>1.2905329799590459</v>
      </c>
      <c r="L43" s="25">
        <f t="shared" si="4"/>
        <v>0.81930761402791397</v>
      </c>
      <c r="M43" s="25">
        <f t="shared" si="4"/>
        <v>0.76278868245072939</v>
      </c>
      <c r="N43" s="25">
        <f t="shared" si="4"/>
        <v>0.28615614841581855</v>
      </c>
      <c r="O43" s="25">
        <f t="shared" si="4"/>
        <v>4.8585644434257773E-2</v>
      </c>
      <c r="P43" s="25">
        <f t="shared" si="4"/>
        <v>7.4772701354979834E-2</v>
      </c>
      <c r="Q43" s="25">
        <f t="shared" si="4"/>
        <v>0</v>
      </c>
    </row>
    <row r="44" spans="1:17" ht="18" customHeight="1" x14ac:dyDescent="0.15">
      <c r="A44" s="11" t="s">
        <v>42</v>
      </c>
      <c r="B44" s="25" t="e">
        <f t="shared" si="3"/>
        <v>#DIV/0!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0</v>
      </c>
    </row>
    <row r="45" spans="1:17" ht="18" customHeight="1" x14ac:dyDescent="0.15">
      <c r="A45" s="11" t="s">
        <v>43</v>
      </c>
      <c r="B45" s="25" t="e">
        <f t="shared" si="3"/>
        <v>#DIV/0!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0</v>
      </c>
    </row>
    <row r="46" spans="1:17" ht="18" customHeight="1" x14ac:dyDescent="0.15">
      <c r="A46" s="11" t="s">
        <v>44</v>
      </c>
      <c r="B46" s="25" t="e">
        <f t="shared" si="3"/>
        <v>#DIV/0!</v>
      </c>
      <c r="C46" s="25">
        <f t="shared" si="3"/>
        <v>0</v>
      </c>
      <c r="D46" s="25">
        <f t="shared" si="4"/>
        <v>0</v>
      </c>
      <c r="E46" s="25">
        <f t="shared" si="4"/>
        <v>0</v>
      </c>
      <c r="F46" s="25">
        <f t="shared" si="4"/>
        <v>0</v>
      </c>
      <c r="G46" s="25">
        <f t="shared" si="4"/>
        <v>0</v>
      </c>
      <c r="H46" s="25">
        <f t="shared" si="4"/>
        <v>0</v>
      </c>
      <c r="I46" s="25">
        <f t="shared" si="4"/>
        <v>0.10799320017578704</v>
      </c>
      <c r="J46" s="25">
        <f t="shared" si="4"/>
        <v>8.6793920470401076E-2</v>
      </c>
      <c r="K46" s="25">
        <f t="shared" si="4"/>
        <v>3.5329551456487349E-2</v>
      </c>
      <c r="L46" s="25">
        <f t="shared" si="4"/>
        <v>2.5989597230548521E-2</v>
      </c>
      <c r="M46" s="25">
        <f t="shared" si="4"/>
        <v>9.6118215142894606E-2</v>
      </c>
      <c r="N46" s="25">
        <f t="shared" si="4"/>
        <v>3.4033437852690265E-2</v>
      </c>
      <c r="O46" s="25">
        <f t="shared" si="4"/>
        <v>1.0269835357934143</v>
      </c>
      <c r="P46" s="25">
        <f t="shared" si="4"/>
        <v>1.1542468820949834</v>
      </c>
      <c r="Q46" s="25">
        <f t="shared" si="4"/>
        <v>1.0836563516859612</v>
      </c>
    </row>
    <row r="47" spans="1:17" ht="18" customHeight="1" x14ac:dyDescent="0.15">
      <c r="A47" s="11" t="s">
        <v>45</v>
      </c>
      <c r="B47" s="25" t="e">
        <f t="shared" si="3"/>
        <v>#DIV/0!</v>
      </c>
      <c r="C47" s="25">
        <f t="shared" si="3"/>
        <v>0</v>
      </c>
      <c r="D47" s="25">
        <f t="shared" si="4"/>
        <v>0</v>
      </c>
      <c r="E47" s="25">
        <f t="shared" si="4"/>
        <v>0</v>
      </c>
      <c r="F47" s="25">
        <f t="shared" si="4"/>
        <v>0</v>
      </c>
      <c r="G47" s="25">
        <f t="shared" si="4"/>
        <v>0</v>
      </c>
      <c r="H47" s="25">
        <f t="shared" si="4"/>
        <v>0</v>
      </c>
      <c r="I47" s="25">
        <f t="shared" si="4"/>
        <v>0.10799320017578704</v>
      </c>
      <c r="J47" s="25">
        <f t="shared" si="4"/>
        <v>8.6793920470401076E-2</v>
      </c>
      <c r="K47" s="25">
        <f t="shared" si="4"/>
        <v>3.5329551456487349E-2</v>
      </c>
      <c r="L47" s="25">
        <f t="shared" si="4"/>
        <v>2.5989597230548521E-2</v>
      </c>
      <c r="M47" s="25">
        <f t="shared" si="4"/>
        <v>9.6118215142894606E-2</v>
      </c>
      <c r="N47" s="25">
        <f t="shared" si="4"/>
        <v>3.4033437852690265E-2</v>
      </c>
      <c r="O47" s="25">
        <f t="shared" si="4"/>
        <v>1.0269835357934143</v>
      </c>
      <c r="P47" s="25">
        <f t="shared" si="4"/>
        <v>1.1542468820949834</v>
      </c>
      <c r="Q47" s="25">
        <f t="shared" si="4"/>
        <v>1.0836563516859612</v>
      </c>
    </row>
    <row r="48" spans="1:17" ht="18" customHeight="1" x14ac:dyDescent="0.15">
      <c r="A48" s="11" t="s">
        <v>46</v>
      </c>
      <c r="B48" s="25" t="e">
        <f t="shared" si="3"/>
        <v>#DIV/0!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0</v>
      </c>
    </row>
    <row r="49" spans="1:17" ht="18" customHeight="1" x14ac:dyDescent="0.15">
      <c r="A49" s="11" t="s">
        <v>47</v>
      </c>
      <c r="B49" s="25" t="e">
        <f t="shared" si="3"/>
        <v>#DIV/0!</v>
      </c>
      <c r="C49" s="25">
        <f t="shared" si="3"/>
        <v>0</v>
      </c>
      <c r="D49" s="25">
        <f t="shared" ref="D49:Q49" si="5">D20/D$22*100</f>
        <v>0</v>
      </c>
      <c r="E49" s="25">
        <f t="shared" si="5"/>
        <v>0</v>
      </c>
      <c r="F49" s="25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si="5"/>
        <v>0</v>
      </c>
      <c r="M49" s="25">
        <f t="shared" si="5"/>
        <v>0</v>
      </c>
      <c r="N49" s="25">
        <f t="shared" si="5"/>
        <v>0</v>
      </c>
      <c r="O49" s="25">
        <f t="shared" si="5"/>
        <v>0</v>
      </c>
      <c r="P49" s="25">
        <f t="shared" si="5"/>
        <v>0</v>
      </c>
      <c r="Q49" s="25">
        <f t="shared" si="5"/>
        <v>0</v>
      </c>
    </row>
    <row r="50" spans="1:17" ht="18" customHeight="1" x14ac:dyDescent="0.15">
      <c r="A50" s="11" t="s">
        <v>48</v>
      </c>
      <c r="B50" s="25" t="e">
        <f t="shared" ref="B50:Q50" si="6">B21/B$22*100</f>
        <v>#DIV/0!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0</v>
      </c>
    </row>
    <row r="51" spans="1:17" ht="18" customHeight="1" x14ac:dyDescent="0.15">
      <c r="A51" s="11" t="s">
        <v>49</v>
      </c>
      <c r="B51" s="26" t="e">
        <f>+B33+B38+B40+B41+B42+B43+B44+B45+B46</f>
        <v>#DIV/0!</v>
      </c>
      <c r="C51" s="26">
        <f>+C33+C38+C40+C41+C42+C43+C44+C45+C46</f>
        <v>100</v>
      </c>
      <c r="D51" s="26">
        <f t="shared" ref="D51:L51" si="7">+D33+D38+D40+D41+D42+D43+D44+D45+D46</f>
        <v>99.999999999999986</v>
      </c>
      <c r="E51" s="26">
        <f t="shared" si="7"/>
        <v>100</v>
      </c>
      <c r="F51" s="26">
        <f t="shared" si="7"/>
        <v>100.00000000000001</v>
      </c>
      <c r="G51" s="26">
        <f t="shared" si="7"/>
        <v>100</v>
      </c>
      <c r="H51" s="26">
        <f t="shared" si="7"/>
        <v>100.00000000000001</v>
      </c>
      <c r="I51" s="26">
        <f t="shared" si="7"/>
        <v>100.00000000000001</v>
      </c>
      <c r="J51" s="26">
        <f t="shared" si="7"/>
        <v>100</v>
      </c>
      <c r="K51" s="26">
        <f t="shared" si="7"/>
        <v>99.999999999999986</v>
      </c>
      <c r="L51" s="26">
        <f t="shared" si="7"/>
        <v>100.00000000000001</v>
      </c>
      <c r="M51" s="26">
        <f>+M33+M38+M40+M41+M42+M43+M44+M45+M46</f>
        <v>100.00000000000001</v>
      </c>
      <c r="N51" s="26">
        <f>+N33+N38+N40+N41+N42+N43+N44+N45+N46</f>
        <v>99.999999999999972</v>
      </c>
      <c r="O51" s="26">
        <f>+O33+O38+O40+O41+O42+O43+O44+O45+O46</f>
        <v>100.00000000000001</v>
      </c>
      <c r="P51" s="26">
        <f>+P33+P38+P40+P41+P42+P43+P44+P45+P46</f>
        <v>100.00000000000001</v>
      </c>
      <c r="Q51" s="26">
        <f>+Q33+Q38+Q40+Q41+Q42+Q43+Q44+Q45+Q46</f>
        <v>100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10</vt:i4>
      </vt:variant>
    </vt:vector>
  </HeadingPairs>
  <TitlesOfParts>
    <vt:vector size="26" baseType="lpstr">
      <vt:lpstr>財政指標</vt:lpstr>
      <vt:lpstr>旧馬頭町</vt:lpstr>
      <vt:lpstr>旧小川町</vt:lpstr>
      <vt:lpstr>歳入</vt:lpstr>
      <vt:lpstr>歳入・旧馬頭町</vt:lpstr>
      <vt:lpstr>歳入・旧小川町</vt:lpstr>
      <vt:lpstr>税</vt:lpstr>
      <vt:lpstr>税・旧馬頭町</vt:lpstr>
      <vt:lpstr>税・旧小川町</vt:lpstr>
      <vt:lpstr>歳出（性質別）</vt:lpstr>
      <vt:lpstr>性質・旧馬頭町</vt:lpstr>
      <vt:lpstr>性質・旧小川町</vt:lpstr>
      <vt:lpstr>歳出（目的別）</vt:lpstr>
      <vt:lpstr>目的・旧馬頭町</vt:lpstr>
      <vt:lpstr>目的・旧小川町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2021-07-27T15:17:37Z</cp:lastPrinted>
  <dcterms:created xsi:type="dcterms:W3CDTF">2002-01-04T12:12:41Z</dcterms:created>
  <dcterms:modified xsi:type="dcterms:W3CDTF">2021-07-27T15:22:01Z</dcterms:modified>
</cp:coreProperties>
</file>