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<sst xmlns="http://schemas.openxmlformats.org/spreadsheetml/2006/main" count="410" uniqueCount="200">
  <si>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</si>
  <si>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</si>
  <si>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</si>
  <si>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</si>
  <si>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</si>
  <si>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</si>
  <si>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</si>
  <si>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</si>
  <si>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</si>
  <si>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</si>
  <si>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</si>
  <si>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</si>
  <si>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</si>
  <si>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</si>
  <si>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</si>
  <si>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</si>
  <si>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</si>
  <si>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</si>
  <si>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</si>
  <si>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</si>
  <si>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</si>
  <si>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</si>
  <si>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</si>
  <si>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</si>
  <si>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</si>
  <si>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</si>
  <si>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</si>
  <si>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</si>
  <si>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</si>
  <si>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</si>
  <si>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</si>
  <si>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</si>
  <si>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</si>
  <si>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</si>
  <si>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</si>
  <si>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</si>
  <si>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</si>
  <si>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</si>
  <si>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</si>
  <si>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</si>
  <si>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</si>
  <si>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</si>
  <si>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</si>
  <si>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</si>
  <si>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</si>
  <si>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</si>
  <si>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</si>
  <si>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</si>
  <si>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</si>
  <si>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</si>
  <si>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</si>
  <si>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</si>
  <si>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</si>
  <si>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</si>
  <si>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</si>
  <si>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</si>
  <si>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</si>
  <si>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</si>
  <si>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</si>
  <si>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</si>
  <si>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</si>
  <si>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</si>
  <si>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</si>
  <si>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</si>
  <si>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</si>
  <si>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</si>
  <si>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</si>
  <si>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</si>
  <si>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</si>
  <si>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</si>
  <si>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</si>
  <si>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</si>
  <si>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</si>
  <si>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</si>
  <si>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</si>
  <si>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</si>
  <si>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</si>
  <si>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</si>
  <si>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</si>
  <si>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</si>
  <si>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</si>
  <si>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</si>
  <si>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</si>
  <si>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</si>
  <si>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</si>
  <si>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</si>
  <si>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</si>
  <si>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</si>
  <si>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</si>
  <si>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</si>
  <si>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</si>
  <si>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</si>
  <si>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</si>
  <si>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</si>
  <si>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</si>
  <si>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</si>
  <si>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</si>
  <si>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</si>
  <si>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</si>
  <si>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</si>
  <si>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</si>
  <si>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</si>
  <si>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</si>
  <si>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</si>
  <si>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</si>
  <si>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</si>
  <si>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</si>
  <si>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</si>
  <si>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</si>
  <si>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</si>
  <si>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</si>
  <si>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</si>
  <si>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</si>
  <si>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</si>
  <si>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</si>
  <si>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</si>
  <si>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</si>
  <si>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</si>
  <si>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</si>
  <si>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</si>
  <si>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</si>
  <si>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</si>
  <si>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</si>
  <si>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</si>
  <si>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</si>
  <si>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</si>
  <si>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</si>
  <si>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</si>
  <si>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</si>
  <si>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</si>
  <si>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</si>
  <si>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</si>
  <si>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</si>
  <si>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</si>
  <si>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</si>
  <si>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</si>
  <si>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</si>
  <si>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</si>
  <si>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</si>
  <si>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</si>
  <si>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</si>
  <si>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</si>
  <si>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</si>
  <si>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</si>
  <si>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</si>
  <si>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</si>
  <si>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</si>
  <si>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</si>
  <si>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</si>
  <si>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</si>
  <si>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</si>
  <si>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</si>
  <si>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</si>
  <si>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</si>
  <si>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</si>
  <si>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</si>
  <si>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</si>
  <si>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</si>
  <si>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</si>
  <si>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</si>
  <si>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</si>
  <si>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</si>
  <si>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</si>
  <si>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</si>
  <si>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</si>
  <si>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</si>
  <si>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</si>
  <si>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</si>
  <si>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</si>
  <si>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</si>
  <si>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</si>
  <si>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</si>
  <si>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</si>
  <si>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</si>
  <si>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</si>
  <si>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</si>
  <si>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</si>
  <si>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</si>
  <si>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</si>
  <si>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</si>
  <si>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</si>
  <si>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</si>
  <si>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</si>
  <si>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</si>
  <si>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</si>
  <si>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</si>
  <si>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</si>
  <si>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</si>
  <si>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</si>
  <si>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石橋町</t>
  </si>
  <si>
    <t>０１(H13)</t>
  </si>
  <si>
    <t>０１(H13）</t>
  </si>
  <si>
    <t>０２(H14)</t>
  </si>
  <si>
    <t>０３(H15)</t>
  </si>
  <si>
    <t xml:space="preserve"> (1)減税補てん債</t>
  </si>
  <si>
    <t xml:space="preserve"> (2)臨時財政対策債</t>
  </si>
  <si>
    <t>０４(H16)</t>
  </si>
  <si>
    <t>3-1利子割交付金</t>
  </si>
  <si>
    <t>3-2配当割交付金</t>
  </si>
  <si>
    <t>3-3株式等譲渡所得割交付金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</si>
</sst>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0.99625"/>
          <c:h val="0.821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グラフ!$Q$1:$AE$1</c:f>
              <c:strCache/>
            </c:strRef>
          </c:cat>
          <c:val>
            <c:numRef>
              <c:f>グラフ!$Q$7:$AE$7</c:f>
              <c:numCache/>
            </c:numRef>
          </c:val>
        </c:ser>
        <c:gapWidth val="90"/>
        <c:axId val="3539857"/>
        <c:axId val="3185871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グラフ!$Q$2:$AE$2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グラフ!$Q$3:$AE$3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グラフ!$Q$4:$AE$4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グラフ!$Q$5:$AE$5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グラフ!$Q$1:$AE$1</c:f>
              <c:strCache/>
            </c:strRef>
          </c:cat>
          <c:val>
            <c:numRef>
              <c:f>グラフ!$Q$6:$AE$6</c:f>
              <c:numCache/>
            </c:numRef>
          </c:val>
          <c:smooth val="0"/>
        </c:ser>
        <c:axId val="18292971"/>
        <c:axId val="30419012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58714"/>
        <c:crosses val="autoZero"/>
        <c:auto val="0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9857"/>
        <c:crossesAt val="1"/>
        <c:crossBetween val="between"/>
        <c:dispUnits/>
      </c:valAx>
      <c:catAx>
        <c:axId val="18292971"/>
        <c:scaling>
          <c:orientation val="minMax"/>
        </c:scaling>
        <c:axPos val="b"/>
        <c:delete val="1"/>
        <c:majorTickMark val="out"/>
        <c:minorTickMark val="none"/>
        <c:tickLblPos val="nextTo"/>
        <c:crossAx val="30419012"/>
        <c:crosses val="autoZero"/>
        <c:auto val="0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9297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9055"/>
          <c:w val="0.753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325"/>
          <c:w val="0.9505"/>
          <c:h val="0.8257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グラフ!$Q$30:$AE$30</c:f>
              <c:strCache/>
            </c:strRef>
          </c:cat>
          <c:val>
            <c:numRef>
              <c:f>グラフ!$Q$34:$AE$34</c:f>
              <c:numCache/>
            </c:numRef>
          </c:val>
        </c:ser>
        <c:gapWidth val="90"/>
        <c:axId val="5335653"/>
        <c:axId val="48020878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グラフ!$Q$31:$AE$31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グラフ!$Q$32:$AE$32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グラフ!$Q$30:$AE$30</c:f>
              <c:strCache/>
            </c:strRef>
          </c:cat>
          <c:val>
            <c:numRef>
              <c:f>グラフ!$Q$33:$AE$33</c:f>
              <c:numCache/>
            </c:numRef>
          </c:val>
          <c:smooth val="0"/>
        </c:ser>
        <c:axId val="29534719"/>
        <c:axId val="64485880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0878"/>
        <c:crosses val="autoZero"/>
        <c:auto val="0"/>
        <c:lblOffset val="100"/>
        <c:tickLblSkip val="1"/>
        <c:noMultiLvlLbl val="0"/>
      </c:catAx>
      <c:valAx>
        <c:axId val="48020878"/>
        <c:scaling>
          <c:orientation val="minMax"/>
          <c:max val="25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5653"/>
        <c:crossesAt val="1"/>
        <c:crossBetween val="between"/>
        <c:dispUnits/>
      </c:valAx>
      <c:catAx>
        <c:axId val="295347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5880"/>
        <c:crosses val="autoZero"/>
        <c:auto val="0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347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425"/>
          <c:w val="0.867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275"/>
          <c:w val="0.934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グラフ!$Q$93:$AE$93</c:f>
              <c:strCache/>
            </c:strRef>
          </c:cat>
          <c:val>
            <c:numRef>
              <c:f>グラフ!$Q$94:$AE$94</c:f>
              <c:numCache/>
            </c:numRef>
          </c:val>
        </c:ser>
        <c:gapWidth val="100"/>
        <c:axId val="43502009"/>
        <c:axId val="55973762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グラフ!$Q$93:$AE$93</c:f>
              <c:strCache/>
            </c:strRef>
          </c:cat>
          <c:val>
            <c:numRef>
              <c:f>グラフ!$Q$95:$AE$95</c:f>
              <c:numCache/>
            </c:numRef>
          </c:val>
          <c:smooth val="0"/>
        </c:ser>
        <c:axId val="43502009"/>
        <c:axId val="55973762"/>
      </c:line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73762"/>
        <c:crosses val="autoZero"/>
        <c:auto val="0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02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3575"/>
          <c:w val="0.498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505"/>
          <c:w val="0.96725"/>
          <c:h val="0.806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グラフ!$Q$39:$AE$39</c:f>
              <c:strCache/>
            </c:strRef>
          </c:cat>
          <c:val>
            <c:numRef>
              <c:f>グラフ!$Q$47:$AE$47</c:f>
              <c:numCache/>
            </c:numRef>
          </c:val>
        </c:ser>
        <c:gapWidth val="90"/>
        <c:axId val="34001811"/>
        <c:axId val="37580844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グラフ!$Q$40:$AE$40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グラフ!$Q$41:$AE$41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グラフ!$Q$42:$AE$42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グラフ!$Q$43:$AE$43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グラフ!$Q$44:$AE$44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グラフ!$Q$45:$AE$45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グラフ!$Q$39:$AE$39</c:f>
              <c:strCache/>
            </c:strRef>
          </c:cat>
          <c:val>
            <c:numRef>
              <c:f>グラフ!$Q$46:$AE$46</c:f>
              <c:numCache/>
            </c:numRef>
          </c:val>
          <c:smooth val="0"/>
        </c:ser>
        <c:axId val="2683277"/>
        <c:axId val="24149494"/>
      </c:line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0844"/>
        <c:crosses val="autoZero"/>
        <c:auto val="0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1811"/>
        <c:crossesAt val="1"/>
        <c:crossBetween val="between"/>
        <c:dispUnits/>
      </c:valAx>
      <c:catAx>
        <c:axId val="2683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4149494"/>
        <c:crosses val="autoZero"/>
        <c:auto val="0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32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8685"/>
          <c:w val="0.796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54"/>
          <c:w val="0.9735"/>
          <c:h val="0.82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グラフ!$Q$54:$AE$54</c:f>
              <c:strCache/>
            </c:strRef>
          </c:cat>
          <c:val>
            <c:numRef>
              <c:f>グラフ!$Q$63:$AE$63</c:f>
              <c:numCache/>
            </c:numRef>
          </c:val>
        </c:ser>
        <c:gapWidth val="90"/>
        <c:axId val="16018855"/>
        <c:axId val="9951968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グラフ!$Q$55:$AE$55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グラフ!$Q$56:$AE$56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グラフ!$Q$57:$AE$57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グラフ!$Q$58:$AE$58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グラフ!$Q$59:$AE$59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グラフ!$Q$60:$AE$60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グラフ!$Q$61:$AE$61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グラフ!$Q$54:$AE$54</c:f>
              <c:strCache/>
            </c:strRef>
          </c:cat>
          <c:val>
            <c:numRef>
              <c:f>グラフ!$Q$62:$AE$62</c:f>
              <c:numCache/>
            </c:numRef>
          </c:val>
          <c:smooth val="0"/>
        </c:ser>
        <c:axId val="22458849"/>
        <c:axId val="803050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1968"/>
        <c:crosses val="autoZero"/>
        <c:auto val="0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8855"/>
        <c:crossesAt val="1"/>
        <c:crossBetween val="between"/>
        <c:dispUnits/>
      </c:valAx>
      <c:catAx>
        <c:axId val="22458849"/>
        <c:scaling>
          <c:orientation val="minMax"/>
        </c:scaling>
        <c:axPos val="b"/>
        <c:delete val="1"/>
        <c:majorTickMark val="out"/>
        <c:minorTickMark val="none"/>
        <c:tickLblPos val="nextTo"/>
        <c:crossAx val="803050"/>
        <c:crosses val="autoZero"/>
        <c:auto val="0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8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6"/>
          <c:y val="0.8975"/>
          <c:w val="0.9697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35"/>
          <c:w val="0.97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グラフ!$Q$78:$AE$78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グラフ!$Q$77:$AE$77</c:f>
              <c:strCache/>
            </c:strRef>
          </c:cat>
          <c:val>
            <c:numRef>
              <c:f>グラフ!$Q$79:$AE$79</c:f>
              <c:numCache/>
            </c:numRef>
          </c:val>
        </c:ser>
        <c:gapWidth val="70"/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3575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7</xdr:col>
      <xdr:colOff>0</xdr:colOff>
      <xdr:row>38</xdr:row>
      <xdr:rowOff>66675</xdr:rowOff>
    </xdr:to>
    <xdr:graphicFrame>
      <xdr:nvGraphicFramePr>
        <xdr:cNvPr id="1" name="Chart 4"/>
        <xdr:cNvGraphicFramePr/>
      </xdr:nvGraphicFramePr>
      <xdr:xfrm>
        <a:off x="28575" y="247650"/>
        <a:ext cx="48387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66675</xdr:rowOff>
    </xdr:from>
    <xdr:to>
      <xdr:col>13</xdr:col>
      <xdr:colOff>723900</xdr:colOff>
      <xdr:row>38</xdr:row>
      <xdr:rowOff>28575</xdr:rowOff>
    </xdr:to>
    <xdr:graphicFrame>
      <xdr:nvGraphicFramePr>
        <xdr:cNvPr id="2" name="Chart 5"/>
        <xdr:cNvGraphicFramePr/>
      </xdr:nvGraphicFramePr>
      <xdr:xfrm>
        <a:off x="4933950" y="238125"/>
        <a:ext cx="482917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38100</xdr:rowOff>
    </xdr:from>
    <xdr:to>
      <xdr:col>13</xdr:col>
      <xdr:colOff>714375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582650"/>
        <a:ext cx="4772025" cy="586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6</xdr:col>
      <xdr:colOff>647700</xdr:colOff>
      <xdr:row>77</xdr:row>
      <xdr:rowOff>76200</xdr:rowOff>
    </xdr:to>
    <xdr:graphicFrame>
      <xdr:nvGraphicFramePr>
        <xdr:cNvPr id="4" name="Chart 7"/>
        <xdr:cNvGraphicFramePr/>
      </xdr:nvGraphicFramePr>
      <xdr:xfrm>
        <a:off x="0" y="6886575"/>
        <a:ext cx="4819650" cy="639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40</xdr:row>
      <xdr:rowOff>28575</xdr:rowOff>
    </xdr:from>
    <xdr:to>
      <xdr:col>13</xdr:col>
      <xdr:colOff>695325</xdr:colOff>
      <xdr:row>77</xdr:row>
      <xdr:rowOff>85725</xdr:rowOff>
    </xdr:to>
    <xdr:graphicFrame>
      <xdr:nvGraphicFramePr>
        <xdr:cNvPr id="5" name="Chart 8"/>
        <xdr:cNvGraphicFramePr/>
      </xdr:nvGraphicFramePr>
      <xdr:xfrm>
        <a:off x="4933950" y="6886575"/>
        <a:ext cx="4800600" cy="640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92175"/>
        <a:ext cx="4876800" cy="585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zoomScalePageLayoutView="0" workbookViewId="0" topLeftCell="A1">
      <pane xSplit="2" ySplit="3" topLeftCell="O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7" ht="13.5" customHeight="1">
      <c r="A1" s="44" t="s">
        <v>145</v>
      </c>
      <c r="M1" s="46" t="s">
        <v>189</v>
      </c>
      <c r="Q1" s="46" t="s">
        <v>189</v>
      </c>
    </row>
    <row r="2" spans="13:17" ht="13.5" customHeight="1">
      <c r="M2" s="22" t="s">
        <v>178</v>
      </c>
      <c r="Q2" s="22" t="s">
        <v>178</v>
      </c>
    </row>
    <row r="3" spans="1:18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182</v>
      </c>
      <c r="O3" s="48" t="s">
        <v>190</v>
      </c>
      <c r="P3" s="48" t="s">
        <v>192</v>
      </c>
      <c r="Q3" s="48" t="s">
        <v>193</v>
      </c>
      <c r="R3" s="48" t="s">
        <v>196</v>
      </c>
    </row>
    <row r="4" spans="1:18" ht="13.5" customHeight="1">
      <c r="A4" s="77" t="s">
        <v>91</v>
      </c>
      <c r="B4" s="77"/>
      <c r="C4" s="50"/>
      <c r="D4" s="50"/>
      <c r="E4" s="50">
        <v>19075</v>
      </c>
      <c r="F4" s="50">
        <v>19106</v>
      </c>
      <c r="G4" s="50">
        <v>19240</v>
      </c>
      <c r="H4" s="50">
        <v>19291</v>
      </c>
      <c r="I4" s="50">
        <v>19214</v>
      </c>
      <c r="J4" s="50">
        <v>19283</v>
      </c>
      <c r="K4" s="50">
        <v>19306</v>
      </c>
      <c r="L4" s="50">
        <v>19410</v>
      </c>
      <c r="M4" s="50">
        <v>19546</v>
      </c>
      <c r="N4" s="50">
        <v>19771</v>
      </c>
      <c r="O4" s="50">
        <v>19986</v>
      </c>
      <c r="P4" s="50">
        <v>20210</v>
      </c>
      <c r="Q4" s="50">
        <v>20380</v>
      </c>
      <c r="R4" s="50">
        <v>20674</v>
      </c>
    </row>
    <row r="5" spans="1:18" ht="13.5" customHeight="1">
      <c r="A5" s="78" t="s">
        <v>13</v>
      </c>
      <c r="B5" s="52" t="s">
        <v>22</v>
      </c>
      <c r="C5" s="53"/>
      <c r="D5" s="53"/>
      <c r="E5" s="53">
        <v>5306775</v>
      </c>
      <c r="F5" s="53">
        <v>6255996</v>
      </c>
      <c r="G5" s="53">
        <v>7866009</v>
      </c>
      <c r="H5" s="53">
        <v>5943116</v>
      </c>
      <c r="I5" s="54">
        <v>5944181</v>
      </c>
      <c r="J5" s="53">
        <v>6051436</v>
      </c>
      <c r="K5" s="53">
        <v>6256925</v>
      </c>
      <c r="L5" s="53">
        <v>6408285</v>
      </c>
      <c r="M5" s="55">
        <v>8116932</v>
      </c>
      <c r="N5" s="55">
        <v>6525014</v>
      </c>
      <c r="O5" s="55">
        <v>6500093</v>
      </c>
      <c r="P5" s="55">
        <v>5732346</v>
      </c>
      <c r="Q5" s="55">
        <v>5641862</v>
      </c>
      <c r="R5" s="55">
        <v>5477307</v>
      </c>
    </row>
    <row r="6" spans="1:18" ht="13.5" customHeight="1">
      <c r="A6" s="78"/>
      <c r="B6" s="52" t="s">
        <v>23</v>
      </c>
      <c r="C6" s="53"/>
      <c r="D6" s="53"/>
      <c r="E6" s="53">
        <v>4821166</v>
      </c>
      <c r="F6" s="53">
        <v>5714830</v>
      </c>
      <c r="G6" s="53">
        <v>7554503</v>
      </c>
      <c r="H6" s="53">
        <v>5512726</v>
      </c>
      <c r="I6" s="54">
        <v>5640896</v>
      </c>
      <c r="J6" s="53">
        <v>5712303</v>
      </c>
      <c r="K6" s="53">
        <v>5972852</v>
      </c>
      <c r="L6" s="53">
        <v>5798521</v>
      </c>
      <c r="M6" s="55">
        <v>7809351</v>
      </c>
      <c r="N6" s="55">
        <v>5915540</v>
      </c>
      <c r="O6" s="55">
        <v>6185423</v>
      </c>
      <c r="P6" s="55">
        <v>5503205</v>
      </c>
      <c r="Q6" s="55">
        <v>5381939</v>
      </c>
      <c r="R6" s="55">
        <v>5206384</v>
      </c>
    </row>
    <row r="7" spans="1:18" ht="13.5" customHeight="1">
      <c r="A7" s="78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485609</v>
      </c>
      <c r="F7" s="54">
        <f t="shared" si="0"/>
        <v>541166</v>
      </c>
      <c r="G7" s="54">
        <f t="shared" si="0"/>
        <v>311506</v>
      </c>
      <c r="H7" s="54">
        <f t="shared" si="0"/>
        <v>430390</v>
      </c>
      <c r="I7" s="54">
        <f t="shared" si="0"/>
        <v>303285</v>
      </c>
      <c r="J7" s="54">
        <f t="shared" si="0"/>
        <v>339133</v>
      </c>
      <c r="K7" s="54">
        <f t="shared" si="0"/>
        <v>284073</v>
      </c>
      <c r="L7" s="54">
        <f>+L5-L6</f>
        <v>609764</v>
      </c>
      <c r="M7" s="54">
        <f>+M5-M6</f>
        <v>307581</v>
      </c>
      <c r="N7" s="54">
        <f>+N5-N6</f>
        <v>609474</v>
      </c>
      <c r="O7" s="54">
        <f>+O5-O6</f>
        <v>314670</v>
      </c>
      <c r="P7" s="54">
        <v>229141</v>
      </c>
      <c r="Q7" s="54">
        <v>259923</v>
      </c>
      <c r="R7" s="54">
        <v>270923</v>
      </c>
    </row>
    <row r="8" spans="1:18" ht="13.5" customHeight="1">
      <c r="A8" s="78"/>
      <c r="B8" s="52" t="s">
        <v>25</v>
      </c>
      <c r="C8" s="53"/>
      <c r="D8" s="53"/>
      <c r="E8" s="53">
        <v>0</v>
      </c>
      <c r="F8" s="53">
        <v>5371</v>
      </c>
      <c r="G8" s="53">
        <v>2990</v>
      </c>
      <c r="H8" s="53">
        <v>162623</v>
      </c>
      <c r="I8" s="54">
        <v>85988</v>
      </c>
      <c r="J8" s="53">
        <v>11750</v>
      </c>
      <c r="K8" s="53">
        <v>26350</v>
      </c>
      <c r="L8" s="54">
        <v>407200</v>
      </c>
      <c r="M8" s="55">
        <v>19652</v>
      </c>
      <c r="N8" s="55">
        <v>85767</v>
      </c>
      <c r="O8" s="55">
        <v>46409</v>
      </c>
      <c r="P8" s="55">
        <v>54</v>
      </c>
      <c r="Q8" s="55">
        <v>18000</v>
      </c>
      <c r="R8" s="55">
        <v>15042</v>
      </c>
    </row>
    <row r="9" spans="1:18" ht="13.5" customHeight="1">
      <c r="A9" s="78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485609</v>
      </c>
      <c r="F9" s="54">
        <f t="shared" si="1"/>
        <v>535795</v>
      </c>
      <c r="G9" s="54">
        <f t="shared" si="1"/>
        <v>308516</v>
      </c>
      <c r="H9" s="54">
        <f t="shared" si="1"/>
        <v>267767</v>
      </c>
      <c r="I9" s="54">
        <f t="shared" si="1"/>
        <v>217297</v>
      </c>
      <c r="J9" s="54">
        <f t="shared" si="1"/>
        <v>327383</v>
      </c>
      <c r="K9" s="54">
        <f t="shared" si="1"/>
        <v>257723</v>
      </c>
      <c r="L9" s="54">
        <f>+L7-L8</f>
        <v>202564</v>
      </c>
      <c r="M9" s="54">
        <f>+M7-M8</f>
        <v>287929</v>
      </c>
      <c r="N9" s="54">
        <f>+N7-N8</f>
        <v>523707</v>
      </c>
      <c r="O9" s="54">
        <f>+O7-O8</f>
        <v>268261</v>
      </c>
      <c r="P9" s="54">
        <v>229087</v>
      </c>
      <c r="Q9" s="54">
        <v>241923</v>
      </c>
      <c r="R9" s="54">
        <v>255881</v>
      </c>
    </row>
    <row r="10" spans="1:18" ht="13.5" customHeight="1">
      <c r="A10" s="78"/>
      <c r="B10" s="52" t="s">
        <v>27</v>
      </c>
      <c r="C10" s="55"/>
      <c r="D10" s="55"/>
      <c r="E10" s="55">
        <v>207541</v>
      </c>
      <c r="F10" s="55">
        <v>50186</v>
      </c>
      <c r="G10" s="55">
        <v>-227279</v>
      </c>
      <c r="H10" s="55">
        <v>-40749</v>
      </c>
      <c r="I10" s="55">
        <v>-50512</v>
      </c>
      <c r="J10" s="55">
        <v>110086</v>
      </c>
      <c r="K10" s="55">
        <v>-69660</v>
      </c>
      <c r="L10" s="55">
        <v>-55159</v>
      </c>
      <c r="M10" s="55">
        <v>85365</v>
      </c>
      <c r="N10" s="55">
        <v>235778</v>
      </c>
      <c r="O10" s="55">
        <v>-255446</v>
      </c>
      <c r="P10" s="55">
        <v>-39174</v>
      </c>
      <c r="Q10" s="55">
        <v>12836</v>
      </c>
      <c r="R10" s="55">
        <v>13958</v>
      </c>
    </row>
    <row r="11" spans="1:18" ht="13.5" customHeight="1">
      <c r="A11" s="78"/>
      <c r="B11" s="52" t="s">
        <v>28</v>
      </c>
      <c r="C11" s="53"/>
      <c r="D11" s="53"/>
      <c r="E11" s="53">
        <v>18590</v>
      </c>
      <c r="F11" s="53">
        <v>14330</v>
      </c>
      <c r="G11" s="53">
        <v>10557</v>
      </c>
      <c r="H11" s="53">
        <v>8180</v>
      </c>
      <c r="I11" s="54">
        <v>1825</v>
      </c>
      <c r="J11" s="53">
        <v>1021</v>
      </c>
      <c r="K11" s="53">
        <v>417</v>
      </c>
      <c r="L11" s="54">
        <v>686</v>
      </c>
      <c r="M11" s="55">
        <v>462</v>
      </c>
      <c r="N11" s="55">
        <v>5294</v>
      </c>
      <c r="O11" s="55">
        <v>40335</v>
      </c>
      <c r="P11" s="55">
        <v>39725</v>
      </c>
      <c r="Q11" s="55">
        <v>154</v>
      </c>
      <c r="R11" s="55">
        <v>18631</v>
      </c>
    </row>
    <row r="12" spans="1:18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3.5" customHeight="1">
      <c r="A13" s="78"/>
      <c r="B13" s="52" t="s">
        <v>30</v>
      </c>
      <c r="C13" s="53"/>
      <c r="D13" s="53"/>
      <c r="E13" s="53">
        <v>0</v>
      </c>
      <c r="F13" s="53">
        <v>0</v>
      </c>
      <c r="G13" s="53">
        <v>0</v>
      </c>
      <c r="H13" s="53">
        <v>50000</v>
      </c>
      <c r="I13" s="54">
        <v>50000</v>
      </c>
      <c r="J13" s="53">
        <v>70000</v>
      </c>
      <c r="K13" s="53">
        <v>0</v>
      </c>
      <c r="L13" s="54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3.5" customHeight="1">
      <c r="A14" s="78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226131</v>
      </c>
      <c r="F14" s="54">
        <f t="shared" si="2"/>
        <v>64516</v>
      </c>
      <c r="G14" s="54">
        <f t="shared" si="2"/>
        <v>-216722</v>
      </c>
      <c r="H14" s="54">
        <f t="shared" si="2"/>
        <v>-82569</v>
      </c>
      <c r="I14" s="54">
        <f t="shared" si="2"/>
        <v>-98687</v>
      </c>
      <c r="J14" s="54">
        <f t="shared" si="2"/>
        <v>41107</v>
      </c>
      <c r="K14" s="54">
        <f t="shared" si="2"/>
        <v>-69243</v>
      </c>
      <c r="L14" s="54">
        <f aca="true" t="shared" si="3" ref="L14:R14">+L10+L11+L12-L13</f>
        <v>-54473</v>
      </c>
      <c r="M14" s="54">
        <f t="shared" si="3"/>
        <v>85827</v>
      </c>
      <c r="N14" s="54">
        <f t="shared" si="3"/>
        <v>241072</v>
      </c>
      <c r="O14" s="54">
        <f t="shared" si="3"/>
        <v>-215111</v>
      </c>
      <c r="P14" s="54">
        <f t="shared" si="3"/>
        <v>551</v>
      </c>
      <c r="Q14" s="54">
        <f t="shared" si="3"/>
        <v>12990</v>
      </c>
      <c r="R14" s="54">
        <f t="shared" si="3"/>
        <v>32589</v>
      </c>
    </row>
    <row r="15" spans="1:18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14.255548875429477</v>
      </c>
      <c r="F15" s="56">
        <f t="shared" si="4"/>
        <v>14.034688373574514</v>
      </c>
      <c r="G15" s="56">
        <f t="shared" si="4"/>
        <v>8.199126658908241</v>
      </c>
      <c r="H15" s="56">
        <f t="shared" si="4"/>
        <v>7.217476315916442</v>
      </c>
      <c r="I15" s="56">
        <f aca="true" t="shared" si="5" ref="I15:N15">+I9/I19*100</f>
        <v>5.86016424867504</v>
      </c>
      <c r="J15" s="56">
        <f t="shared" si="5"/>
        <v>8.423018005200209</v>
      </c>
      <c r="K15" s="56">
        <f t="shared" si="5"/>
        <v>6.4051119017582785</v>
      </c>
      <c r="L15" s="56">
        <f t="shared" si="5"/>
        <v>4.826573460231712</v>
      </c>
      <c r="M15" s="56">
        <f t="shared" si="5"/>
        <v>6.819222824261767</v>
      </c>
      <c r="N15" s="56">
        <f t="shared" si="5"/>
        <v>12.309333626666215</v>
      </c>
      <c r="O15" s="56">
        <f>+O9/O19*100</f>
        <v>6.464014565544468</v>
      </c>
      <c r="P15" s="56">
        <f>+P9/P19*100</f>
        <v>5.6859052780158414</v>
      </c>
      <c r="Q15" s="56">
        <f>+Q9/Q19*100</f>
        <v>6.396031929001541</v>
      </c>
      <c r="R15" s="56">
        <f>+R9/R19*100</f>
        <v>6.782595188691548</v>
      </c>
    </row>
    <row r="16" spans="1:18" ht="13.5" customHeight="1">
      <c r="A16" s="76" t="s">
        <v>33</v>
      </c>
      <c r="B16" s="76"/>
      <c r="C16" s="57"/>
      <c r="D16" s="58"/>
      <c r="E16" s="58">
        <v>1658945</v>
      </c>
      <c r="F16" s="58">
        <v>1887690</v>
      </c>
      <c r="G16" s="58">
        <v>1957622</v>
      </c>
      <c r="H16" s="58">
        <v>1963406</v>
      </c>
      <c r="I16" s="57">
        <v>1956033</v>
      </c>
      <c r="J16" s="58">
        <v>2059213</v>
      </c>
      <c r="K16" s="58">
        <v>2038023</v>
      </c>
      <c r="L16" s="57">
        <v>2085976</v>
      </c>
      <c r="M16" s="58">
        <v>2064086</v>
      </c>
      <c r="N16" s="58">
        <v>2105237</v>
      </c>
      <c r="O16" s="58">
        <v>2125993</v>
      </c>
      <c r="P16" s="58">
        <v>2134533</v>
      </c>
      <c r="Q16" s="58">
        <v>2115912</v>
      </c>
      <c r="R16" s="58">
        <v>2198235</v>
      </c>
    </row>
    <row r="17" spans="1:18" ht="13.5" customHeight="1">
      <c r="A17" s="76" t="s">
        <v>34</v>
      </c>
      <c r="B17" s="76"/>
      <c r="C17" s="57"/>
      <c r="D17" s="58"/>
      <c r="E17" s="58">
        <v>2884336</v>
      </c>
      <c r="F17" s="58">
        <v>3222487</v>
      </c>
      <c r="G17" s="58">
        <v>3141631</v>
      </c>
      <c r="H17" s="58">
        <v>3089477</v>
      </c>
      <c r="I17" s="57">
        <v>3087765</v>
      </c>
      <c r="J17" s="58">
        <v>3228684</v>
      </c>
      <c r="K17" s="58">
        <v>3376839</v>
      </c>
      <c r="L17" s="57">
        <v>3538540</v>
      </c>
      <c r="M17" s="58">
        <v>3566762</v>
      </c>
      <c r="N17" s="58">
        <v>3581341</v>
      </c>
      <c r="O17" s="58">
        <v>3507254</v>
      </c>
      <c r="P17" s="58">
        <v>3349096</v>
      </c>
      <c r="Q17" s="58">
        <v>3114788</v>
      </c>
      <c r="R17" s="58">
        <v>3065908</v>
      </c>
    </row>
    <row r="18" spans="1:18" ht="13.5" customHeight="1">
      <c r="A18" s="76" t="s">
        <v>35</v>
      </c>
      <c r="B18" s="76"/>
      <c r="C18" s="57"/>
      <c r="D18" s="58"/>
      <c r="E18" s="58">
        <v>2187361</v>
      </c>
      <c r="F18" s="58">
        <v>2491382</v>
      </c>
      <c r="G18" s="58">
        <v>2583606</v>
      </c>
      <c r="H18" s="58">
        <v>2588999</v>
      </c>
      <c r="I18" s="57">
        <v>2580505</v>
      </c>
      <c r="J18" s="58">
        <v>2717295</v>
      </c>
      <c r="K18" s="58">
        <v>2687925</v>
      </c>
      <c r="L18" s="57">
        <v>2751212</v>
      </c>
      <c r="M18" s="58">
        <v>2721509</v>
      </c>
      <c r="N18" s="58">
        <v>2778448</v>
      </c>
      <c r="O18" s="58">
        <v>2805430</v>
      </c>
      <c r="P18" s="58">
        <v>2816531</v>
      </c>
      <c r="Q18" s="58">
        <v>2789436</v>
      </c>
      <c r="R18" s="58">
        <v>2897640</v>
      </c>
    </row>
    <row r="19" spans="1:18" ht="13.5" customHeight="1">
      <c r="A19" s="76" t="s">
        <v>36</v>
      </c>
      <c r="B19" s="76"/>
      <c r="C19" s="57"/>
      <c r="D19" s="58"/>
      <c r="E19" s="58">
        <v>3406456</v>
      </c>
      <c r="F19" s="58">
        <v>3817648</v>
      </c>
      <c r="G19" s="58">
        <v>3762791</v>
      </c>
      <c r="H19" s="58">
        <v>3709981</v>
      </c>
      <c r="I19" s="57">
        <v>3708036</v>
      </c>
      <c r="J19" s="58">
        <v>3886766</v>
      </c>
      <c r="K19" s="58">
        <v>4023708</v>
      </c>
      <c r="L19" s="57">
        <v>4196849</v>
      </c>
      <c r="M19" s="58">
        <v>4222314</v>
      </c>
      <c r="N19" s="58">
        <v>4254552</v>
      </c>
      <c r="O19" s="58">
        <v>4150068</v>
      </c>
      <c r="P19" s="58">
        <v>4029033</v>
      </c>
      <c r="Q19" s="58">
        <v>3782392</v>
      </c>
      <c r="R19" s="58">
        <v>3772612</v>
      </c>
    </row>
    <row r="20" spans="1:18" ht="13.5" customHeight="1">
      <c r="A20" s="76" t="s">
        <v>37</v>
      </c>
      <c r="B20" s="76"/>
      <c r="C20" s="59"/>
      <c r="D20" s="60"/>
      <c r="E20" s="60">
        <v>0.61</v>
      </c>
      <c r="F20" s="60">
        <v>0.59</v>
      </c>
      <c r="G20" s="60">
        <v>0.6</v>
      </c>
      <c r="H20" s="60">
        <v>0.62</v>
      </c>
      <c r="I20" s="61">
        <v>0.63</v>
      </c>
      <c r="J20" s="60">
        <v>0.64</v>
      </c>
      <c r="K20" s="60">
        <v>0.62</v>
      </c>
      <c r="L20" s="61">
        <v>0.61</v>
      </c>
      <c r="M20" s="60">
        <v>0.59</v>
      </c>
      <c r="N20" s="60">
        <v>0.59</v>
      </c>
      <c r="O20" s="60">
        <v>0.59</v>
      </c>
      <c r="P20" s="60">
        <v>0.61</v>
      </c>
      <c r="Q20" s="60">
        <v>0.64</v>
      </c>
      <c r="R20" s="60">
        <v>0.68</v>
      </c>
    </row>
    <row r="21" spans="1:18" ht="13.5" customHeight="1">
      <c r="A21" s="76" t="s">
        <v>38</v>
      </c>
      <c r="B21" s="76"/>
      <c r="C21" s="62"/>
      <c r="D21" s="63"/>
      <c r="E21" s="63">
        <v>58.4</v>
      </c>
      <c r="F21" s="63">
        <v>60.4</v>
      </c>
      <c r="G21" s="63">
        <v>62.8</v>
      </c>
      <c r="H21" s="63">
        <v>71.4</v>
      </c>
      <c r="I21" s="64">
        <v>78</v>
      </c>
      <c r="J21" s="63">
        <v>82.5</v>
      </c>
      <c r="K21" s="63">
        <v>80.7</v>
      </c>
      <c r="L21" s="64">
        <v>79.8</v>
      </c>
      <c r="M21" s="63">
        <v>77.4</v>
      </c>
      <c r="N21" s="63">
        <v>80.6</v>
      </c>
      <c r="O21" s="63">
        <v>83.2</v>
      </c>
      <c r="P21" s="63">
        <v>84.8</v>
      </c>
      <c r="Q21" s="63">
        <v>85.9</v>
      </c>
      <c r="R21" s="63">
        <v>88.6</v>
      </c>
    </row>
    <row r="22" spans="1:18" ht="13.5" customHeight="1">
      <c r="A22" s="76" t="s">
        <v>39</v>
      </c>
      <c r="B22" s="76"/>
      <c r="C22" s="62"/>
      <c r="D22" s="63"/>
      <c r="E22" s="63">
        <v>7.8</v>
      </c>
      <c r="F22" s="63">
        <v>7.1</v>
      </c>
      <c r="G22" s="63">
        <v>7.4</v>
      </c>
      <c r="H22" s="63">
        <v>8.6</v>
      </c>
      <c r="I22" s="64">
        <v>10.9</v>
      </c>
      <c r="J22" s="63">
        <v>12.5</v>
      </c>
      <c r="K22" s="63">
        <v>14.2</v>
      </c>
      <c r="L22" s="64">
        <v>14.4</v>
      </c>
      <c r="M22" s="63">
        <v>14.4</v>
      </c>
      <c r="N22" s="63">
        <v>14.8</v>
      </c>
      <c r="O22" s="63">
        <v>17.2</v>
      </c>
      <c r="P22" s="63">
        <v>18.9</v>
      </c>
      <c r="Q22" s="63">
        <v>19.1</v>
      </c>
      <c r="R22" s="63">
        <v>18.3</v>
      </c>
    </row>
    <row r="23" spans="1:18" ht="13.5" customHeight="1">
      <c r="A23" s="76" t="s">
        <v>40</v>
      </c>
      <c r="B23" s="76"/>
      <c r="C23" s="62"/>
      <c r="D23" s="63"/>
      <c r="E23" s="63">
        <v>9.3</v>
      </c>
      <c r="F23" s="63">
        <v>8.4</v>
      </c>
      <c r="G23" s="63">
        <v>8.9</v>
      </c>
      <c r="H23" s="63">
        <v>10.1</v>
      </c>
      <c r="I23" s="64">
        <v>12.9</v>
      </c>
      <c r="J23" s="63">
        <v>14.2</v>
      </c>
      <c r="K23" s="63">
        <v>16.1</v>
      </c>
      <c r="L23" s="64">
        <v>15.6</v>
      </c>
      <c r="M23" s="63">
        <v>15.9</v>
      </c>
      <c r="N23" s="63">
        <v>16.3</v>
      </c>
      <c r="O23" s="63">
        <v>19.6</v>
      </c>
      <c r="P23" s="63">
        <v>20.1</v>
      </c>
      <c r="Q23" s="63">
        <v>20</v>
      </c>
      <c r="R23" s="63">
        <v>18.8</v>
      </c>
    </row>
    <row r="24" spans="1:18" ht="13.5" customHeight="1">
      <c r="A24" s="76" t="s">
        <v>41</v>
      </c>
      <c r="B24" s="76"/>
      <c r="C24" s="62"/>
      <c r="D24" s="63"/>
      <c r="E24" s="63">
        <v>8.6</v>
      </c>
      <c r="F24" s="63">
        <v>8.1</v>
      </c>
      <c r="G24" s="63">
        <v>7.7</v>
      </c>
      <c r="H24" s="63">
        <v>7.7</v>
      </c>
      <c r="I24" s="64">
        <v>8.7</v>
      </c>
      <c r="J24" s="63">
        <v>9.9</v>
      </c>
      <c r="K24" s="63">
        <v>11.3</v>
      </c>
      <c r="L24" s="64">
        <v>11.3</v>
      </c>
      <c r="M24" s="63">
        <v>11.1</v>
      </c>
      <c r="N24" s="63">
        <v>10.6</v>
      </c>
      <c r="O24" s="63">
        <v>11.9</v>
      </c>
      <c r="P24" s="63">
        <v>13.1</v>
      </c>
      <c r="Q24" s="63">
        <v>14</v>
      </c>
      <c r="R24" s="63">
        <v>13.3</v>
      </c>
    </row>
    <row r="25" spans="1:18" ht="13.5" customHeight="1">
      <c r="A25" s="77" t="s">
        <v>42</v>
      </c>
      <c r="B25" s="77"/>
      <c r="C25" s="54">
        <f aca="true" t="shared" si="6" ref="C25:K25">SUM(C26:C28)</f>
        <v>0</v>
      </c>
      <c r="D25" s="54">
        <f t="shared" si="6"/>
        <v>0</v>
      </c>
      <c r="E25" s="54">
        <f t="shared" si="6"/>
        <v>2472479</v>
      </c>
      <c r="F25" s="54">
        <f t="shared" si="6"/>
        <v>2414478</v>
      </c>
      <c r="G25" s="54">
        <f t="shared" si="6"/>
        <v>1653211</v>
      </c>
      <c r="H25" s="54">
        <f t="shared" si="6"/>
        <v>1331702</v>
      </c>
      <c r="I25" s="54">
        <f t="shared" si="6"/>
        <v>1128366</v>
      </c>
      <c r="J25" s="54">
        <f t="shared" si="6"/>
        <v>1021362</v>
      </c>
      <c r="K25" s="54">
        <f t="shared" si="6"/>
        <v>873566</v>
      </c>
      <c r="L25" s="54">
        <f aca="true" t="shared" si="7" ref="L25:Q25">SUM(L26:L28)</f>
        <v>790902</v>
      </c>
      <c r="M25" s="54">
        <f t="shared" si="7"/>
        <v>702860</v>
      </c>
      <c r="N25" s="54">
        <f t="shared" si="7"/>
        <v>501800</v>
      </c>
      <c r="O25" s="54">
        <f t="shared" si="7"/>
        <v>542563</v>
      </c>
      <c r="P25" s="54">
        <f t="shared" si="7"/>
        <v>584402</v>
      </c>
      <c r="Q25" s="54">
        <f t="shared" si="7"/>
        <v>551798</v>
      </c>
      <c r="R25" s="54">
        <f>SUM(R26:R28)</f>
        <v>546926</v>
      </c>
    </row>
    <row r="26" spans="1:18" ht="13.5" customHeight="1">
      <c r="A26" s="65"/>
      <c r="B26" s="2" t="s">
        <v>19</v>
      </c>
      <c r="C26" s="54"/>
      <c r="D26" s="53"/>
      <c r="E26" s="53">
        <v>254551</v>
      </c>
      <c r="F26" s="53">
        <v>268881</v>
      </c>
      <c r="G26" s="53">
        <v>279438</v>
      </c>
      <c r="H26" s="53">
        <v>237618</v>
      </c>
      <c r="I26" s="54">
        <v>189443</v>
      </c>
      <c r="J26" s="53">
        <v>120464</v>
      </c>
      <c r="K26" s="53">
        <v>120881</v>
      </c>
      <c r="L26" s="54">
        <v>121567</v>
      </c>
      <c r="M26" s="53">
        <v>122029</v>
      </c>
      <c r="N26" s="53">
        <v>127323</v>
      </c>
      <c r="O26" s="53">
        <v>167658</v>
      </c>
      <c r="P26" s="53">
        <v>207383</v>
      </c>
      <c r="Q26" s="53">
        <v>207537</v>
      </c>
      <c r="R26" s="53">
        <v>226168</v>
      </c>
    </row>
    <row r="27" spans="1:18" ht="13.5" customHeight="1">
      <c r="A27" s="65"/>
      <c r="B27" s="2" t="s">
        <v>20</v>
      </c>
      <c r="C27" s="54"/>
      <c r="D27" s="53"/>
      <c r="E27" s="53">
        <v>402775</v>
      </c>
      <c r="F27" s="53">
        <v>536726</v>
      </c>
      <c r="G27" s="53">
        <v>487369</v>
      </c>
      <c r="H27" s="53">
        <v>437156</v>
      </c>
      <c r="I27" s="54">
        <v>383765</v>
      </c>
      <c r="J27" s="53">
        <v>326997</v>
      </c>
      <c r="K27" s="53">
        <v>268517</v>
      </c>
      <c r="L27" s="54">
        <v>210877</v>
      </c>
      <c r="M27" s="53">
        <v>160637</v>
      </c>
      <c r="N27" s="53">
        <v>115265</v>
      </c>
      <c r="O27" s="53">
        <v>115543</v>
      </c>
      <c r="P27" s="53">
        <v>115576</v>
      </c>
      <c r="Q27" s="53">
        <v>87553</v>
      </c>
      <c r="R27" s="53">
        <v>87625</v>
      </c>
    </row>
    <row r="28" spans="1:18" ht="13.5" customHeight="1">
      <c r="A28" s="65"/>
      <c r="B28" s="2" t="s">
        <v>21</v>
      </c>
      <c r="C28" s="54"/>
      <c r="D28" s="53"/>
      <c r="E28" s="53">
        <v>1815153</v>
      </c>
      <c r="F28" s="53">
        <v>1608871</v>
      </c>
      <c r="G28" s="53">
        <v>886404</v>
      </c>
      <c r="H28" s="53">
        <v>656928</v>
      </c>
      <c r="I28" s="54">
        <v>555158</v>
      </c>
      <c r="J28" s="53">
        <v>573901</v>
      </c>
      <c r="K28" s="53">
        <v>484168</v>
      </c>
      <c r="L28" s="54">
        <v>458458</v>
      </c>
      <c r="M28" s="53">
        <v>420194</v>
      </c>
      <c r="N28" s="53">
        <v>259212</v>
      </c>
      <c r="O28" s="53">
        <v>259362</v>
      </c>
      <c r="P28" s="53">
        <v>261443</v>
      </c>
      <c r="Q28" s="53">
        <v>256708</v>
      </c>
      <c r="R28" s="53">
        <v>233133</v>
      </c>
    </row>
    <row r="29" spans="1:18" ht="13.5" customHeight="1">
      <c r="A29" s="77" t="s">
        <v>43</v>
      </c>
      <c r="B29" s="77"/>
      <c r="C29" s="54"/>
      <c r="D29" s="53"/>
      <c r="E29" s="53">
        <v>2394472</v>
      </c>
      <c r="F29" s="53">
        <v>2699506</v>
      </c>
      <c r="G29" s="53">
        <v>3728721</v>
      </c>
      <c r="H29" s="53">
        <v>4290880</v>
      </c>
      <c r="I29" s="54">
        <v>4612020</v>
      </c>
      <c r="J29" s="53">
        <v>5183424</v>
      </c>
      <c r="K29" s="53">
        <v>5462641</v>
      </c>
      <c r="L29" s="54">
        <v>5934176</v>
      </c>
      <c r="M29" s="53">
        <v>7167888</v>
      </c>
      <c r="N29" s="53">
        <v>7406738</v>
      </c>
      <c r="O29" s="53">
        <v>7353139</v>
      </c>
      <c r="P29" s="53">
        <v>7052066</v>
      </c>
      <c r="Q29" s="53">
        <v>6944037</v>
      </c>
      <c r="R29" s="53">
        <v>6712499</v>
      </c>
    </row>
    <row r="30" spans="1:18" ht="13.5" customHeight="1">
      <c r="A30" s="51"/>
      <c r="B30" s="48" t="s">
        <v>14</v>
      </c>
      <c r="C30" s="54"/>
      <c r="D30" s="53"/>
      <c r="E30" s="53">
        <v>2392708</v>
      </c>
      <c r="F30" s="53">
        <v>2697742</v>
      </c>
      <c r="G30" s="53">
        <v>3728721</v>
      </c>
      <c r="H30" s="53"/>
      <c r="I30" s="54">
        <v>2708362</v>
      </c>
      <c r="J30" s="53">
        <v>2794292</v>
      </c>
      <c r="K30" s="53">
        <v>3123016</v>
      </c>
      <c r="L30" s="54">
        <v>3394350</v>
      </c>
      <c r="M30" s="53">
        <v>3689381</v>
      </c>
      <c r="N30" s="53">
        <v>4042069</v>
      </c>
      <c r="O30" s="53">
        <v>4194983</v>
      </c>
      <c r="P30" s="53">
        <v>4046647</v>
      </c>
      <c r="Q30" s="53">
        <v>3890706</v>
      </c>
      <c r="R30" s="53">
        <v>3306803</v>
      </c>
    </row>
    <row r="31" spans="1:18" ht="13.5" customHeight="1">
      <c r="A31" s="75" t="s">
        <v>44</v>
      </c>
      <c r="B31" s="75"/>
      <c r="C31" s="54">
        <f aca="true" t="shared" si="8" ref="C31:K31">SUM(C32:C35)</f>
        <v>0</v>
      </c>
      <c r="D31" s="54">
        <f t="shared" si="8"/>
        <v>0</v>
      </c>
      <c r="E31" s="54">
        <f t="shared" si="8"/>
        <v>814801</v>
      </c>
      <c r="F31" s="54">
        <f t="shared" si="8"/>
        <v>730470</v>
      </c>
      <c r="G31" s="54">
        <f t="shared" si="8"/>
        <v>591748</v>
      </c>
      <c r="H31" s="54">
        <f t="shared" si="8"/>
        <v>462301</v>
      </c>
      <c r="I31" s="54">
        <f t="shared" si="8"/>
        <v>682272</v>
      </c>
      <c r="J31" s="54">
        <f t="shared" si="8"/>
        <v>476731</v>
      </c>
      <c r="K31" s="54">
        <f t="shared" si="8"/>
        <v>331329</v>
      </c>
      <c r="L31" s="54">
        <f aca="true" t="shared" si="9" ref="L31:Q31">SUM(L32:L35)</f>
        <v>254472</v>
      </c>
      <c r="M31" s="54">
        <f t="shared" si="9"/>
        <v>193596</v>
      </c>
      <c r="N31" s="54">
        <f t="shared" si="9"/>
        <v>143333</v>
      </c>
      <c r="O31" s="54">
        <f t="shared" si="9"/>
        <v>105987</v>
      </c>
      <c r="P31" s="54">
        <f t="shared" si="9"/>
        <v>73982</v>
      </c>
      <c r="Q31" s="54">
        <f t="shared" si="9"/>
        <v>24758</v>
      </c>
      <c r="R31" s="54">
        <f>SUM(R32:R35)</f>
        <v>19422</v>
      </c>
    </row>
    <row r="32" spans="1:18" ht="13.5" customHeight="1">
      <c r="A32" s="48"/>
      <c r="B32" s="48" t="s">
        <v>15</v>
      </c>
      <c r="C32" s="54"/>
      <c r="D32" s="53"/>
      <c r="E32" s="53">
        <v>813634</v>
      </c>
      <c r="F32" s="53">
        <v>729580</v>
      </c>
      <c r="G32" s="53">
        <v>590488</v>
      </c>
      <c r="H32" s="53">
        <v>457104</v>
      </c>
      <c r="I32" s="54">
        <v>677479</v>
      </c>
      <c r="J32" s="53">
        <v>473048</v>
      </c>
      <c r="K32" s="53">
        <v>328570</v>
      </c>
      <c r="L32" s="54">
        <v>252498</v>
      </c>
      <c r="M32" s="53">
        <v>191454</v>
      </c>
      <c r="N32" s="53">
        <v>141109</v>
      </c>
      <c r="O32" s="53">
        <v>104303</v>
      </c>
      <c r="P32" s="53">
        <v>68516</v>
      </c>
      <c r="Q32" s="53">
        <v>19689</v>
      </c>
      <c r="R32" s="53">
        <v>15110</v>
      </c>
    </row>
    <row r="33" spans="1:18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</row>
    <row r="34" spans="1:18" ht="13.5" customHeight="1">
      <c r="A34" s="51"/>
      <c r="B34" s="48" t="s">
        <v>17</v>
      </c>
      <c r="C34" s="54"/>
      <c r="D34" s="53"/>
      <c r="E34" s="53">
        <v>1167</v>
      </c>
      <c r="F34" s="53">
        <v>890</v>
      </c>
      <c r="G34" s="53">
        <v>1260</v>
      </c>
      <c r="H34" s="53">
        <v>5197</v>
      </c>
      <c r="I34" s="54">
        <v>4793</v>
      </c>
      <c r="J34" s="53">
        <v>3683</v>
      </c>
      <c r="K34" s="53">
        <v>2759</v>
      </c>
      <c r="L34" s="54">
        <v>1974</v>
      </c>
      <c r="M34" s="53">
        <v>2142</v>
      </c>
      <c r="N34" s="53">
        <v>2224</v>
      </c>
      <c r="O34" s="53">
        <v>1684</v>
      </c>
      <c r="P34" s="53">
        <v>5466</v>
      </c>
      <c r="Q34" s="53">
        <v>5069</v>
      </c>
      <c r="R34" s="53">
        <v>4312</v>
      </c>
    </row>
    <row r="35" spans="1:18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</row>
    <row r="36" spans="1:18" ht="13.5" customHeight="1">
      <c r="A36" s="77" t="s">
        <v>45</v>
      </c>
      <c r="B36" s="77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</row>
    <row r="37" spans="1:18" ht="13.5" customHeight="1">
      <c r="A37" s="77" t="s">
        <v>46</v>
      </c>
      <c r="B37" s="77"/>
      <c r="C37" s="54"/>
      <c r="D37" s="53"/>
      <c r="E37" s="53">
        <v>230930</v>
      </c>
      <c r="F37" s="53">
        <v>318042</v>
      </c>
      <c r="G37" s="53">
        <v>323793</v>
      </c>
      <c r="H37" s="53">
        <v>331015</v>
      </c>
      <c r="I37" s="54">
        <v>333590</v>
      </c>
      <c r="J37" s="53">
        <v>334844</v>
      </c>
      <c r="K37" s="53">
        <v>336177</v>
      </c>
      <c r="L37" s="54">
        <v>337999</v>
      </c>
      <c r="M37" s="53">
        <v>339110</v>
      </c>
      <c r="N37" s="53">
        <v>339620</v>
      </c>
      <c r="O37" s="53">
        <v>340128</v>
      </c>
      <c r="P37" s="53">
        <v>340268</v>
      </c>
      <c r="Q37" s="53">
        <v>340434</v>
      </c>
      <c r="R37" s="53">
        <v>340533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3" topLeftCell="N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7" ht="15" customHeight="1">
      <c r="A1" s="28" t="s">
        <v>102</v>
      </c>
      <c r="L1" s="29" t="str">
        <f>'財政指標'!$M$1</f>
        <v>石橋町</v>
      </c>
      <c r="P1" s="29" t="str">
        <f>'財政指標'!$M$1</f>
        <v>石橋町</v>
      </c>
      <c r="Q1" s="66"/>
    </row>
    <row r="2" spans="13:17" ht="15" customHeight="1">
      <c r="M2" s="22" t="s">
        <v>177</v>
      </c>
      <c r="Q2" s="22" t="s">
        <v>177</v>
      </c>
    </row>
    <row r="3" spans="1:17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173</v>
      </c>
      <c r="K3" s="5" t="s">
        <v>174</v>
      </c>
      <c r="L3" s="2" t="s">
        <v>175</v>
      </c>
      <c r="M3" s="2" t="s">
        <v>183</v>
      </c>
      <c r="N3" s="2" t="s">
        <v>191</v>
      </c>
      <c r="O3" s="73" t="s">
        <v>192</v>
      </c>
      <c r="P3" s="73" t="s">
        <v>193</v>
      </c>
      <c r="Q3" s="73" t="s">
        <v>196</v>
      </c>
    </row>
    <row r="4" spans="1:17" ht="15" customHeight="1">
      <c r="A4" s="3" t="s">
        <v>122</v>
      </c>
      <c r="B4" s="15"/>
      <c r="C4" s="15"/>
      <c r="D4" s="15">
        <v>2150791</v>
      </c>
      <c r="E4" s="15">
        <v>2344584</v>
      </c>
      <c r="F4" s="15">
        <v>2354853</v>
      </c>
      <c r="G4" s="15">
        <v>2227156</v>
      </c>
      <c r="H4" s="15">
        <v>2281716</v>
      </c>
      <c r="I4" s="15">
        <v>2384336</v>
      </c>
      <c r="J4" s="8">
        <v>2436922</v>
      </c>
      <c r="K4" s="9">
        <v>2420352</v>
      </c>
      <c r="L4" s="9">
        <v>2448882</v>
      </c>
      <c r="M4" s="9">
        <v>2390040</v>
      </c>
      <c r="N4" s="9">
        <v>2415830</v>
      </c>
      <c r="O4" s="9">
        <v>2495643</v>
      </c>
      <c r="P4" s="9">
        <v>2458948</v>
      </c>
      <c r="Q4" s="9">
        <v>2517993</v>
      </c>
    </row>
    <row r="5" spans="1:17" ht="15" customHeight="1">
      <c r="A5" s="3" t="s">
        <v>123</v>
      </c>
      <c r="B5" s="15"/>
      <c r="C5" s="15"/>
      <c r="D5" s="15">
        <v>149235</v>
      </c>
      <c r="E5" s="15">
        <v>157082</v>
      </c>
      <c r="F5" s="15">
        <v>172299</v>
      </c>
      <c r="G5" s="15">
        <v>169503</v>
      </c>
      <c r="H5" s="15">
        <v>173214</v>
      </c>
      <c r="I5" s="15">
        <v>177114</v>
      </c>
      <c r="J5" s="8">
        <v>116583</v>
      </c>
      <c r="K5" s="9">
        <v>83962</v>
      </c>
      <c r="L5" s="9">
        <v>80124</v>
      </c>
      <c r="M5" s="9">
        <v>82818</v>
      </c>
      <c r="N5" s="9">
        <v>84654</v>
      </c>
      <c r="O5" s="9">
        <v>87003</v>
      </c>
      <c r="P5" s="9">
        <v>91937</v>
      </c>
      <c r="Q5" s="9">
        <v>130761</v>
      </c>
    </row>
    <row r="6" spans="1:17" ht="15" customHeight="1">
      <c r="A6" s="3" t="s">
        <v>197</v>
      </c>
      <c r="B6" s="15"/>
      <c r="C6" s="15"/>
      <c r="D6" s="15">
        <v>89959</v>
      </c>
      <c r="E6" s="15">
        <v>63245</v>
      </c>
      <c r="F6" s="15">
        <v>66376</v>
      </c>
      <c r="G6" s="15">
        <v>86551</v>
      </c>
      <c r="H6" s="15">
        <v>61782</v>
      </c>
      <c r="I6" s="15">
        <v>34594</v>
      </c>
      <c r="J6" s="8">
        <v>27382</v>
      </c>
      <c r="K6" s="9">
        <v>21760</v>
      </c>
      <c r="L6" s="9">
        <v>20543</v>
      </c>
      <c r="M6" s="9">
        <v>88473</v>
      </c>
      <c r="N6" s="9">
        <v>90720</v>
      </c>
      <c r="O6" s="9">
        <v>28981</v>
      </c>
      <c r="P6" s="9">
        <v>20134</v>
      </c>
      <c r="Q6" s="9">
        <v>20478</v>
      </c>
    </row>
    <row r="7" spans="1:17" ht="15" customHeight="1">
      <c r="A7" s="3" t="s">
        <v>198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3180</v>
      </c>
    </row>
    <row r="8" spans="1:17" ht="15" customHeight="1">
      <c r="A8" s="3" t="s">
        <v>199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3748</v>
      </c>
    </row>
    <row r="9" spans="1:17" ht="15" customHeight="1">
      <c r="A9" s="3" t="s">
        <v>124</v>
      </c>
      <c r="B9" s="15"/>
      <c r="C9" s="15"/>
      <c r="D9" s="15"/>
      <c r="E9" s="15"/>
      <c r="F9" s="15"/>
      <c r="G9" s="15"/>
      <c r="H9" s="15"/>
      <c r="I9" s="15"/>
      <c r="J9" s="8">
        <v>44619</v>
      </c>
      <c r="K9" s="9">
        <v>200959</v>
      </c>
      <c r="L9" s="9">
        <v>190662</v>
      </c>
      <c r="M9" s="9">
        <v>196623</v>
      </c>
      <c r="N9" s="9">
        <v>191540</v>
      </c>
      <c r="O9" s="9">
        <v>167630</v>
      </c>
      <c r="P9" s="9">
        <v>184751</v>
      </c>
      <c r="Q9" s="9">
        <v>203888</v>
      </c>
    </row>
    <row r="10" spans="1:17" ht="15" customHeight="1">
      <c r="A10" s="3" t="s">
        <v>125</v>
      </c>
      <c r="B10" s="15"/>
      <c r="C10" s="15"/>
      <c r="D10" s="15"/>
      <c r="E10" s="15"/>
      <c r="F10" s="15"/>
      <c r="G10" s="15"/>
      <c r="H10" s="15"/>
      <c r="I10" s="15"/>
      <c r="J10" s="8"/>
      <c r="K10" s="9"/>
      <c r="L10" s="9">
        <v>8350</v>
      </c>
      <c r="M10" s="9">
        <v>1169</v>
      </c>
      <c r="N10" s="9">
        <v>1090</v>
      </c>
      <c r="O10" s="9">
        <v>984</v>
      </c>
      <c r="P10" s="9">
        <v>926</v>
      </c>
      <c r="Q10" s="9">
        <v>808</v>
      </c>
    </row>
    <row r="11" spans="1:17" ht="15" customHeight="1">
      <c r="A11" s="3" t="s">
        <v>126</v>
      </c>
      <c r="B11" s="15"/>
      <c r="C11" s="15"/>
      <c r="D11" s="15"/>
      <c r="E11" s="15">
        <v>115</v>
      </c>
      <c r="F11" s="15">
        <v>102</v>
      </c>
      <c r="G11" s="15">
        <v>135</v>
      </c>
      <c r="H11" s="15">
        <v>125</v>
      </c>
      <c r="I11" s="15">
        <v>126</v>
      </c>
      <c r="J11" s="15">
        <v>304</v>
      </c>
      <c r="K11" s="15">
        <v>293</v>
      </c>
      <c r="L11" s="15">
        <v>219</v>
      </c>
      <c r="M11" s="15">
        <v>0</v>
      </c>
      <c r="N11" s="15">
        <v>138</v>
      </c>
      <c r="O11" s="15">
        <v>0</v>
      </c>
      <c r="P11" s="15">
        <v>0</v>
      </c>
      <c r="Q11" s="15">
        <v>0</v>
      </c>
    </row>
    <row r="12" spans="1:17" ht="15" customHeight="1">
      <c r="A12" s="3" t="s">
        <v>127</v>
      </c>
      <c r="B12" s="15"/>
      <c r="C12" s="15"/>
      <c r="D12" s="15">
        <v>94470</v>
      </c>
      <c r="E12" s="15">
        <v>86613</v>
      </c>
      <c r="F12" s="15">
        <v>76818</v>
      </c>
      <c r="G12" s="15">
        <v>79500</v>
      </c>
      <c r="H12" s="15">
        <v>83774</v>
      </c>
      <c r="I12" s="15">
        <v>82620</v>
      </c>
      <c r="J12" s="8">
        <v>70654</v>
      </c>
      <c r="K12" s="9">
        <v>62036</v>
      </c>
      <c r="L12" s="9">
        <v>57375</v>
      </c>
      <c r="M12" s="9">
        <v>54607</v>
      </c>
      <c r="N12" s="9">
        <v>57304</v>
      </c>
      <c r="O12" s="9">
        <v>51632</v>
      </c>
      <c r="P12" s="9">
        <v>58524</v>
      </c>
      <c r="Q12" s="9">
        <v>55582</v>
      </c>
    </row>
    <row r="13" spans="1:17" ht="15" customHeight="1">
      <c r="A13" s="3" t="s">
        <v>128</v>
      </c>
      <c r="B13" s="15"/>
      <c r="C13" s="15"/>
      <c r="D13" s="15">
        <v>19269</v>
      </c>
      <c r="E13" s="15">
        <v>19652</v>
      </c>
      <c r="F13" s="15">
        <v>19652</v>
      </c>
      <c r="G13" s="15">
        <v>19652</v>
      </c>
      <c r="H13" s="15">
        <v>20098</v>
      </c>
      <c r="I13" s="15">
        <v>17714</v>
      </c>
      <c r="J13" s="8">
        <v>16283</v>
      </c>
      <c r="K13" s="9">
        <v>19195</v>
      </c>
      <c r="L13" s="9">
        <v>17666</v>
      </c>
      <c r="M13" s="9">
        <v>17666</v>
      </c>
      <c r="N13" s="9">
        <v>20336</v>
      </c>
      <c r="O13" s="9">
        <v>20467</v>
      </c>
      <c r="P13" s="9">
        <v>20519</v>
      </c>
      <c r="Q13" s="9">
        <v>21549</v>
      </c>
    </row>
    <row r="14" spans="1:17" ht="15" customHeight="1">
      <c r="A14" s="3" t="s">
        <v>129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62275</v>
      </c>
      <c r="M14" s="9">
        <v>79819</v>
      </c>
      <c r="N14" s="9">
        <v>77302</v>
      </c>
      <c r="O14" s="9">
        <v>78991</v>
      </c>
      <c r="P14" s="9">
        <v>81273</v>
      </c>
      <c r="Q14" s="9">
        <v>82035</v>
      </c>
    </row>
    <row r="15" spans="1:17" ht="15" customHeight="1">
      <c r="A15" s="3" t="s">
        <v>130</v>
      </c>
      <c r="B15" s="15"/>
      <c r="C15" s="15"/>
      <c r="D15" s="15">
        <v>1317455</v>
      </c>
      <c r="E15" s="15">
        <v>1426294</v>
      </c>
      <c r="F15" s="15">
        <v>1278712</v>
      </c>
      <c r="G15" s="15">
        <v>1217648</v>
      </c>
      <c r="H15" s="15">
        <v>1232533</v>
      </c>
      <c r="I15" s="15">
        <v>1279630</v>
      </c>
      <c r="J15" s="8">
        <v>1447942</v>
      </c>
      <c r="K15" s="9">
        <v>1566846</v>
      </c>
      <c r="L15" s="9">
        <v>1643701</v>
      </c>
      <c r="M15" s="9">
        <v>1637433</v>
      </c>
      <c r="N15" s="9">
        <v>1511961</v>
      </c>
      <c r="O15" s="9">
        <v>1364842</v>
      </c>
      <c r="P15" s="9">
        <v>1130649</v>
      </c>
      <c r="Q15" s="9">
        <v>1000116</v>
      </c>
    </row>
    <row r="16" spans="1:17" ht="15" customHeight="1">
      <c r="A16" s="3" t="s">
        <v>131</v>
      </c>
      <c r="B16" s="15"/>
      <c r="C16" s="15"/>
      <c r="D16" s="15">
        <v>1219095</v>
      </c>
      <c r="E16" s="15">
        <v>1326266</v>
      </c>
      <c r="F16" s="15"/>
      <c r="G16" s="15"/>
      <c r="H16" s="15"/>
      <c r="I16" s="15"/>
      <c r="J16" s="8">
        <v>1335783</v>
      </c>
      <c r="K16" s="8">
        <v>1445637</v>
      </c>
      <c r="L16" s="8">
        <v>1500805</v>
      </c>
      <c r="M16" s="8">
        <v>1476104</v>
      </c>
      <c r="N16" s="8">
        <v>1344638</v>
      </c>
      <c r="O16" s="8">
        <v>1212502</v>
      </c>
      <c r="P16" s="8">
        <v>992956</v>
      </c>
      <c r="Q16" s="8">
        <v>874972</v>
      </c>
    </row>
    <row r="17" spans="1:17" ht="15" customHeight="1">
      <c r="A17" s="3" t="s">
        <v>132</v>
      </c>
      <c r="B17" s="15"/>
      <c r="C17" s="15"/>
      <c r="D17" s="15">
        <v>98360</v>
      </c>
      <c r="E17" s="15">
        <v>100028</v>
      </c>
      <c r="F17" s="15"/>
      <c r="G17" s="15"/>
      <c r="H17" s="15"/>
      <c r="I17" s="15"/>
      <c r="J17" s="8">
        <v>112159</v>
      </c>
      <c r="K17" s="8">
        <v>121209</v>
      </c>
      <c r="L17" s="8">
        <v>142896</v>
      </c>
      <c r="M17" s="8">
        <v>161329</v>
      </c>
      <c r="N17" s="8">
        <v>167323</v>
      </c>
      <c r="O17" s="8">
        <v>152340</v>
      </c>
      <c r="P17" s="8">
        <v>137693</v>
      </c>
      <c r="Q17" s="8">
        <v>125144</v>
      </c>
    </row>
    <row r="18" spans="1:17" ht="15" customHeight="1">
      <c r="A18" s="3" t="s">
        <v>133</v>
      </c>
      <c r="B18" s="15"/>
      <c r="C18" s="15"/>
      <c r="D18" s="15">
        <v>4307</v>
      </c>
      <c r="E18" s="15">
        <v>4097</v>
      </c>
      <c r="F18" s="15">
        <v>4268</v>
      </c>
      <c r="G18" s="15">
        <v>4147</v>
      </c>
      <c r="H18" s="15">
        <v>4297</v>
      </c>
      <c r="I18" s="15">
        <v>4990</v>
      </c>
      <c r="J18" s="8">
        <v>5156</v>
      </c>
      <c r="K18" s="9">
        <v>4901</v>
      </c>
      <c r="L18" s="9">
        <v>4835</v>
      </c>
      <c r="M18" s="9">
        <v>4064</v>
      </c>
      <c r="N18" s="9">
        <v>4196</v>
      </c>
      <c r="O18" s="9">
        <v>4261</v>
      </c>
      <c r="P18" s="9">
        <v>4625</v>
      </c>
      <c r="Q18" s="9">
        <v>4562</v>
      </c>
    </row>
    <row r="19" spans="1:17" ht="15" customHeight="1">
      <c r="A19" s="3" t="s">
        <v>134</v>
      </c>
      <c r="B19" s="15"/>
      <c r="C19" s="15"/>
      <c r="D19" s="15">
        <v>2163</v>
      </c>
      <c r="E19" s="15">
        <v>1875</v>
      </c>
      <c r="F19" s="15">
        <v>6745</v>
      </c>
      <c r="G19" s="15">
        <v>7274</v>
      </c>
      <c r="H19" s="15">
        <v>5905</v>
      </c>
      <c r="I19" s="15">
        <v>94615</v>
      </c>
      <c r="J19" s="8">
        <v>30919</v>
      </c>
      <c r="K19" s="9">
        <v>26005</v>
      </c>
      <c r="L19" s="9">
        <v>30531</v>
      </c>
      <c r="M19" s="9">
        <v>2976</v>
      </c>
      <c r="N19" s="9">
        <v>3119</v>
      </c>
      <c r="O19" s="9">
        <v>8454</v>
      </c>
      <c r="P19" s="9">
        <v>7301</v>
      </c>
      <c r="Q19" s="9">
        <v>8773</v>
      </c>
    </row>
    <row r="20" spans="1:17" ht="15" customHeight="1">
      <c r="A20" s="3" t="s">
        <v>135</v>
      </c>
      <c r="B20" s="15"/>
      <c r="C20" s="15"/>
      <c r="D20" s="15">
        <v>47248</v>
      </c>
      <c r="E20" s="15">
        <v>49118</v>
      </c>
      <c r="F20" s="15">
        <v>46388</v>
      </c>
      <c r="G20" s="15">
        <v>51721</v>
      </c>
      <c r="H20" s="15">
        <v>50308</v>
      </c>
      <c r="I20" s="15">
        <v>45694</v>
      </c>
      <c r="J20" s="8">
        <v>46982</v>
      </c>
      <c r="K20" s="9">
        <v>53893</v>
      </c>
      <c r="L20" s="9">
        <v>61354</v>
      </c>
      <c r="M20" s="9">
        <v>118080</v>
      </c>
      <c r="N20" s="9">
        <v>117656</v>
      </c>
      <c r="O20" s="9">
        <v>113312</v>
      </c>
      <c r="P20" s="9">
        <v>108241</v>
      </c>
      <c r="Q20" s="9">
        <v>104067</v>
      </c>
    </row>
    <row r="21" spans="1:17" ht="15" customHeight="1">
      <c r="A21" s="4" t="s">
        <v>136</v>
      </c>
      <c r="B21" s="15"/>
      <c r="C21" s="15"/>
      <c r="D21" s="15">
        <v>10936</v>
      </c>
      <c r="E21" s="15">
        <v>11027</v>
      </c>
      <c r="F21" s="15">
        <v>10862</v>
      </c>
      <c r="G21" s="15">
        <v>11111</v>
      </c>
      <c r="H21" s="15">
        <v>12496</v>
      </c>
      <c r="I21" s="15">
        <v>15764</v>
      </c>
      <c r="J21" s="8">
        <v>18315</v>
      </c>
      <c r="K21" s="11">
        <v>20112</v>
      </c>
      <c r="L21" s="11">
        <v>22140</v>
      </c>
      <c r="M21" s="11">
        <v>18732</v>
      </c>
      <c r="N21" s="11">
        <v>12852</v>
      </c>
      <c r="O21" s="11">
        <v>13220</v>
      </c>
      <c r="P21" s="11">
        <v>12460</v>
      </c>
      <c r="Q21" s="11">
        <v>12783</v>
      </c>
    </row>
    <row r="22" spans="1:17" ht="15" customHeight="1">
      <c r="A22" s="3" t="s">
        <v>137</v>
      </c>
      <c r="B22" s="15"/>
      <c r="C22" s="15"/>
      <c r="D22" s="15">
        <v>108337</v>
      </c>
      <c r="E22" s="15">
        <v>233638</v>
      </c>
      <c r="F22" s="15">
        <v>491354</v>
      </c>
      <c r="G22" s="15">
        <v>250511</v>
      </c>
      <c r="H22" s="15">
        <v>318125</v>
      </c>
      <c r="I22" s="15">
        <v>180957</v>
      </c>
      <c r="J22" s="8">
        <v>271213</v>
      </c>
      <c r="K22" s="9">
        <v>269279</v>
      </c>
      <c r="L22" s="9">
        <v>441822</v>
      </c>
      <c r="M22" s="9">
        <v>260567</v>
      </c>
      <c r="N22" s="9">
        <v>285468</v>
      </c>
      <c r="O22" s="9">
        <v>241637</v>
      </c>
      <c r="P22" s="9">
        <v>241809</v>
      </c>
      <c r="Q22" s="9">
        <v>239235</v>
      </c>
    </row>
    <row r="23" spans="1:17" ht="15" customHeight="1">
      <c r="A23" s="3" t="s">
        <v>138</v>
      </c>
      <c r="B23" s="15"/>
      <c r="C23" s="15"/>
      <c r="D23" s="15">
        <v>498964</v>
      </c>
      <c r="E23" s="15">
        <v>213749</v>
      </c>
      <c r="F23" s="15">
        <v>350572</v>
      </c>
      <c r="G23" s="15">
        <v>236615</v>
      </c>
      <c r="H23" s="15">
        <v>305200</v>
      </c>
      <c r="I23" s="15">
        <v>281654</v>
      </c>
      <c r="J23" s="8">
        <v>436350</v>
      </c>
      <c r="K23" s="9">
        <v>259692</v>
      </c>
      <c r="L23" s="9">
        <v>340155</v>
      </c>
      <c r="M23" s="9">
        <v>163115</v>
      </c>
      <c r="N23" s="9">
        <v>176425</v>
      </c>
      <c r="O23" s="9">
        <v>219035</v>
      </c>
      <c r="P23" s="9">
        <v>210560</v>
      </c>
      <c r="Q23" s="9">
        <v>207501</v>
      </c>
    </row>
    <row r="24" spans="1:17" ht="15" customHeight="1">
      <c r="A24" s="3" t="s">
        <v>139</v>
      </c>
      <c r="B24" s="15"/>
      <c r="C24" s="15"/>
      <c r="D24" s="15">
        <v>172793</v>
      </c>
      <c r="E24" s="15">
        <v>145562</v>
      </c>
      <c r="F24" s="15">
        <v>87249</v>
      </c>
      <c r="G24" s="15">
        <v>56292</v>
      </c>
      <c r="H24" s="15">
        <v>43286</v>
      </c>
      <c r="I24" s="15">
        <v>22664</v>
      </c>
      <c r="J24" s="8">
        <v>9766</v>
      </c>
      <c r="K24" s="9">
        <v>22367</v>
      </c>
      <c r="L24" s="9">
        <v>10702</v>
      </c>
      <c r="M24" s="9">
        <v>119204</v>
      </c>
      <c r="N24" s="9">
        <v>5939</v>
      </c>
      <c r="O24" s="9">
        <v>5292</v>
      </c>
      <c r="P24" s="9">
        <v>5174</v>
      </c>
      <c r="Q24" s="9">
        <v>19124</v>
      </c>
    </row>
    <row r="25" spans="1:17" ht="15" customHeight="1">
      <c r="A25" s="3" t="s">
        <v>140</v>
      </c>
      <c r="B25" s="15"/>
      <c r="C25" s="15"/>
      <c r="D25" s="15">
        <v>2384</v>
      </c>
      <c r="E25" s="15">
        <v>3386</v>
      </c>
      <c r="F25" s="15">
        <v>1049</v>
      </c>
      <c r="G25" s="15">
        <v>876</v>
      </c>
      <c r="H25" s="15">
        <v>6962</v>
      </c>
      <c r="I25" s="15">
        <v>8819</v>
      </c>
      <c r="J25" s="17">
        <v>1630</v>
      </c>
      <c r="K25" s="16">
        <v>1789</v>
      </c>
      <c r="L25" s="16">
        <v>261</v>
      </c>
      <c r="M25" s="16">
        <v>2232</v>
      </c>
      <c r="N25" s="16">
        <v>2381</v>
      </c>
      <c r="O25" s="16">
        <v>10</v>
      </c>
      <c r="P25" s="16">
        <v>2000</v>
      </c>
      <c r="Q25" s="16">
        <v>100</v>
      </c>
    </row>
    <row r="26" spans="1:17" ht="15" customHeight="1">
      <c r="A26" s="3" t="s">
        <v>141</v>
      </c>
      <c r="B26" s="15"/>
      <c r="C26" s="15"/>
      <c r="D26" s="15">
        <v>59429</v>
      </c>
      <c r="E26" s="15">
        <v>443886</v>
      </c>
      <c r="F26" s="15">
        <v>1080212</v>
      </c>
      <c r="G26" s="15">
        <v>390115</v>
      </c>
      <c r="H26" s="15">
        <v>248977</v>
      </c>
      <c r="I26" s="15">
        <v>144702</v>
      </c>
      <c r="J26" s="8">
        <v>168626</v>
      </c>
      <c r="K26" s="9">
        <v>87457</v>
      </c>
      <c r="L26" s="9">
        <v>187930</v>
      </c>
      <c r="M26" s="9">
        <v>110653</v>
      </c>
      <c r="N26" s="9">
        <v>7518</v>
      </c>
      <c r="O26" s="9">
        <v>34678</v>
      </c>
      <c r="P26" s="9">
        <v>45038</v>
      </c>
      <c r="Q26" s="9">
        <v>39998</v>
      </c>
    </row>
    <row r="27" spans="1:17" ht="15" customHeight="1">
      <c r="A27" s="3" t="s">
        <v>142</v>
      </c>
      <c r="B27" s="15"/>
      <c r="C27" s="15"/>
      <c r="D27" s="15">
        <v>286068</v>
      </c>
      <c r="E27" s="15">
        <v>485609</v>
      </c>
      <c r="F27" s="15">
        <v>541166</v>
      </c>
      <c r="G27" s="15">
        <v>311506</v>
      </c>
      <c r="H27" s="15">
        <v>430432</v>
      </c>
      <c r="I27" s="15">
        <v>303285</v>
      </c>
      <c r="J27" s="8">
        <v>339133</v>
      </c>
      <c r="K27" s="9">
        <v>284073</v>
      </c>
      <c r="L27" s="9">
        <v>609764</v>
      </c>
      <c r="M27" s="9">
        <v>307581</v>
      </c>
      <c r="N27" s="9">
        <v>609474</v>
      </c>
      <c r="O27" s="9">
        <v>314670</v>
      </c>
      <c r="P27" s="9">
        <v>229141</v>
      </c>
      <c r="Q27" s="9">
        <v>259923</v>
      </c>
    </row>
    <row r="28" spans="1:17" ht="15" customHeight="1">
      <c r="A28" s="3" t="s">
        <v>143</v>
      </c>
      <c r="B28" s="15"/>
      <c r="C28" s="15"/>
      <c r="D28" s="15">
        <v>80867</v>
      </c>
      <c r="E28" s="15">
        <v>71164</v>
      </c>
      <c r="F28" s="15">
        <v>57330</v>
      </c>
      <c r="G28" s="15">
        <v>66103</v>
      </c>
      <c r="H28" s="15">
        <v>56951</v>
      </c>
      <c r="I28" s="15">
        <v>50058</v>
      </c>
      <c r="J28" s="8">
        <v>44146</v>
      </c>
      <c r="K28" s="9">
        <v>50914</v>
      </c>
      <c r="L28" s="9">
        <v>135241</v>
      </c>
      <c r="M28" s="9">
        <v>83162</v>
      </c>
      <c r="N28" s="9">
        <v>177890</v>
      </c>
      <c r="O28" s="9">
        <v>35129</v>
      </c>
      <c r="P28" s="9">
        <v>63452</v>
      </c>
      <c r="Q28" s="9">
        <v>51503</v>
      </c>
    </row>
    <row r="29" spans="1:17" ht="15" customHeight="1">
      <c r="A29" s="3" t="s">
        <v>144</v>
      </c>
      <c r="B29" s="15"/>
      <c r="C29" s="15"/>
      <c r="D29" s="15">
        <v>212100</v>
      </c>
      <c r="E29" s="15">
        <v>495300</v>
      </c>
      <c r="F29" s="15">
        <v>1220000</v>
      </c>
      <c r="G29" s="15">
        <v>756700</v>
      </c>
      <c r="H29" s="15">
        <v>608000</v>
      </c>
      <c r="I29" s="15">
        <v>922100</v>
      </c>
      <c r="J29" s="8">
        <v>724000</v>
      </c>
      <c r="K29" s="9">
        <v>952914</v>
      </c>
      <c r="L29" s="9">
        <v>1742400</v>
      </c>
      <c r="M29" s="9">
        <v>786000</v>
      </c>
      <c r="N29" s="9">
        <v>646300</v>
      </c>
      <c r="O29" s="9">
        <v>446475</v>
      </c>
      <c r="P29" s="9">
        <v>664400</v>
      </c>
      <c r="Q29" s="9">
        <v>489600</v>
      </c>
    </row>
    <row r="30" spans="1:17" ht="15" customHeight="1">
      <c r="A30" s="3" t="s">
        <v>194</v>
      </c>
      <c r="B30" s="74"/>
      <c r="C30" s="74"/>
      <c r="D30" s="74"/>
      <c r="E30" s="15"/>
      <c r="F30" s="15"/>
      <c r="G30" s="15"/>
      <c r="H30" s="15"/>
      <c r="I30" s="15"/>
      <c r="J30" s="8"/>
      <c r="K30" s="9"/>
      <c r="L30" s="9"/>
      <c r="M30" s="9"/>
      <c r="N30" s="9">
        <v>30000</v>
      </c>
      <c r="O30" s="9">
        <v>30400</v>
      </c>
      <c r="P30" s="9">
        <v>30300</v>
      </c>
      <c r="Q30" s="9">
        <v>30100</v>
      </c>
    </row>
    <row r="31" spans="1:17" ht="15" customHeight="1">
      <c r="A31" s="3" t="s">
        <v>195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9">
        <v>110000</v>
      </c>
      <c r="O31" s="9">
        <v>219700</v>
      </c>
      <c r="P31" s="9">
        <v>475900</v>
      </c>
      <c r="Q31" s="9">
        <v>334200</v>
      </c>
    </row>
    <row r="32" spans="1:17" ht="15" customHeight="1">
      <c r="A32" s="3" t="s">
        <v>0</v>
      </c>
      <c r="B32" s="10">
        <f aca="true" t="shared" si="0" ref="B32:N32">SUM(B4:B29)-B16-B17</f>
        <v>0</v>
      </c>
      <c r="C32" s="10">
        <f t="shared" si="0"/>
        <v>0</v>
      </c>
      <c r="D32" s="10">
        <f t="shared" si="0"/>
        <v>5306775</v>
      </c>
      <c r="E32" s="8">
        <f t="shared" si="0"/>
        <v>6255996</v>
      </c>
      <c r="F32" s="8">
        <f t="shared" si="0"/>
        <v>7866007</v>
      </c>
      <c r="G32" s="8">
        <f t="shared" si="0"/>
        <v>5943116</v>
      </c>
      <c r="H32" s="8">
        <f t="shared" si="0"/>
        <v>5944181</v>
      </c>
      <c r="I32" s="8">
        <f t="shared" si="0"/>
        <v>6051436</v>
      </c>
      <c r="J32" s="8">
        <f t="shared" si="0"/>
        <v>6256925</v>
      </c>
      <c r="K32" s="8">
        <f t="shared" si="0"/>
        <v>6408799</v>
      </c>
      <c r="L32" s="8">
        <f t="shared" si="0"/>
        <v>8116932</v>
      </c>
      <c r="M32" s="8">
        <f t="shared" si="0"/>
        <v>6525014</v>
      </c>
      <c r="N32" s="8">
        <f t="shared" si="0"/>
        <v>6500093</v>
      </c>
      <c r="O32" s="8">
        <f>SUM(O4:O29)-O16-O17</f>
        <v>5732346</v>
      </c>
      <c r="P32" s="8">
        <f>SUM(P4:P29)-P16-P17</f>
        <v>5641862</v>
      </c>
      <c r="Q32" s="8">
        <f>SUM(Q4:Q29)-Q16-Q17</f>
        <v>5477307</v>
      </c>
    </row>
    <row r="33" spans="1:17" ht="15" customHeight="1">
      <c r="A33" s="3" t="s">
        <v>1</v>
      </c>
      <c r="B33" s="15">
        <f aca="true" t="shared" si="1" ref="B33:L33">+B4+B5+B6+B9+B10+B11+B12+B13+B14+B15+B18</f>
        <v>0</v>
      </c>
      <c r="C33" s="15">
        <f t="shared" si="1"/>
        <v>0</v>
      </c>
      <c r="D33" s="15">
        <f t="shared" si="1"/>
        <v>3825486</v>
      </c>
      <c r="E33" s="15">
        <f t="shared" si="1"/>
        <v>4101682</v>
      </c>
      <c r="F33" s="15">
        <f t="shared" si="1"/>
        <v>3973080</v>
      </c>
      <c r="G33" s="15">
        <f t="shared" si="1"/>
        <v>3804292</v>
      </c>
      <c r="H33" s="15">
        <f t="shared" si="1"/>
        <v>3857539</v>
      </c>
      <c r="I33" s="15">
        <f t="shared" si="1"/>
        <v>3981124</v>
      </c>
      <c r="J33" s="12">
        <f t="shared" si="1"/>
        <v>4165845</v>
      </c>
      <c r="K33" s="12">
        <f t="shared" si="1"/>
        <v>4380304</v>
      </c>
      <c r="L33" s="12">
        <f t="shared" si="1"/>
        <v>4534632</v>
      </c>
      <c r="M33" s="12">
        <f>+M4+M5+M6+M9+M10+M11+M12+M13+M14+M15+M18</f>
        <v>4552712</v>
      </c>
      <c r="N33" s="12">
        <f>+N4+N5+N6+N9+N10+N11+N12+N13+N14+N15+N18</f>
        <v>4455071</v>
      </c>
      <c r="O33" s="12">
        <f>+O4+O5+O6+O9+O10+O11+O12+O13+O14+O15+O18</f>
        <v>4300434</v>
      </c>
      <c r="P33" s="12">
        <f>+P4+P5+P6+P9+P10+P11+P12+P13+P14+P15+P18</f>
        <v>4052286</v>
      </c>
      <c r="Q33" s="12">
        <f>SUM(Q4:Q15)+Q18</f>
        <v>4044700</v>
      </c>
    </row>
    <row r="34" spans="1:17" ht="15" customHeight="1">
      <c r="A34" s="3" t="s">
        <v>180</v>
      </c>
      <c r="B34" s="15">
        <f aca="true" t="shared" si="2" ref="B34:I34">SUM(B19:B29)</f>
        <v>0</v>
      </c>
      <c r="C34" s="15">
        <f t="shared" si="2"/>
        <v>0</v>
      </c>
      <c r="D34" s="15">
        <f t="shared" si="2"/>
        <v>1481289</v>
      </c>
      <c r="E34" s="15">
        <f t="shared" si="2"/>
        <v>2154314</v>
      </c>
      <c r="F34" s="15">
        <f t="shared" si="2"/>
        <v>3892927</v>
      </c>
      <c r="G34" s="15">
        <f t="shared" si="2"/>
        <v>2138824</v>
      </c>
      <c r="H34" s="15">
        <f t="shared" si="2"/>
        <v>2086642</v>
      </c>
      <c r="I34" s="15">
        <f t="shared" si="2"/>
        <v>2070312</v>
      </c>
      <c r="J34" s="12">
        <f aca="true" t="shared" si="3" ref="J34:P34">SUM(J19:J29)</f>
        <v>2091080</v>
      </c>
      <c r="K34" s="12">
        <f t="shared" si="3"/>
        <v>2028495</v>
      </c>
      <c r="L34" s="12">
        <f t="shared" si="3"/>
        <v>3582300</v>
      </c>
      <c r="M34" s="12">
        <f t="shared" si="3"/>
        <v>1972302</v>
      </c>
      <c r="N34" s="12">
        <f t="shared" si="3"/>
        <v>2045022</v>
      </c>
      <c r="O34" s="12">
        <f t="shared" si="3"/>
        <v>1431912</v>
      </c>
      <c r="P34" s="12">
        <f t="shared" si="3"/>
        <v>1589576</v>
      </c>
      <c r="Q34" s="12">
        <f>SUM(Q19:Q29)</f>
        <v>1432607</v>
      </c>
    </row>
    <row r="35" spans="1:17" ht="15" customHeight="1">
      <c r="A35" s="3" t="s">
        <v>12</v>
      </c>
      <c r="B35" s="15">
        <f aca="true" t="shared" si="4" ref="B35:M35">+B4+B19+B20+B21+B24+B25+B26+B27+B28</f>
        <v>0</v>
      </c>
      <c r="C35" s="15">
        <f t="shared" si="4"/>
        <v>0</v>
      </c>
      <c r="D35" s="15">
        <f t="shared" si="4"/>
        <v>2812679</v>
      </c>
      <c r="E35" s="15">
        <f t="shared" si="4"/>
        <v>3556211</v>
      </c>
      <c r="F35" s="15">
        <f t="shared" si="4"/>
        <v>4185854</v>
      </c>
      <c r="G35" s="15">
        <f t="shared" si="4"/>
        <v>3122154</v>
      </c>
      <c r="H35" s="15">
        <f t="shared" si="4"/>
        <v>3137033</v>
      </c>
      <c r="I35" s="15">
        <f t="shared" si="4"/>
        <v>3069937</v>
      </c>
      <c r="J35" s="12">
        <f t="shared" si="4"/>
        <v>3096439</v>
      </c>
      <c r="K35" s="12">
        <f t="shared" si="4"/>
        <v>2966962</v>
      </c>
      <c r="L35" s="12">
        <f t="shared" si="4"/>
        <v>3506805</v>
      </c>
      <c r="M35" s="12">
        <f t="shared" si="4"/>
        <v>3152660</v>
      </c>
      <c r="N35" s="12">
        <f>+N4+N19+N20+N21+N24+N25+N26+N27+N28</f>
        <v>3352659</v>
      </c>
      <c r="O35" s="12">
        <f>+O4+O19+O20+O21+O24+O25+O26+O27+O28</f>
        <v>3020408</v>
      </c>
      <c r="P35" s="12">
        <f>+P4+P19+P20+P21+P24+P25+P26+P27+P28</f>
        <v>2931755</v>
      </c>
      <c r="Q35" s="12">
        <f>+Q4+Q19+Q20+Q21+Q24+Q25+Q26+Q27+Q28</f>
        <v>3014264</v>
      </c>
    </row>
    <row r="36" spans="1:17" ht="15" customHeight="1">
      <c r="A36" s="3" t="s">
        <v>11</v>
      </c>
      <c r="B36" s="12">
        <f aca="true" t="shared" si="5" ref="B36:M36">SUM(B5:B18)-B16-B17+B22+B23+B29</f>
        <v>0</v>
      </c>
      <c r="C36" s="12">
        <f t="shared" si="5"/>
        <v>0</v>
      </c>
      <c r="D36" s="12">
        <f t="shared" si="5"/>
        <v>2494096</v>
      </c>
      <c r="E36" s="12">
        <f t="shared" si="5"/>
        <v>2699785</v>
      </c>
      <c r="F36" s="12">
        <f t="shared" si="5"/>
        <v>3680153</v>
      </c>
      <c r="G36" s="12">
        <f t="shared" si="5"/>
        <v>2820962</v>
      </c>
      <c r="H36" s="12">
        <f t="shared" si="5"/>
        <v>2807148</v>
      </c>
      <c r="I36" s="12">
        <f t="shared" si="5"/>
        <v>2981499</v>
      </c>
      <c r="J36" s="12">
        <f t="shared" si="5"/>
        <v>3160486</v>
      </c>
      <c r="K36" s="12">
        <f t="shared" si="5"/>
        <v>3441837</v>
      </c>
      <c r="L36" s="12">
        <f t="shared" si="5"/>
        <v>4610127</v>
      </c>
      <c r="M36" s="12">
        <f t="shared" si="5"/>
        <v>3372354</v>
      </c>
      <c r="N36" s="12">
        <f>SUM(N5:N18)-N16-N17+N22+N23+N29</f>
        <v>3147434</v>
      </c>
      <c r="O36" s="12">
        <f>SUM(O5:O18)-O16-O17+O22+O23+O29</f>
        <v>2711938</v>
      </c>
      <c r="P36" s="12">
        <f>SUM(P5:P18)-P16-P17+P22+P23+P29</f>
        <v>2710107</v>
      </c>
      <c r="Q36" s="12">
        <f>SUM(Q5:Q18)-Q16-Q17+Q22+Q23+Q29</f>
        <v>2463043</v>
      </c>
    </row>
    <row r="37" spans="1:17" ht="15" customHeight="1">
      <c r="A37" s="28" t="s">
        <v>103</v>
      </c>
      <c r="L37" s="29"/>
      <c r="M37" s="70" t="str">
        <f>'財政指標'!$M$1</f>
        <v>石橋町</v>
      </c>
      <c r="P37" s="70"/>
      <c r="Q37" s="70" t="str">
        <f>'財政指標'!$M$1</f>
        <v>石橋町</v>
      </c>
    </row>
    <row r="38" ht="15" customHeight="1">
      <c r="N38" s="66"/>
    </row>
    <row r="39" spans="1:17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173</v>
      </c>
      <c r="K39" s="5" t="s">
        <v>174</v>
      </c>
      <c r="L39" s="2" t="s">
        <v>176</v>
      </c>
      <c r="M39" s="2" t="s">
        <v>182</v>
      </c>
      <c r="N39" s="2" t="s">
        <v>191</v>
      </c>
      <c r="O39" s="73" t="s">
        <v>192</v>
      </c>
      <c r="P39" s="73" t="s">
        <v>193</v>
      </c>
      <c r="Q39" s="73" t="s">
        <v>196</v>
      </c>
    </row>
    <row r="40" spans="1:17" ht="15" customHeight="1">
      <c r="A40" s="3" t="s">
        <v>122</v>
      </c>
      <c r="B40" s="26" t="e">
        <f>+B4/$B$32*100</f>
        <v>#DIV/0!</v>
      </c>
      <c r="C40" s="26" t="e">
        <f aca="true" t="shared" si="6" ref="C40:M40">+C4/C$32*100</f>
        <v>#DIV/0!</v>
      </c>
      <c r="D40" s="26">
        <f t="shared" si="6"/>
        <v>40.52915377041612</v>
      </c>
      <c r="E40" s="26">
        <f t="shared" si="6"/>
        <v>37.477389691425635</v>
      </c>
      <c r="F40" s="26">
        <f t="shared" si="6"/>
        <v>29.937082435853412</v>
      </c>
      <c r="G40" s="26">
        <f t="shared" si="6"/>
        <v>37.47455038737255</v>
      </c>
      <c r="H40" s="26">
        <f t="shared" si="6"/>
        <v>38.38570864514388</v>
      </c>
      <c r="I40" s="26">
        <f t="shared" si="6"/>
        <v>39.40116031963322</v>
      </c>
      <c r="J40" s="26">
        <f t="shared" si="6"/>
        <v>38.947598061348025</v>
      </c>
      <c r="K40" s="26">
        <f t="shared" si="6"/>
        <v>37.766077544326166</v>
      </c>
      <c r="L40" s="26">
        <f t="shared" si="6"/>
        <v>30.17004454392374</v>
      </c>
      <c r="M40" s="26">
        <f t="shared" si="6"/>
        <v>36.628886926526135</v>
      </c>
      <c r="N40" s="26">
        <f aca="true" t="shared" si="7" ref="N40:Q42">+N4/N$32*100</f>
        <v>37.166083623726614</v>
      </c>
      <c r="O40" s="26">
        <f t="shared" si="7"/>
        <v>43.53615430750342</v>
      </c>
      <c r="P40" s="26">
        <f t="shared" si="7"/>
        <v>43.58397989883482</v>
      </c>
      <c r="Q40" s="26">
        <f t="shared" si="7"/>
        <v>45.971368776663425</v>
      </c>
    </row>
    <row r="41" spans="1:17" ht="15" customHeight="1">
      <c r="A41" s="3" t="s">
        <v>123</v>
      </c>
      <c r="B41" s="26" t="e">
        <f>+B5/$B$32*100</f>
        <v>#DIV/0!</v>
      </c>
      <c r="C41" s="26" t="e">
        <f aca="true" t="shared" si="8" ref="C41:M41">+C5/C$32*100</f>
        <v>#DIV/0!</v>
      </c>
      <c r="D41" s="26">
        <f t="shared" si="8"/>
        <v>2.812159927639668</v>
      </c>
      <c r="E41" s="26">
        <f t="shared" si="8"/>
        <v>2.5109031399636446</v>
      </c>
      <c r="F41" s="26">
        <f t="shared" si="8"/>
        <v>2.190425205571264</v>
      </c>
      <c r="G41" s="26">
        <f t="shared" si="8"/>
        <v>2.852089711861589</v>
      </c>
      <c r="H41" s="26">
        <f t="shared" si="8"/>
        <v>2.9140095161974378</v>
      </c>
      <c r="I41" s="26">
        <f t="shared" si="8"/>
        <v>2.926809438288697</v>
      </c>
      <c r="J41" s="26">
        <f t="shared" si="8"/>
        <v>1.8632635040375263</v>
      </c>
      <c r="K41" s="26">
        <f t="shared" si="8"/>
        <v>1.3101050602460773</v>
      </c>
      <c r="L41" s="26">
        <f t="shared" si="8"/>
        <v>0.9871217351580622</v>
      </c>
      <c r="M41" s="26">
        <f t="shared" si="8"/>
        <v>1.2692386560396653</v>
      </c>
      <c r="N41" s="26">
        <f t="shared" si="7"/>
        <v>1.3023505971376101</v>
      </c>
      <c r="O41" s="26">
        <f t="shared" si="7"/>
        <v>1.5177555576721993</v>
      </c>
      <c r="P41" s="26">
        <f t="shared" si="7"/>
        <v>1.6295506696193562</v>
      </c>
      <c r="Q41" s="26">
        <f t="shared" si="7"/>
        <v>2.387322821233135</v>
      </c>
    </row>
    <row r="42" spans="1:17" ht="15" customHeight="1">
      <c r="A42" s="3" t="s">
        <v>197</v>
      </c>
      <c r="B42" s="26" t="e">
        <f>+B6/$B$32*100</f>
        <v>#DIV/0!</v>
      </c>
      <c r="C42" s="26" t="e">
        <f aca="true" t="shared" si="9" ref="C42:M42">+C6/C$32*100</f>
        <v>#DIV/0!</v>
      </c>
      <c r="D42" s="26">
        <f t="shared" si="9"/>
        <v>1.695172680205963</v>
      </c>
      <c r="E42" s="26">
        <f t="shared" si="9"/>
        <v>1.010950134878603</v>
      </c>
      <c r="F42" s="26">
        <f t="shared" si="9"/>
        <v>0.8438334723068516</v>
      </c>
      <c r="G42" s="26">
        <f t="shared" si="9"/>
        <v>1.4563235851361476</v>
      </c>
      <c r="H42" s="26">
        <f t="shared" si="9"/>
        <v>1.0393694270076903</v>
      </c>
      <c r="I42" s="26">
        <f t="shared" si="9"/>
        <v>0.571665964904859</v>
      </c>
      <c r="J42" s="26">
        <f t="shared" si="9"/>
        <v>0.4376271091630473</v>
      </c>
      <c r="K42" s="26">
        <f t="shared" si="9"/>
        <v>0.33953319490906175</v>
      </c>
      <c r="L42" s="26">
        <f t="shared" si="9"/>
        <v>0.2530882358014087</v>
      </c>
      <c r="M42" s="26">
        <f t="shared" si="9"/>
        <v>1.3559051367552621</v>
      </c>
      <c r="N42" s="26">
        <f t="shared" si="7"/>
        <v>1.3956723388419212</v>
      </c>
      <c r="O42" s="26">
        <f t="shared" si="7"/>
        <v>0.5055696219314048</v>
      </c>
      <c r="P42" s="26">
        <f t="shared" si="7"/>
        <v>0.3568679985437432</v>
      </c>
      <c r="Q42" s="26">
        <f t="shared" si="7"/>
        <v>0.37386985976867826</v>
      </c>
    </row>
    <row r="43" spans="1:17" ht="15" customHeight="1">
      <c r="A43" s="3" t="s">
        <v>198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aca="true" t="shared" si="10" ref="Q43:Q67">+Q7/Q$32*100</f>
        <v>0.05805772800392602</v>
      </c>
    </row>
    <row r="44" spans="1:17" ht="15" customHeight="1">
      <c r="A44" s="3" t="s">
        <v>199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0"/>
        <v>0.0684277875970801</v>
      </c>
    </row>
    <row r="45" spans="1:17" ht="15" customHeight="1">
      <c r="A45" s="3" t="s">
        <v>124</v>
      </c>
      <c r="B45" s="26" t="e">
        <f aca="true" t="shared" si="11" ref="B45:B65">+B9/$B$32*100</f>
        <v>#DIV/0!</v>
      </c>
      <c r="C45" s="26" t="e">
        <f aca="true" t="shared" si="12" ref="C45:M45">+C9/C$32*100</f>
        <v>#DIV/0!</v>
      </c>
      <c r="D45" s="26">
        <f t="shared" si="12"/>
        <v>0</v>
      </c>
      <c r="E45" s="26">
        <f t="shared" si="12"/>
        <v>0</v>
      </c>
      <c r="F45" s="26">
        <f t="shared" si="12"/>
        <v>0</v>
      </c>
      <c r="G45" s="26">
        <f t="shared" si="12"/>
        <v>0</v>
      </c>
      <c r="H45" s="26">
        <f t="shared" si="12"/>
        <v>0</v>
      </c>
      <c r="I45" s="26">
        <f t="shared" si="12"/>
        <v>0</v>
      </c>
      <c r="J45" s="26">
        <f t="shared" si="12"/>
        <v>0.7131138698322259</v>
      </c>
      <c r="K45" s="26">
        <f t="shared" si="12"/>
        <v>3.1356733141420103</v>
      </c>
      <c r="L45" s="26">
        <f t="shared" si="12"/>
        <v>2.348941693733544</v>
      </c>
      <c r="M45" s="26">
        <f t="shared" si="12"/>
        <v>3.0133728448705246</v>
      </c>
      <c r="N45" s="26">
        <f aca="true" t="shared" si="13" ref="N45:P65">+N9/N$32*100</f>
        <v>2.9467270699049997</v>
      </c>
      <c r="O45" s="26">
        <f t="shared" si="13"/>
        <v>2.9242826584438553</v>
      </c>
      <c r="P45" s="26">
        <f t="shared" si="13"/>
        <v>3.274645852734434</v>
      </c>
      <c r="Q45" s="26">
        <f t="shared" si="10"/>
        <v>3.7224132224102098</v>
      </c>
    </row>
    <row r="46" spans="1:17" ht="15" customHeight="1">
      <c r="A46" s="3" t="s">
        <v>125</v>
      </c>
      <c r="B46" s="26" t="e">
        <f t="shared" si="11"/>
        <v>#DIV/0!</v>
      </c>
      <c r="C46" s="26" t="e">
        <f aca="true" t="shared" si="14" ref="C46:M46">+C10/C$32*100</f>
        <v>#DIV/0!</v>
      </c>
      <c r="D46" s="26">
        <f t="shared" si="14"/>
        <v>0</v>
      </c>
      <c r="E46" s="26">
        <f t="shared" si="14"/>
        <v>0</v>
      </c>
      <c r="F46" s="26">
        <f t="shared" si="14"/>
        <v>0</v>
      </c>
      <c r="G46" s="26">
        <f t="shared" si="14"/>
        <v>0</v>
      </c>
      <c r="H46" s="26">
        <f t="shared" si="14"/>
        <v>0</v>
      </c>
      <c r="I46" s="26">
        <f t="shared" si="14"/>
        <v>0</v>
      </c>
      <c r="J46" s="26">
        <f t="shared" si="14"/>
        <v>0</v>
      </c>
      <c r="K46" s="26">
        <f t="shared" si="14"/>
        <v>0</v>
      </c>
      <c r="L46" s="26">
        <f t="shared" si="14"/>
        <v>0.10287138046739827</v>
      </c>
      <c r="M46" s="26">
        <f t="shared" si="14"/>
        <v>0.017915670372508012</v>
      </c>
      <c r="N46" s="26">
        <f t="shared" si="13"/>
        <v>0.01676899084366947</v>
      </c>
      <c r="O46" s="26">
        <f t="shared" si="13"/>
        <v>0.017165746798954565</v>
      </c>
      <c r="P46" s="26">
        <f t="shared" si="13"/>
        <v>0.01641302109126384</v>
      </c>
      <c r="Q46" s="26">
        <f t="shared" si="10"/>
        <v>0.014751774914205103</v>
      </c>
    </row>
    <row r="47" spans="1:17" ht="15" customHeight="1">
      <c r="A47" s="3" t="s">
        <v>126</v>
      </c>
      <c r="B47" s="26" t="e">
        <f t="shared" si="11"/>
        <v>#DIV/0!</v>
      </c>
      <c r="C47" s="26" t="e">
        <f aca="true" t="shared" si="15" ref="C47:M47">+C11/C$32*100</f>
        <v>#DIV/0!</v>
      </c>
      <c r="D47" s="26">
        <f t="shared" si="15"/>
        <v>0</v>
      </c>
      <c r="E47" s="26">
        <f t="shared" si="15"/>
        <v>0.0018382364694606583</v>
      </c>
      <c r="F47" s="26">
        <f t="shared" si="15"/>
        <v>0.0012967189070642831</v>
      </c>
      <c r="G47" s="26">
        <f t="shared" si="15"/>
        <v>0.002271535672532725</v>
      </c>
      <c r="H47" s="26">
        <f t="shared" si="15"/>
        <v>0.0021028969339930933</v>
      </c>
      <c r="I47" s="26">
        <f t="shared" si="15"/>
        <v>0.002082150418512234</v>
      </c>
      <c r="J47" s="26">
        <f t="shared" si="15"/>
        <v>0.004858616652748755</v>
      </c>
      <c r="K47" s="26">
        <f t="shared" si="15"/>
        <v>0.004571839435126612</v>
      </c>
      <c r="L47" s="26">
        <f t="shared" si="15"/>
        <v>0.002698063751180865</v>
      </c>
      <c r="M47" s="26">
        <f t="shared" si="15"/>
        <v>0</v>
      </c>
      <c r="N47" s="26">
        <f t="shared" si="13"/>
        <v>0.0021230465471801714</v>
      </c>
      <c r="O47" s="26">
        <f t="shared" si="13"/>
        <v>0</v>
      </c>
      <c r="P47" s="26">
        <f t="shared" si="13"/>
        <v>0</v>
      </c>
      <c r="Q47" s="26">
        <f t="shared" si="10"/>
        <v>0</v>
      </c>
    </row>
    <row r="48" spans="1:17" ht="15" customHeight="1">
      <c r="A48" s="3" t="s">
        <v>127</v>
      </c>
      <c r="B48" s="26" t="e">
        <f t="shared" si="11"/>
        <v>#DIV/0!</v>
      </c>
      <c r="C48" s="26" t="e">
        <f aca="true" t="shared" si="16" ref="C48:M48">+C12/C$32*100</f>
        <v>#DIV/0!</v>
      </c>
      <c r="D48" s="26">
        <f t="shared" si="16"/>
        <v>1.7801772262814985</v>
      </c>
      <c r="E48" s="26">
        <f t="shared" si="16"/>
        <v>1.3844797854730087</v>
      </c>
      <c r="F48" s="26">
        <f t="shared" si="16"/>
        <v>0.9765818921849421</v>
      </c>
      <c r="G48" s="26">
        <f t="shared" si="16"/>
        <v>1.3376821182692715</v>
      </c>
      <c r="H48" s="26">
        <f t="shared" si="16"/>
        <v>1.4093447019866991</v>
      </c>
      <c r="I48" s="26">
        <f t="shared" si="16"/>
        <v>1.3652957744244507</v>
      </c>
      <c r="J48" s="26">
        <f t="shared" si="16"/>
        <v>1.1292128321819423</v>
      </c>
      <c r="K48" s="26">
        <f t="shared" si="16"/>
        <v>0.9679816764420291</v>
      </c>
      <c r="L48" s="26">
        <f t="shared" si="16"/>
        <v>0.7068557430319732</v>
      </c>
      <c r="M48" s="26">
        <f t="shared" si="16"/>
        <v>0.8368870932690718</v>
      </c>
      <c r="N48" s="26">
        <f t="shared" si="13"/>
        <v>0.8815873865189313</v>
      </c>
      <c r="O48" s="26">
        <f t="shared" si="13"/>
        <v>0.9007132507353882</v>
      </c>
      <c r="P48" s="26">
        <f t="shared" si="13"/>
        <v>1.0373171126837204</v>
      </c>
      <c r="Q48" s="26">
        <f t="shared" si="10"/>
        <v>1.0147687540610741</v>
      </c>
    </row>
    <row r="49" spans="1:17" ht="15" customHeight="1">
      <c r="A49" s="3" t="s">
        <v>128</v>
      </c>
      <c r="B49" s="26" t="e">
        <f t="shared" si="11"/>
        <v>#DIV/0!</v>
      </c>
      <c r="C49" s="26" t="e">
        <f aca="true" t="shared" si="17" ref="C49:M49">+C13/C$32*100</f>
        <v>#DIV/0!</v>
      </c>
      <c r="D49" s="26">
        <f t="shared" si="17"/>
        <v>0.3631018839125458</v>
      </c>
      <c r="E49" s="26">
        <f t="shared" si="17"/>
        <v>0.31413063563339877</v>
      </c>
      <c r="F49" s="26">
        <f t="shared" si="17"/>
        <v>0.24983450942771854</v>
      </c>
      <c r="G49" s="26">
        <f t="shared" si="17"/>
        <v>0.33066828916009716</v>
      </c>
      <c r="H49" s="26">
        <f t="shared" si="17"/>
        <v>0.33811218063514553</v>
      </c>
      <c r="I49" s="26">
        <f t="shared" si="17"/>
        <v>0.29272390883750565</v>
      </c>
      <c r="J49" s="26">
        <f t="shared" si="17"/>
        <v>0.2602396544628552</v>
      </c>
      <c r="K49" s="26">
        <f t="shared" si="17"/>
        <v>0.29951009541725365</v>
      </c>
      <c r="L49" s="26">
        <f t="shared" si="17"/>
        <v>0.21764380926192312</v>
      </c>
      <c r="M49" s="26">
        <f t="shared" si="17"/>
        <v>0.27074271411524936</v>
      </c>
      <c r="N49" s="26">
        <f t="shared" si="13"/>
        <v>0.31285706219895626</v>
      </c>
      <c r="O49" s="26">
        <f t="shared" si="13"/>
        <v>0.3570440444453283</v>
      </c>
      <c r="P49" s="26">
        <f t="shared" si="13"/>
        <v>0.36369198679443066</v>
      </c>
      <c r="Q49" s="26">
        <f t="shared" si="10"/>
        <v>0.3934232643888685</v>
      </c>
    </row>
    <row r="50" spans="1:17" ht="15" customHeight="1">
      <c r="A50" s="3" t="s">
        <v>129</v>
      </c>
      <c r="B50" s="26" t="e">
        <f t="shared" si="11"/>
        <v>#DIV/0!</v>
      </c>
      <c r="C50" s="26" t="e">
        <f aca="true" t="shared" si="18" ref="C50:M50">+C14/C$32*100</f>
        <v>#DIV/0!</v>
      </c>
      <c r="D50" s="26">
        <f t="shared" si="18"/>
        <v>0</v>
      </c>
      <c r="E50" s="26">
        <f t="shared" si="18"/>
        <v>0</v>
      </c>
      <c r="F50" s="26">
        <f t="shared" si="18"/>
        <v>0</v>
      </c>
      <c r="G50" s="26">
        <f t="shared" si="18"/>
        <v>0</v>
      </c>
      <c r="H50" s="26">
        <f t="shared" si="18"/>
        <v>0</v>
      </c>
      <c r="I50" s="26">
        <f t="shared" si="18"/>
        <v>0</v>
      </c>
      <c r="J50" s="26">
        <f t="shared" si="18"/>
        <v>0</v>
      </c>
      <c r="K50" s="26">
        <f t="shared" si="18"/>
        <v>0</v>
      </c>
      <c r="L50" s="26">
        <f t="shared" si="18"/>
        <v>0.7672233794739194</v>
      </c>
      <c r="M50" s="26">
        <f t="shared" si="18"/>
        <v>1.22327706883081</v>
      </c>
      <c r="N50" s="26">
        <f t="shared" si="13"/>
        <v>1.189244523116823</v>
      </c>
      <c r="O50" s="26">
        <f t="shared" si="13"/>
        <v>1.3779873022319309</v>
      </c>
      <c r="P50" s="26">
        <f t="shared" si="13"/>
        <v>1.4405350573977171</v>
      </c>
      <c r="Q50" s="26">
        <f t="shared" si="10"/>
        <v>1.4977250681767518</v>
      </c>
    </row>
    <row r="51" spans="1:17" ht="15" customHeight="1">
      <c r="A51" s="3" t="s">
        <v>130</v>
      </c>
      <c r="B51" s="26" t="e">
        <f t="shared" si="11"/>
        <v>#DIV/0!</v>
      </c>
      <c r="C51" s="26" t="e">
        <f aca="true" t="shared" si="19" ref="C51:M51">+C15/C$32*100</f>
        <v>#DIV/0!</v>
      </c>
      <c r="D51" s="26">
        <f t="shared" si="19"/>
        <v>24.82590650630562</v>
      </c>
      <c r="E51" s="26">
        <f t="shared" si="19"/>
        <v>22.798831712808003</v>
      </c>
      <c r="F51" s="26">
        <f t="shared" si="19"/>
        <v>16.256176736176307</v>
      </c>
      <c r="G51" s="26">
        <f t="shared" si="19"/>
        <v>20.488376804356502</v>
      </c>
      <c r="H51" s="26">
        <f t="shared" si="19"/>
        <v>20.735118933962475</v>
      </c>
      <c r="I51" s="26">
        <f t="shared" si="19"/>
        <v>21.14589000032389</v>
      </c>
      <c r="J51" s="26">
        <f t="shared" si="19"/>
        <v>23.141431294126107</v>
      </c>
      <c r="K51" s="26">
        <f t="shared" si="19"/>
        <v>24.448356080445024</v>
      </c>
      <c r="L51" s="26">
        <f t="shared" si="19"/>
        <v>20.250274364747668</v>
      </c>
      <c r="M51" s="26">
        <f t="shared" si="19"/>
        <v>25.09470477764492</v>
      </c>
      <c r="N51" s="26">
        <f t="shared" si="13"/>
        <v>23.260605655949846</v>
      </c>
      <c r="O51" s="26">
        <f t="shared" si="13"/>
        <v>23.809483935547505</v>
      </c>
      <c r="P51" s="26">
        <f t="shared" si="13"/>
        <v>20.04035192636757</v>
      </c>
      <c r="Q51" s="26">
        <f t="shared" si="10"/>
        <v>18.259265000117757</v>
      </c>
    </row>
    <row r="52" spans="1:17" ht="15" customHeight="1">
      <c r="A52" s="3" t="s">
        <v>131</v>
      </c>
      <c r="B52" s="26" t="e">
        <f t="shared" si="11"/>
        <v>#DIV/0!</v>
      </c>
      <c r="C52" s="26" t="e">
        <f aca="true" t="shared" si="20" ref="C52:M52">+C16/C$32*100</f>
        <v>#DIV/0!</v>
      </c>
      <c r="D52" s="26">
        <f t="shared" si="20"/>
        <v>22.97242675636333</v>
      </c>
      <c r="E52" s="26">
        <f t="shared" si="20"/>
        <v>21.19991764700617</v>
      </c>
      <c r="F52" s="26">
        <f t="shared" si="20"/>
        <v>0</v>
      </c>
      <c r="G52" s="26">
        <f t="shared" si="20"/>
        <v>0</v>
      </c>
      <c r="H52" s="26">
        <f t="shared" si="20"/>
        <v>0</v>
      </c>
      <c r="I52" s="26">
        <f t="shared" si="20"/>
        <v>0</v>
      </c>
      <c r="J52" s="26">
        <f t="shared" si="20"/>
        <v>21.348873448219376</v>
      </c>
      <c r="K52" s="26">
        <f t="shared" si="20"/>
        <v>22.5570656842257</v>
      </c>
      <c r="L52" s="26">
        <f t="shared" si="20"/>
        <v>18.48980624699086</v>
      </c>
      <c r="M52" s="26">
        <f t="shared" si="20"/>
        <v>22.622234986775506</v>
      </c>
      <c r="N52" s="26">
        <f t="shared" si="13"/>
        <v>20.686442486284427</v>
      </c>
      <c r="O52" s="26">
        <f t="shared" si="13"/>
        <v>21.1519332573435</v>
      </c>
      <c r="P52" s="26">
        <f t="shared" si="13"/>
        <v>17.59979240896002</v>
      </c>
      <c r="Q52" s="26">
        <f t="shared" si="10"/>
        <v>15.974492574544389</v>
      </c>
    </row>
    <row r="53" spans="1:17" ht="15" customHeight="1">
      <c r="A53" s="3" t="s">
        <v>132</v>
      </c>
      <c r="B53" s="26" t="e">
        <f t="shared" si="11"/>
        <v>#DIV/0!</v>
      </c>
      <c r="C53" s="26" t="e">
        <f aca="true" t="shared" si="21" ref="C53:M53">+C17/C$32*100</f>
        <v>#DIV/0!</v>
      </c>
      <c r="D53" s="26">
        <f t="shared" si="21"/>
        <v>1.8534797499422908</v>
      </c>
      <c r="E53" s="26">
        <f t="shared" si="21"/>
        <v>1.5989140658018324</v>
      </c>
      <c r="F53" s="26">
        <f t="shared" si="21"/>
        <v>0</v>
      </c>
      <c r="G53" s="26">
        <f t="shared" si="21"/>
        <v>0</v>
      </c>
      <c r="H53" s="26">
        <f t="shared" si="21"/>
        <v>0</v>
      </c>
      <c r="I53" s="26">
        <f t="shared" si="21"/>
        <v>0</v>
      </c>
      <c r="J53" s="26">
        <f t="shared" si="21"/>
        <v>1.7925578459067355</v>
      </c>
      <c r="K53" s="26">
        <f t="shared" si="21"/>
        <v>1.891290396219323</v>
      </c>
      <c r="L53" s="26">
        <f t="shared" si="21"/>
        <v>1.7604681177568076</v>
      </c>
      <c r="M53" s="26">
        <f t="shared" si="21"/>
        <v>2.472469790869414</v>
      </c>
      <c r="N53" s="26">
        <f t="shared" si="13"/>
        <v>2.5741631696654186</v>
      </c>
      <c r="O53" s="26">
        <f t="shared" si="13"/>
        <v>2.6575506782040024</v>
      </c>
      <c r="P53" s="26">
        <f t="shared" si="13"/>
        <v>2.440559517407551</v>
      </c>
      <c r="Q53" s="26">
        <f t="shared" si="10"/>
        <v>2.28477242557337</v>
      </c>
    </row>
    <row r="54" spans="1:17" ht="15" customHeight="1">
      <c r="A54" s="3" t="s">
        <v>133</v>
      </c>
      <c r="B54" s="26" t="e">
        <f t="shared" si="11"/>
        <v>#DIV/0!</v>
      </c>
      <c r="C54" s="26" t="e">
        <f aca="true" t="shared" si="22" ref="C54:M54">+C18/C$32*100</f>
        <v>#DIV/0!</v>
      </c>
      <c r="D54" s="26">
        <f t="shared" si="22"/>
        <v>0.08116040344653767</v>
      </c>
      <c r="E54" s="26">
        <f t="shared" si="22"/>
        <v>0.06548917230765493</v>
      </c>
      <c r="F54" s="26">
        <f t="shared" si="22"/>
        <v>0.05425878720931726</v>
      </c>
      <c r="G54" s="26">
        <f t="shared" si="22"/>
        <v>0.06977821062217193</v>
      </c>
      <c r="H54" s="26">
        <f t="shared" si="22"/>
        <v>0.07228918500294658</v>
      </c>
      <c r="I54" s="26">
        <f t="shared" si="22"/>
        <v>0.08245976657441308</v>
      </c>
      <c r="J54" s="26">
        <f t="shared" si="22"/>
        <v>0.08240469559727823</v>
      </c>
      <c r="K54" s="26">
        <f t="shared" si="22"/>
        <v>0.0764729865923397</v>
      </c>
      <c r="L54" s="26">
        <f t="shared" si="22"/>
        <v>0.05956684126465516</v>
      </c>
      <c r="M54" s="26">
        <f t="shared" si="22"/>
        <v>0.06228339126935206</v>
      </c>
      <c r="N54" s="26">
        <f t="shared" si="13"/>
        <v>0.06455292255049273</v>
      </c>
      <c r="O54" s="26">
        <f t="shared" si="13"/>
        <v>0.07433256820157053</v>
      </c>
      <c r="P54" s="26">
        <f t="shared" si="13"/>
        <v>0.0819764822322843</v>
      </c>
      <c r="Q54" s="26">
        <f t="shared" si="10"/>
        <v>0.08328910539431147</v>
      </c>
    </row>
    <row r="55" spans="1:17" ht="15" customHeight="1">
      <c r="A55" s="3" t="s">
        <v>134</v>
      </c>
      <c r="B55" s="26" t="e">
        <f t="shared" si="11"/>
        <v>#DIV/0!</v>
      </c>
      <c r="C55" s="26" t="e">
        <f aca="true" t="shared" si="23" ref="C55:M55">+C19/C$32*100</f>
        <v>#DIV/0!</v>
      </c>
      <c r="D55" s="26">
        <f t="shared" si="23"/>
        <v>0.04075921816922708</v>
      </c>
      <c r="E55" s="26">
        <f t="shared" si="23"/>
        <v>0.029971246784684644</v>
      </c>
      <c r="F55" s="26">
        <f t="shared" si="23"/>
        <v>0.08574871596224108</v>
      </c>
      <c r="G55" s="26">
        <f t="shared" si="23"/>
        <v>0.12239370727409662</v>
      </c>
      <c r="H55" s="26">
        <f t="shared" si="23"/>
        <v>0.09934085116183375</v>
      </c>
      <c r="I55" s="26">
        <f t="shared" si="23"/>
        <v>1.5635131892661511</v>
      </c>
      <c r="J55" s="26">
        <f t="shared" si="23"/>
        <v>0.4941564746261143</v>
      </c>
      <c r="K55" s="26">
        <f t="shared" si="23"/>
        <v>0.4057702543019371</v>
      </c>
      <c r="L55" s="26">
        <f t="shared" si="23"/>
        <v>0.3761396547365433</v>
      </c>
      <c r="M55" s="26">
        <f t="shared" si="23"/>
        <v>0.045609097543698754</v>
      </c>
      <c r="N55" s="26">
        <f t="shared" si="13"/>
        <v>0.04798392884532575</v>
      </c>
      <c r="O55" s="26">
        <f t="shared" si="13"/>
        <v>0.14747888560809136</v>
      </c>
      <c r="P55" s="26">
        <f t="shared" si="13"/>
        <v>0.12940763173576383</v>
      </c>
      <c r="Q55" s="26">
        <f t="shared" si="10"/>
        <v>0.16016995213158583</v>
      </c>
    </row>
    <row r="56" spans="1:17" ht="15" customHeight="1">
      <c r="A56" s="3" t="s">
        <v>135</v>
      </c>
      <c r="B56" s="26" t="e">
        <f t="shared" si="11"/>
        <v>#DIV/0!</v>
      </c>
      <c r="C56" s="26" t="e">
        <f aca="true" t="shared" si="24" ref="C56:M56">+C20/C$32*100</f>
        <v>#DIV/0!</v>
      </c>
      <c r="D56" s="26">
        <f t="shared" si="24"/>
        <v>0.8903335830141659</v>
      </c>
      <c r="E56" s="26">
        <f t="shared" si="24"/>
        <v>0.7851347731040749</v>
      </c>
      <c r="F56" s="26">
        <f t="shared" si="24"/>
        <v>0.5897274182440977</v>
      </c>
      <c r="G56" s="26">
        <f t="shared" si="24"/>
        <v>0.8702673816227043</v>
      </c>
      <c r="H56" s="26">
        <f t="shared" si="24"/>
        <v>0.8463403116425964</v>
      </c>
      <c r="I56" s="26">
        <f t="shared" si="24"/>
        <v>0.7550935017737939</v>
      </c>
      <c r="J56" s="26">
        <f t="shared" si="24"/>
        <v>0.7508800249323749</v>
      </c>
      <c r="K56" s="26">
        <f t="shared" si="24"/>
        <v>0.8409219886596536</v>
      </c>
      <c r="L56" s="26">
        <f t="shared" si="24"/>
        <v>0.7558767278079944</v>
      </c>
      <c r="M56" s="26">
        <f t="shared" si="24"/>
        <v>1.8096512896370796</v>
      </c>
      <c r="N56" s="26">
        <f t="shared" si="13"/>
        <v>1.8100664098190593</v>
      </c>
      <c r="O56" s="26">
        <f t="shared" si="13"/>
        <v>1.9767125013040037</v>
      </c>
      <c r="P56" s="26">
        <f t="shared" si="13"/>
        <v>1.9185332785523646</v>
      </c>
      <c r="Q56" s="26">
        <f t="shared" si="10"/>
        <v>1.8999665346492354</v>
      </c>
    </row>
    <row r="57" spans="1:17" ht="15" customHeight="1">
      <c r="A57" s="4" t="s">
        <v>136</v>
      </c>
      <c r="B57" s="26" t="e">
        <f t="shared" si="11"/>
        <v>#DIV/0!</v>
      </c>
      <c r="C57" s="26" t="e">
        <f aca="true" t="shared" si="25" ref="C57:M57">+C21/C$32*100</f>
        <v>#DIV/0!</v>
      </c>
      <c r="D57" s="26">
        <f t="shared" si="25"/>
        <v>0.20607619505255076</v>
      </c>
      <c r="E57" s="26">
        <f t="shared" si="25"/>
        <v>0.17626290042384937</v>
      </c>
      <c r="F57" s="26">
        <f t="shared" si="25"/>
        <v>0.13808785067188473</v>
      </c>
      <c r="G57" s="26">
        <f t="shared" si="25"/>
        <v>0.18695579894452674</v>
      </c>
      <c r="H57" s="26">
        <f t="shared" si="25"/>
        <v>0.21022240069742157</v>
      </c>
      <c r="I57" s="26">
        <f t="shared" si="25"/>
        <v>0.26050015236053065</v>
      </c>
      <c r="J57" s="26">
        <f t="shared" si="25"/>
        <v>0.29271567103649154</v>
      </c>
      <c r="K57" s="26">
        <f t="shared" si="25"/>
        <v>0.3138185485299196</v>
      </c>
      <c r="L57" s="26">
        <f t="shared" si="25"/>
        <v>0.2727631573111614</v>
      </c>
      <c r="M57" s="26">
        <f t="shared" si="25"/>
        <v>0.28707984381336193</v>
      </c>
      <c r="N57" s="26">
        <f t="shared" si="13"/>
        <v>0.1977202480026055</v>
      </c>
      <c r="O57" s="26">
        <f t="shared" si="13"/>
        <v>0.23062111044936925</v>
      </c>
      <c r="P57" s="26">
        <f t="shared" si="13"/>
        <v>0.2208490742949757</v>
      </c>
      <c r="Q57" s="26">
        <f t="shared" si="10"/>
        <v>0.23338111228747996</v>
      </c>
    </row>
    <row r="58" spans="1:17" ht="15" customHeight="1">
      <c r="A58" s="3" t="s">
        <v>137</v>
      </c>
      <c r="B58" s="26" t="e">
        <f t="shared" si="11"/>
        <v>#DIV/0!</v>
      </c>
      <c r="C58" s="26" t="e">
        <f aca="true" t="shared" si="26" ref="C58:M58">+C22/C$32*100</f>
        <v>#DIV/0!</v>
      </c>
      <c r="D58" s="26">
        <f t="shared" si="26"/>
        <v>2.041484705871268</v>
      </c>
      <c r="E58" s="26">
        <f t="shared" si="26"/>
        <v>3.7346251500160808</v>
      </c>
      <c r="F58" s="26">
        <f t="shared" si="26"/>
        <v>6.24654923393788</v>
      </c>
      <c r="G58" s="26">
        <f t="shared" si="26"/>
        <v>4.21514572490256</v>
      </c>
      <c r="H58" s="26">
        <f t="shared" si="26"/>
        <v>5.351872697012423</v>
      </c>
      <c r="I58" s="26">
        <f t="shared" si="26"/>
        <v>2.9903150260533202</v>
      </c>
      <c r="J58" s="26">
        <f t="shared" si="26"/>
        <v>4.334605257374829</v>
      </c>
      <c r="K58" s="26">
        <f t="shared" si="26"/>
        <v>4.201707683452079</v>
      </c>
      <c r="L58" s="26">
        <f t="shared" si="26"/>
        <v>5.4432142587864485</v>
      </c>
      <c r="M58" s="26">
        <f t="shared" si="26"/>
        <v>3.993355416555428</v>
      </c>
      <c r="N58" s="26">
        <f t="shared" si="13"/>
        <v>4.391752548771225</v>
      </c>
      <c r="O58" s="26">
        <f t="shared" si="13"/>
        <v>4.215324755344496</v>
      </c>
      <c r="P58" s="26">
        <f t="shared" si="13"/>
        <v>4.285978636131121</v>
      </c>
      <c r="Q58" s="26">
        <f t="shared" si="10"/>
        <v>4.36774860346517</v>
      </c>
    </row>
    <row r="59" spans="1:17" ht="15" customHeight="1">
      <c r="A59" s="3" t="s">
        <v>138</v>
      </c>
      <c r="B59" s="26" t="e">
        <f t="shared" si="11"/>
        <v>#DIV/0!</v>
      </c>
      <c r="C59" s="26" t="e">
        <f aca="true" t="shared" si="27" ref="C59:D65">+C23/C$32*100</f>
        <v>#DIV/0!</v>
      </c>
      <c r="D59" s="26">
        <f t="shared" si="27"/>
        <v>9.402395993800377</v>
      </c>
      <c r="E59" s="26">
        <f aca="true" t="shared" si="28" ref="E59:L59">+E23/E$32*100</f>
        <v>3.4167061487890975</v>
      </c>
      <c r="F59" s="26">
        <f t="shared" si="28"/>
        <v>4.456797457719018</v>
      </c>
      <c r="G59" s="26">
        <f t="shared" si="28"/>
        <v>3.981328986343191</v>
      </c>
      <c r="H59" s="26">
        <f t="shared" si="28"/>
        <v>5.134433154037537</v>
      </c>
      <c r="I59" s="26">
        <f t="shared" si="28"/>
        <v>4.65433328552099</v>
      </c>
      <c r="J59" s="26">
        <f t="shared" si="28"/>
        <v>6.973872948772759</v>
      </c>
      <c r="K59" s="26">
        <f t="shared" si="28"/>
        <v>4.052116472992834</v>
      </c>
      <c r="L59" s="26">
        <f t="shared" si="28"/>
        <v>4.190684362022498</v>
      </c>
      <c r="M59" s="26">
        <f aca="true" t="shared" si="29" ref="M59:M65">+M23/M$32*100</f>
        <v>2.4998413796506793</v>
      </c>
      <c r="N59" s="26">
        <f t="shared" si="13"/>
        <v>2.7141919354076935</v>
      </c>
      <c r="O59" s="26">
        <f t="shared" si="13"/>
        <v>3.8210359249075334</v>
      </c>
      <c r="P59" s="26">
        <f t="shared" si="13"/>
        <v>3.732101210557791</v>
      </c>
      <c r="Q59" s="26">
        <f t="shared" si="10"/>
        <v>3.788376295139199</v>
      </c>
    </row>
    <row r="60" spans="1:17" ht="15" customHeight="1">
      <c r="A60" s="3" t="s">
        <v>139</v>
      </c>
      <c r="B60" s="26" t="e">
        <f t="shared" si="11"/>
        <v>#DIV/0!</v>
      </c>
      <c r="C60" s="26" t="e">
        <f t="shared" si="27"/>
        <v>#DIV/0!</v>
      </c>
      <c r="D60" s="26">
        <f t="shared" si="27"/>
        <v>3.2560830259432514</v>
      </c>
      <c r="E60" s="26">
        <f aca="true" t="shared" si="30" ref="E60:L60">+E24/E$32*100</f>
        <v>2.326759799718542</v>
      </c>
      <c r="F60" s="26">
        <f t="shared" si="30"/>
        <v>1.109190469827957</v>
      </c>
      <c r="G60" s="26">
        <f t="shared" si="30"/>
        <v>0.9471798968756457</v>
      </c>
      <c r="H60" s="26">
        <f t="shared" si="30"/>
        <v>0.7282079734786003</v>
      </c>
      <c r="I60" s="26">
        <f t="shared" si="30"/>
        <v>0.3745226752790577</v>
      </c>
      <c r="J60" s="26">
        <f t="shared" si="30"/>
        <v>0.15608305996955374</v>
      </c>
      <c r="K60" s="26">
        <f t="shared" si="30"/>
        <v>0.3490045482780783</v>
      </c>
      <c r="L60" s="26">
        <f t="shared" si="30"/>
        <v>0.1318478459595325</v>
      </c>
      <c r="M60" s="26">
        <f t="shared" si="29"/>
        <v>1.8268773063168906</v>
      </c>
      <c r="N60" s="26">
        <f t="shared" si="13"/>
        <v>0.09136792350509447</v>
      </c>
      <c r="O60" s="26">
        <f t="shared" si="13"/>
        <v>0.09231822363828003</v>
      </c>
      <c r="P60" s="26">
        <f t="shared" si="13"/>
        <v>0.09170731223131653</v>
      </c>
      <c r="Q60" s="26">
        <f t="shared" si="10"/>
        <v>0.3491496824990821</v>
      </c>
    </row>
    <row r="61" spans="1:17" ht="15" customHeight="1">
      <c r="A61" s="3" t="s">
        <v>140</v>
      </c>
      <c r="B61" s="26" t="e">
        <f t="shared" si="11"/>
        <v>#DIV/0!</v>
      </c>
      <c r="C61" s="26" t="e">
        <f t="shared" si="27"/>
        <v>#DIV/0!</v>
      </c>
      <c r="D61" s="26">
        <f t="shared" si="27"/>
        <v>0.04492370601730806</v>
      </c>
      <c r="E61" s="26">
        <f aca="true" t="shared" si="31" ref="E61:L61">+E25/E$32*100</f>
        <v>0.05412407552690251</v>
      </c>
      <c r="F61" s="26">
        <f t="shared" si="31"/>
        <v>0.013335864054023852</v>
      </c>
      <c r="G61" s="26">
        <f t="shared" si="31"/>
        <v>0.014739742586212351</v>
      </c>
      <c r="H61" s="26">
        <f t="shared" si="31"/>
        <v>0.11712294763567933</v>
      </c>
      <c r="I61" s="26">
        <f t="shared" si="31"/>
        <v>0.14573400429253486</v>
      </c>
      <c r="J61" s="26">
        <f t="shared" si="31"/>
        <v>0.026051135342041017</v>
      </c>
      <c r="K61" s="26">
        <f t="shared" si="31"/>
        <v>0.02791474658512461</v>
      </c>
      <c r="L61" s="26">
        <f t="shared" si="31"/>
        <v>0.0032155006349689763</v>
      </c>
      <c r="M61" s="26">
        <f t="shared" si="29"/>
        <v>0.03420682315777407</v>
      </c>
      <c r="N61" s="26">
        <f t="shared" si="13"/>
        <v>0.03663024513649266</v>
      </c>
      <c r="O61" s="26">
        <f t="shared" si="13"/>
        <v>0.00017444864633083906</v>
      </c>
      <c r="P61" s="26">
        <f t="shared" si="13"/>
        <v>0.03544928961396078</v>
      </c>
      <c r="Q61" s="26">
        <f t="shared" si="10"/>
        <v>0.0018257147171045916</v>
      </c>
    </row>
    <row r="62" spans="1:17" ht="15" customHeight="1">
      <c r="A62" s="3" t="s">
        <v>141</v>
      </c>
      <c r="B62" s="26" t="e">
        <f t="shared" si="11"/>
        <v>#DIV/0!</v>
      </c>
      <c r="C62" s="26" t="e">
        <f t="shared" si="27"/>
        <v>#DIV/0!</v>
      </c>
      <c r="D62" s="26">
        <f t="shared" si="27"/>
        <v>1.1198703544054536</v>
      </c>
      <c r="E62" s="26">
        <f aca="true" t="shared" si="32" ref="E62:L62">+E26/E$32*100</f>
        <v>7.095368986808816</v>
      </c>
      <c r="F62" s="26">
        <f t="shared" si="32"/>
        <v>13.732660039585523</v>
      </c>
      <c r="G62" s="26">
        <f t="shared" si="32"/>
        <v>6.564149176963734</v>
      </c>
      <c r="H62" s="26">
        <f t="shared" si="32"/>
        <v>4.188583759478387</v>
      </c>
      <c r="I62" s="26">
        <f t="shared" si="32"/>
        <v>2.3912010306314073</v>
      </c>
      <c r="J62" s="26">
        <f t="shared" si="32"/>
        <v>2.6950299068631955</v>
      </c>
      <c r="K62" s="26">
        <f t="shared" si="32"/>
        <v>1.3646394589688333</v>
      </c>
      <c r="L62" s="26">
        <f t="shared" si="32"/>
        <v>2.3152836564357075</v>
      </c>
      <c r="M62" s="26">
        <f t="shared" si="29"/>
        <v>1.6958277790668341</v>
      </c>
      <c r="N62" s="26">
        <f t="shared" si="13"/>
        <v>0.11565988363551107</v>
      </c>
      <c r="O62" s="26">
        <f t="shared" si="13"/>
        <v>0.6049530157460837</v>
      </c>
      <c r="P62" s="26">
        <f t="shared" si="13"/>
        <v>0.7982825528167827</v>
      </c>
      <c r="Q62" s="26">
        <f t="shared" si="10"/>
        <v>0.7302493725474946</v>
      </c>
    </row>
    <row r="63" spans="1:17" ht="15" customHeight="1">
      <c r="A63" s="3" t="s">
        <v>142</v>
      </c>
      <c r="B63" s="26" t="e">
        <f t="shared" si="11"/>
        <v>#DIV/0!</v>
      </c>
      <c r="C63" s="26" t="e">
        <f t="shared" si="27"/>
        <v>#DIV/0!</v>
      </c>
      <c r="D63" s="26">
        <f t="shared" si="27"/>
        <v>5.3906185960399675</v>
      </c>
      <c r="E63" s="26">
        <f aca="true" t="shared" si="33" ref="E63:L63">+E27/E$32*100</f>
        <v>7.762297162594094</v>
      </c>
      <c r="F63" s="26">
        <f t="shared" si="33"/>
        <v>6.8798057260818615</v>
      </c>
      <c r="G63" s="26">
        <f t="shared" si="33"/>
        <v>5.241459194133179</v>
      </c>
      <c r="H63" s="26">
        <f t="shared" si="33"/>
        <v>7.241233064740121</v>
      </c>
      <c r="I63" s="26">
        <f t="shared" si="33"/>
        <v>5.011785632368912</v>
      </c>
      <c r="J63" s="26">
        <f t="shared" si="33"/>
        <v>5.420122504265274</v>
      </c>
      <c r="K63" s="26">
        <f t="shared" si="33"/>
        <v>4.432546566057073</v>
      </c>
      <c r="L63" s="26">
        <f t="shared" si="33"/>
        <v>7.5122472382422325</v>
      </c>
      <c r="M63" s="26">
        <f t="shared" si="29"/>
        <v>4.713874943410083</v>
      </c>
      <c r="N63" s="26">
        <f t="shared" si="13"/>
        <v>9.376388922435417</v>
      </c>
      <c r="O63" s="26">
        <f t="shared" si="13"/>
        <v>5.489375554092513</v>
      </c>
      <c r="P63" s="26">
        <f t="shared" si="13"/>
        <v>4.061442835716294</v>
      </c>
      <c r="Q63" s="26">
        <f t="shared" si="10"/>
        <v>4.745452464139769</v>
      </c>
    </row>
    <row r="64" spans="1:17" ht="15" customHeight="1">
      <c r="A64" s="3" t="s">
        <v>143</v>
      </c>
      <c r="B64" s="26" t="e">
        <f t="shared" si="11"/>
        <v>#DIV/0!</v>
      </c>
      <c r="C64" s="26" t="e">
        <f t="shared" si="27"/>
        <v>#DIV/0!</v>
      </c>
      <c r="D64" s="26">
        <f t="shared" si="27"/>
        <v>1.5238445195057262</v>
      </c>
      <c r="E64" s="26">
        <f aca="true" t="shared" si="34" ref="E64:L64">+E28/E$32*100</f>
        <v>1.137532696632159</v>
      </c>
      <c r="F64" s="26">
        <f t="shared" si="34"/>
        <v>0.7288323033528956</v>
      </c>
      <c r="G64" s="26">
        <f t="shared" si="34"/>
        <v>1.1122616486031907</v>
      </c>
      <c r="H64" s="26">
        <f t="shared" si="34"/>
        <v>0.9580966663027253</v>
      </c>
      <c r="I64" s="26">
        <f t="shared" si="34"/>
        <v>0.8272086162689318</v>
      </c>
      <c r="J64" s="26">
        <f t="shared" si="34"/>
        <v>0.7055542458955477</v>
      </c>
      <c r="K64" s="26">
        <f t="shared" si="34"/>
        <v>0.7944390204779397</v>
      </c>
      <c r="L64" s="26">
        <f t="shared" si="34"/>
        <v>1.666159085723522</v>
      </c>
      <c r="M64" s="26">
        <f t="shared" si="29"/>
        <v>1.2745106753793938</v>
      </c>
      <c r="N64" s="26">
        <f t="shared" si="13"/>
        <v>2.736730074477396</v>
      </c>
      <c r="O64" s="26">
        <f t="shared" si="13"/>
        <v>0.6128206496956046</v>
      </c>
      <c r="P64" s="26">
        <f t="shared" si="13"/>
        <v>1.1246641622925198</v>
      </c>
      <c r="Q64" s="26">
        <f t="shared" si="10"/>
        <v>0.9402978507503778</v>
      </c>
    </row>
    <row r="65" spans="1:17" ht="15" customHeight="1">
      <c r="A65" s="3" t="s">
        <v>144</v>
      </c>
      <c r="B65" s="26" t="e">
        <f t="shared" si="11"/>
        <v>#DIV/0!</v>
      </c>
      <c r="C65" s="26" t="e">
        <f t="shared" si="27"/>
        <v>#DIV/0!</v>
      </c>
      <c r="D65" s="26">
        <f t="shared" si="27"/>
        <v>3.9967777039727514</v>
      </c>
      <c r="E65" s="26">
        <f aca="true" t="shared" si="35" ref="E65:L65">+E29/E$32*100</f>
        <v>7.917204550642295</v>
      </c>
      <c r="F65" s="26">
        <f t="shared" si="35"/>
        <v>15.509775162925738</v>
      </c>
      <c r="G65" s="26">
        <f t="shared" si="35"/>
        <v>12.732378099300098</v>
      </c>
      <c r="H65" s="26">
        <f t="shared" si="35"/>
        <v>10.228490686942408</v>
      </c>
      <c r="I65" s="26">
        <f t="shared" si="35"/>
        <v>15.23770556277882</v>
      </c>
      <c r="J65" s="26">
        <f t="shared" si="35"/>
        <v>11.57117913352006</v>
      </c>
      <c r="K65" s="26">
        <f t="shared" si="35"/>
        <v>14.868838919741437</v>
      </c>
      <c r="L65" s="26">
        <f t="shared" si="35"/>
        <v>21.466238721723922</v>
      </c>
      <c r="M65" s="26">
        <f t="shared" si="29"/>
        <v>12.045951165775277</v>
      </c>
      <c r="N65" s="26">
        <f t="shared" si="13"/>
        <v>9.942934662627135</v>
      </c>
      <c r="O65" s="26">
        <f t="shared" si="13"/>
        <v>7.788695937056138</v>
      </c>
      <c r="P65" s="26">
        <f t="shared" si="13"/>
        <v>11.776254009757771</v>
      </c>
      <c r="Q65" s="26">
        <f t="shared" si="10"/>
        <v>8.938699254944082</v>
      </c>
    </row>
    <row r="66" spans="1:17" ht="15" customHeight="1">
      <c r="A66" s="3" t="s">
        <v>194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6" ref="N66:P67">+N30/N$32*100</f>
        <v>0.4615318580826459</v>
      </c>
      <c r="O66" s="26">
        <f t="shared" si="36"/>
        <v>0.5303238848457508</v>
      </c>
      <c r="P66" s="26">
        <f t="shared" si="36"/>
        <v>0.5370567376515059</v>
      </c>
      <c r="Q66" s="26">
        <f t="shared" si="10"/>
        <v>0.5495401298484821</v>
      </c>
    </row>
    <row r="67" spans="1:17" ht="15" customHeight="1">
      <c r="A67" s="3" t="s">
        <v>195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6"/>
        <v>1.6922834796363684</v>
      </c>
      <c r="O67" s="26">
        <f t="shared" si="36"/>
        <v>3.8326367598885343</v>
      </c>
      <c r="P67" s="26">
        <f t="shared" si="36"/>
        <v>8.435158463641967</v>
      </c>
      <c r="Q67" s="26">
        <f t="shared" si="10"/>
        <v>6.101538584563546</v>
      </c>
    </row>
    <row r="68" spans="1:17" ht="15" customHeight="1">
      <c r="A68" s="3" t="s">
        <v>0</v>
      </c>
      <c r="B68" s="27" t="e">
        <f aca="true" t="shared" si="37" ref="B68:N68">SUM(B40:B65)-B52-B53</f>
        <v>#DIV/0!</v>
      </c>
      <c r="C68" s="27" t="e">
        <f t="shared" si="37"/>
        <v>#DIV/0!</v>
      </c>
      <c r="D68" s="27">
        <f t="shared" si="37"/>
        <v>100.00000000000003</v>
      </c>
      <c r="E68" s="27">
        <f t="shared" si="37"/>
        <v>100.00000000000003</v>
      </c>
      <c r="F68" s="27">
        <f t="shared" si="37"/>
        <v>100</v>
      </c>
      <c r="G68" s="27">
        <f t="shared" si="37"/>
        <v>100</v>
      </c>
      <c r="H68" s="27">
        <f t="shared" si="37"/>
        <v>99.99999999999999</v>
      </c>
      <c r="I68" s="27">
        <f t="shared" si="37"/>
        <v>100.00000000000001</v>
      </c>
      <c r="J68" s="27">
        <f t="shared" si="37"/>
        <v>100</v>
      </c>
      <c r="K68" s="27">
        <f t="shared" si="37"/>
        <v>100.00000000000001</v>
      </c>
      <c r="L68" s="27">
        <f t="shared" si="37"/>
        <v>100.00000000000003</v>
      </c>
      <c r="M68" s="27">
        <f t="shared" si="37"/>
        <v>99.99999999999997</v>
      </c>
      <c r="N68" s="27">
        <f t="shared" si="37"/>
        <v>100.00000000000001</v>
      </c>
      <c r="O68" s="27">
        <f>SUM(O40:O65)-O52-O53</f>
        <v>100.00000000000003</v>
      </c>
      <c r="P68" s="27">
        <f>SUM(P40:P65)-P52-P53</f>
        <v>99.99999999999999</v>
      </c>
      <c r="Q68" s="27">
        <f>SUM(Q40:Q65)-Q52-Q53</f>
        <v>100.00000000000001</v>
      </c>
    </row>
    <row r="69" spans="1:17" ht="15" customHeight="1">
      <c r="A69" s="3" t="s">
        <v>1</v>
      </c>
      <c r="B69" s="26" t="e">
        <f>+B33/$B$32*100</f>
        <v>#DIV/0!</v>
      </c>
      <c r="C69" s="26" t="e">
        <f aca="true" t="shared" si="38" ref="C69:D72">+C33/C$32*100</f>
        <v>#DIV/0!</v>
      </c>
      <c r="D69" s="26">
        <f t="shared" si="38"/>
        <v>72.08683239820796</v>
      </c>
      <c r="E69" s="26">
        <f aca="true" t="shared" si="39" ref="E69:L69">+E33/E$32*100</f>
        <v>65.56401250895941</v>
      </c>
      <c r="F69" s="26">
        <f t="shared" si="39"/>
        <v>50.509489757636885</v>
      </c>
      <c r="G69" s="26">
        <f t="shared" si="39"/>
        <v>64.01174064245086</v>
      </c>
      <c r="H69" s="26">
        <f t="shared" si="39"/>
        <v>64.89605548687027</v>
      </c>
      <c r="I69" s="26">
        <f t="shared" si="39"/>
        <v>65.78808732340555</v>
      </c>
      <c r="J69" s="26">
        <f t="shared" si="39"/>
        <v>66.57974963740176</v>
      </c>
      <c r="K69" s="26">
        <f t="shared" si="39"/>
        <v>68.34828179195509</v>
      </c>
      <c r="L69" s="26">
        <f t="shared" si="39"/>
        <v>55.86632979061547</v>
      </c>
      <c r="M69" s="26">
        <f aca="true" t="shared" si="40" ref="M69:N72">+M33/M$32*100</f>
        <v>69.77321427969349</v>
      </c>
      <c r="N69" s="26">
        <f t="shared" si="40"/>
        <v>68.53857321733705</v>
      </c>
      <c r="O69" s="26">
        <f aca="true" t="shared" si="41" ref="O69:P72">+O33/O$32*100</f>
        <v>75.02048899351156</v>
      </c>
      <c r="P69" s="26">
        <f t="shared" si="41"/>
        <v>71.82533000629934</v>
      </c>
      <c r="Q69" s="26">
        <f>+Q33/Q$32*100</f>
        <v>73.84468316272942</v>
      </c>
    </row>
    <row r="70" spans="1:17" ht="15" customHeight="1">
      <c r="A70" s="3" t="s">
        <v>180</v>
      </c>
      <c r="B70" s="26" t="e">
        <f>+B34/$B$32*100</f>
        <v>#DIV/0!</v>
      </c>
      <c r="C70" s="26" t="e">
        <f t="shared" si="38"/>
        <v>#DIV/0!</v>
      </c>
      <c r="D70" s="26">
        <f t="shared" si="38"/>
        <v>27.91316760179205</v>
      </c>
      <c r="E70" s="26">
        <f aca="true" t="shared" si="42" ref="E70:L70">+E34/E$32*100</f>
        <v>34.43598749104059</v>
      </c>
      <c r="F70" s="26">
        <f t="shared" si="42"/>
        <v>49.49051024236312</v>
      </c>
      <c r="G70" s="26">
        <f t="shared" si="42"/>
        <v>35.98825935754913</v>
      </c>
      <c r="H70" s="26">
        <f t="shared" si="42"/>
        <v>35.10394451312973</v>
      </c>
      <c r="I70" s="26">
        <f t="shared" si="42"/>
        <v>34.211912676594444</v>
      </c>
      <c r="J70" s="26">
        <f t="shared" si="42"/>
        <v>33.42025036259824</v>
      </c>
      <c r="K70" s="26">
        <f t="shared" si="42"/>
        <v>31.65171820804491</v>
      </c>
      <c r="L70" s="26">
        <f t="shared" si="42"/>
        <v>44.133670209384526</v>
      </c>
      <c r="M70" s="26">
        <f t="shared" si="40"/>
        <v>30.2267857203065</v>
      </c>
      <c r="N70" s="26">
        <f t="shared" si="40"/>
        <v>31.461426782662954</v>
      </c>
      <c r="O70" s="26">
        <f t="shared" si="41"/>
        <v>24.97951100648844</v>
      </c>
      <c r="P70" s="26">
        <f t="shared" si="41"/>
        <v>28.17466999370066</v>
      </c>
      <c r="Q70" s="26">
        <f>+Q34/Q$32*100</f>
        <v>26.155316837270576</v>
      </c>
    </row>
    <row r="71" spans="1:17" ht="15" customHeight="1">
      <c r="A71" s="3" t="s">
        <v>12</v>
      </c>
      <c r="B71" s="26" t="e">
        <f>+B35/$B$32*100</f>
        <v>#DIV/0!</v>
      </c>
      <c r="C71" s="26" t="e">
        <f t="shared" si="38"/>
        <v>#DIV/0!</v>
      </c>
      <c r="D71" s="26">
        <f t="shared" si="38"/>
        <v>53.001662968563764</v>
      </c>
      <c r="E71" s="26">
        <f aca="true" t="shared" si="43" ref="E71:L71">+E35/E$32*100</f>
        <v>56.844841333018756</v>
      </c>
      <c r="F71" s="26">
        <f t="shared" si="43"/>
        <v>53.214470823633896</v>
      </c>
      <c r="G71" s="26">
        <f t="shared" si="43"/>
        <v>52.53395693437584</v>
      </c>
      <c r="H71" s="26">
        <f t="shared" si="43"/>
        <v>52.774856620281255</v>
      </c>
      <c r="I71" s="26">
        <f t="shared" si="43"/>
        <v>50.73071912187454</v>
      </c>
      <c r="J71" s="26">
        <f t="shared" si="43"/>
        <v>49.48819108427862</v>
      </c>
      <c r="K71" s="26">
        <f t="shared" si="43"/>
        <v>46.29513267618472</v>
      </c>
      <c r="L71" s="26">
        <f t="shared" si="43"/>
        <v>43.2035774107754</v>
      </c>
      <c r="M71" s="26">
        <f t="shared" si="40"/>
        <v>48.31652468485125</v>
      </c>
      <c r="N71" s="26">
        <f t="shared" si="40"/>
        <v>51.57863125958352</v>
      </c>
      <c r="O71" s="26">
        <f t="shared" si="41"/>
        <v>52.6906086966837</v>
      </c>
      <c r="P71" s="26">
        <f t="shared" si="41"/>
        <v>51.964316036088796</v>
      </c>
      <c r="Q71" s="26">
        <f>+Q35/Q$32*100</f>
        <v>55.03186146038556</v>
      </c>
    </row>
    <row r="72" spans="1:17" ht="15" customHeight="1">
      <c r="A72" s="3" t="s">
        <v>11</v>
      </c>
      <c r="B72" s="26" t="e">
        <f>+B36/$B$32*100</f>
        <v>#DIV/0!</v>
      </c>
      <c r="C72" s="26" t="e">
        <f t="shared" si="38"/>
        <v>#DIV/0!</v>
      </c>
      <c r="D72" s="26">
        <f t="shared" si="38"/>
        <v>46.998337031436236</v>
      </c>
      <c r="E72" s="26">
        <f aca="true" t="shared" si="44" ref="E72:L72">+E36/E$32*100</f>
        <v>43.155158666981244</v>
      </c>
      <c r="F72" s="26">
        <f t="shared" si="44"/>
        <v>46.785529176366104</v>
      </c>
      <c r="G72" s="26">
        <f t="shared" si="44"/>
        <v>47.466043065624156</v>
      </c>
      <c r="H72" s="26">
        <f t="shared" si="44"/>
        <v>47.22514337971875</v>
      </c>
      <c r="I72" s="26">
        <f t="shared" si="44"/>
        <v>49.26928087812546</v>
      </c>
      <c r="J72" s="26">
        <f t="shared" si="44"/>
        <v>50.51180891572138</v>
      </c>
      <c r="K72" s="26">
        <f t="shared" si="44"/>
        <v>53.70486732381528</v>
      </c>
      <c r="L72" s="26">
        <f t="shared" si="44"/>
        <v>56.79642258922459</v>
      </c>
      <c r="M72" s="26">
        <f t="shared" si="40"/>
        <v>51.683475315148755</v>
      </c>
      <c r="N72" s="26">
        <f t="shared" si="40"/>
        <v>48.42136874041648</v>
      </c>
      <c r="O72" s="26">
        <f t="shared" si="41"/>
        <v>47.3093913033163</v>
      </c>
      <c r="P72" s="26">
        <f t="shared" si="41"/>
        <v>48.03568396391121</v>
      </c>
      <c r="Q72" s="26">
        <f>+Q36/Q$32*100</f>
        <v>44.96813853961445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9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25390625" style="13" customWidth="1"/>
    <col min="15" max="16384" width="9.00390625" style="13" customWidth="1"/>
  </cols>
  <sheetData>
    <row r="1" spans="1:16" ht="18" customHeight="1">
      <c r="A1" s="30" t="s">
        <v>104</v>
      </c>
      <c r="L1" s="71" t="str">
        <f>'財政指標'!$M$1</f>
        <v>石橋町</v>
      </c>
      <c r="P1" s="71" t="str">
        <f>'財政指標'!$M$1</f>
        <v>石橋町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182</v>
      </c>
      <c r="N3" s="7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1108467</v>
      </c>
      <c r="E4" s="16">
        <f t="shared" si="0"/>
        <v>1199925</v>
      </c>
      <c r="F4" s="16">
        <f t="shared" si="0"/>
        <v>1150325</v>
      </c>
      <c r="G4" s="16">
        <f t="shared" si="0"/>
        <v>992947</v>
      </c>
      <c r="H4" s="16">
        <f t="shared" si="0"/>
        <v>996773</v>
      </c>
      <c r="I4" s="16">
        <f t="shared" si="0"/>
        <v>1017041</v>
      </c>
      <c r="J4" s="16">
        <f t="shared" si="0"/>
        <v>1048821</v>
      </c>
      <c r="K4" s="16">
        <f aca="true" t="shared" si="1" ref="K4:P4">SUM(K5:K8)</f>
        <v>975290</v>
      </c>
      <c r="L4" s="16">
        <f t="shared" si="1"/>
        <v>962011</v>
      </c>
      <c r="M4" s="16">
        <f t="shared" si="1"/>
        <v>924125</v>
      </c>
      <c r="N4" s="16">
        <f t="shared" si="1"/>
        <v>904621</v>
      </c>
      <c r="O4" s="16">
        <f t="shared" si="1"/>
        <v>945883</v>
      </c>
      <c r="P4" s="16">
        <f t="shared" si="1"/>
        <v>930619</v>
      </c>
      <c r="Q4" s="16">
        <f>SUM(Q5:Q8)</f>
        <v>921978</v>
      </c>
    </row>
    <row r="5" spans="1:17" ht="18" customHeight="1">
      <c r="A5" s="14" t="s">
        <v>48</v>
      </c>
      <c r="B5" s="16"/>
      <c r="C5" s="16">
        <v>8640</v>
      </c>
      <c r="D5" s="16">
        <v>9612</v>
      </c>
      <c r="E5" s="16">
        <v>9967</v>
      </c>
      <c r="F5" s="16">
        <v>10118</v>
      </c>
      <c r="G5" s="16">
        <v>10215</v>
      </c>
      <c r="H5" s="16">
        <v>10120</v>
      </c>
      <c r="I5" s="16">
        <v>13974</v>
      </c>
      <c r="J5" s="16">
        <v>13742</v>
      </c>
      <c r="K5" s="16">
        <v>14213</v>
      </c>
      <c r="L5" s="16">
        <v>14231</v>
      </c>
      <c r="M5" s="16">
        <v>14075</v>
      </c>
      <c r="N5" s="16">
        <v>14385</v>
      </c>
      <c r="O5" s="16">
        <v>15387</v>
      </c>
      <c r="P5" s="16">
        <v>14930</v>
      </c>
      <c r="Q5" s="16">
        <v>22445</v>
      </c>
    </row>
    <row r="6" spans="1:17" ht="18" customHeight="1">
      <c r="A6" s="14" t="s">
        <v>49</v>
      </c>
      <c r="B6" s="17"/>
      <c r="C6" s="17">
        <v>543332</v>
      </c>
      <c r="D6" s="17">
        <v>779614</v>
      </c>
      <c r="E6" s="17">
        <v>923732</v>
      </c>
      <c r="F6" s="17">
        <v>897073</v>
      </c>
      <c r="G6" s="17">
        <v>771650</v>
      </c>
      <c r="H6" s="17">
        <v>764498</v>
      </c>
      <c r="I6" s="17">
        <v>747094</v>
      </c>
      <c r="J6" s="17">
        <v>819479</v>
      </c>
      <c r="K6" s="17">
        <v>766780</v>
      </c>
      <c r="L6" s="17">
        <v>770526</v>
      </c>
      <c r="M6" s="17">
        <v>732470</v>
      </c>
      <c r="N6" s="17">
        <v>736679</v>
      </c>
      <c r="O6" s="17">
        <v>753935</v>
      </c>
      <c r="P6" s="17">
        <v>731585</v>
      </c>
      <c r="Q6" s="17">
        <v>725755</v>
      </c>
    </row>
    <row r="7" spans="1:17" ht="18" customHeight="1">
      <c r="A7" s="14" t="s">
        <v>50</v>
      </c>
      <c r="B7" s="17"/>
      <c r="C7" s="17">
        <v>23145</v>
      </c>
      <c r="D7" s="17">
        <v>53237</v>
      </c>
      <c r="E7" s="17">
        <v>54901</v>
      </c>
      <c r="F7" s="17">
        <v>57023</v>
      </c>
      <c r="G7" s="17">
        <v>60389</v>
      </c>
      <c r="H7" s="17">
        <v>63569</v>
      </c>
      <c r="I7" s="17">
        <v>69683</v>
      </c>
      <c r="J7" s="17">
        <v>68881</v>
      </c>
      <c r="K7" s="17">
        <v>67602</v>
      </c>
      <c r="L7" s="17">
        <v>75441</v>
      </c>
      <c r="M7" s="17">
        <v>72340</v>
      </c>
      <c r="N7" s="17">
        <v>66298</v>
      </c>
      <c r="O7" s="17">
        <v>66034</v>
      </c>
      <c r="P7" s="17">
        <v>65554</v>
      </c>
      <c r="Q7" s="17">
        <v>63876</v>
      </c>
    </row>
    <row r="8" spans="1:17" ht="18" customHeight="1">
      <c r="A8" s="14" t="s">
        <v>51</v>
      </c>
      <c r="B8" s="17"/>
      <c r="C8" s="17">
        <v>104678</v>
      </c>
      <c r="D8" s="17">
        <v>266004</v>
      </c>
      <c r="E8" s="17">
        <v>211325</v>
      </c>
      <c r="F8" s="17">
        <v>186111</v>
      </c>
      <c r="G8" s="17">
        <v>150693</v>
      </c>
      <c r="H8" s="17">
        <v>158586</v>
      </c>
      <c r="I8" s="17">
        <v>186290</v>
      </c>
      <c r="J8" s="17">
        <v>146719</v>
      </c>
      <c r="K8" s="17">
        <v>126695</v>
      </c>
      <c r="L8" s="17">
        <v>101813</v>
      </c>
      <c r="M8" s="17">
        <v>105240</v>
      </c>
      <c r="N8" s="17">
        <v>87259</v>
      </c>
      <c r="O8" s="17">
        <v>110527</v>
      </c>
      <c r="P8" s="17">
        <v>118550</v>
      </c>
      <c r="Q8" s="17">
        <v>109902</v>
      </c>
    </row>
    <row r="9" spans="1:17" ht="18" customHeight="1">
      <c r="A9" s="14" t="s">
        <v>52</v>
      </c>
      <c r="B9" s="16"/>
      <c r="C9" s="16">
        <v>618459</v>
      </c>
      <c r="D9" s="16">
        <v>846412</v>
      </c>
      <c r="E9" s="16">
        <v>945077</v>
      </c>
      <c r="F9" s="16">
        <v>987933</v>
      </c>
      <c r="G9" s="16">
        <v>1019264</v>
      </c>
      <c r="H9" s="16">
        <v>1061312</v>
      </c>
      <c r="I9" s="16">
        <v>1133737</v>
      </c>
      <c r="J9" s="16">
        <v>1137500</v>
      </c>
      <c r="K9" s="16">
        <v>1187452</v>
      </c>
      <c r="L9" s="16">
        <v>1213965</v>
      </c>
      <c r="M9" s="16">
        <v>1195993</v>
      </c>
      <c r="N9" s="16">
        <v>1228919</v>
      </c>
      <c r="O9" s="16">
        <v>1257618</v>
      </c>
      <c r="P9" s="16">
        <v>1236010</v>
      </c>
      <c r="Q9" s="16">
        <v>1292768</v>
      </c>
    </row>
    <row r="10" spans="1:17" ht="18" customHeight="1">
      <c r="A10" s="14" t="s">
        <v>53</v>
      </c>
      <c r="B10" s="16"/>
      <c r="C10" s="16">
        <v>618336</v>
      </c>
      <c r="D10" s="16">
        <v>846274</v>
      </c>
      <c r="E10" s="16">
        <v>944932</v>
      </c>
      <c r="F10" s="16">
        <v>987788</v>
      </c>
      <c r="G10" s="16">
        <v>1019119</v>
      </c>
      <c r="H10" s="16">
        <v>1061166</v>
      </c>
      <c r="I10" s="16">
        <v>1133620</v>
      </c>
      <c r="J10" s="16">
        <v>1137390</v>
      </c>
      <c r="K10" s="16">
        <v>1187342</v>
      </c>
      <c r="L10" s="16">
        <v>1213855</v>
      </c>
      <c r="M10" s="16">
        <v>1195883</v>
      </c>
      <c r="N10" s="16">
        <v>1228809</v>
      </c>
      <c r="O10" s="16">
        <v>1257618</v>
      </c>
      <c r="P10" s="16">
        <v>1236010</v>
      </c>
      <c r="Q10" s="16">
        <v>1292027</v>
      </c>
    </row>
    <row r="11" spans="1:17" ht="18" customHeight="1">
      <c r="A11" s="14" t="s">
        <v>54</v>
      </c>
      <c r="B11" s="16"/>
      <c r="C11" s="16">
        <v>22788</v>
      </c>
      <c r="D11" s="16">
        <v>15207</v>
      </c>
      <c r="E11" s="16">
        <v>15770</v>
      </c>
      <c r="F11" s="16">
        <v>16181</v>
      </c>
      <c r="G11" s="16">
        <v>16738</v>
      </c>
      <c r="H11" s="16">
        <v>17068</v>
      </c>
      <c r="I11" s="16">
        <v>17398</v>
      </c>
      <c r="J11" s="16">
        <v>17616</v>
      </c>
      <c r="K11" s="16">
        <v>18219</v>
      </c>
      <c r="L11" s="16">
        <v>18385</v>
      </c>
      <c r="M11" s="16">
        <v>19254</v>
      </c>
      <c r="N11" s="16">
        <v>20183</v>
      </c>
      <c r="O11" s="16">
        <v>21456</v>
      </c>
      <c r="P11" s="16">
        <v>22534</v>
      </c>
      <c r="Q11" s="16">
        <v>23554</v>
      </c>
    </row>
    <row r="12" spans="1:17" ht="18" customHeight="1">
      <c r="A12" s="14" t="s">
        <v>55</v>
      </c>
      <c r="B12" s="16"/>
      <c r="C12" s="16">
        <v>71771</v>
      </c>
      <c r="D12" s="16">
        <v>91191</v>
      </c>
      <c r="E12" s="16">
        <v>91641</v>
      </c>
      <c r="F12" s="16">
        <v>92171</v>
      </c>
      <c r="G12" s="16">
        <v>92385</v>
      </c>
      <c r="H12" s="16">
        <v>93217</v>
      </c>
      <c r="I12" s="16">
        <v>96994</v>
      </c>
      <c r="J12" s="16">
        <v>115108</v>
      </c>
      <c r="K12" s="16">
        <v>117314</v>
      </c>
      <c r="L12" s="16">
        <v>128436</v>
      </c>
      <c r="M12" s="16">
        <v>126029</v>
      </c>
      <c r="N12" s="16">
        <v>133137</v>
      </c>
      <c r="O12" s="16">
        <v>138018</v>
      </c>
      <c r="P12" s="16">
        <v>140537</v>
      </c>
      <c r="Q12" s="16">
        <v>147999</v>
      </c>
    </row>
    <row r="13" spans="1:17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8" customHeight="1">
      <c r="A14" s="14" t="s">
        <v>57</v>
      </c>
      <c r="B14" s="16"/>
      <c r="C14" s="16">
        <v>25494</v>
      </c>
      <c r="D14" s="16">
        <v>4996</v>
      </c>
      <c r="E14" s="16">
        <v>591</v>
      </c>
      <c r="F14" s="16">
        <v>12246</v>
      </c>
      <c r="G14" s="16">
        <v>4259</v>
      </c>
      <c r="H14" s="16">
        <v>4217</v>
      </c>
      <c r="I14" s="16">
        <v>4075</v>
      </c>
      <c r="J14" s="16">
        <v>3709</v>
      </c>
      <c r="K14" s="16">
        <v>2313</v>
      </c>
      <c r="L14" s="16">
        <v>2124</v>
      </c>
      <c r="M14" s="16">
        <v>1992</v>
      </c>
      <c r="N14" s="16">
        <v>1868</v>
      </c>
      <c r="O14" s="16">
        <v>1727</v>
      </c>
      <c r="P14" s="16">
        <v>0</v>
      </c>
      <c r="Q14" s="16">
        <v>0</v>
      </c>
    </row>
    <row r="15" spans="1:17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84518</v>
      </c>
      <c r="E17" s="17">
        <f t="shared" si="2"/>
        <v>91580</v>
      </c>
      <c r="F17" s="17">
        <f t="shared" si="2"/>
        <v>95999</v>
      </c>
      <c r="G17" s="17">
        <f t="shared" si="2"/>
        <v>101563</v>
      </c>
      <c r="H17" s="17">
        <f t="shared" si="2"/>
        <v>109129</v>
      </c>
      <c r="I17" s="17">
        <f t="shared" si="2"/>
        <v>115091</v>
      </c>
      <c r="J17" s="17">
        <f t="shared" si="2"/>
        <v>114168</v>
      </c>
      <c r="K17" s="17">
        <f aca="true" t="shared" si="3" ref="K17:P17">SUM(K18:K21)</f>
        <v>119764</v>
      </c>
      <c r="L17" s="17">
        <f t="shared" si="3"/>
        <v>123961</v>
      </c>
      <c r="M17" s="17">
        <f t="shared" si="3"/>
        <v>122647</v>
      </c>
      <c r="N17" s="17">
        <f t="shared" si="3"/>
        <v>127102</v>
      </c>
      <c r="O17" s="17">
        <f t="shared" si="3"/>
        <v>130941</v>
      </c>
      <c r="P17" s="17">
        <f t="shared" si="3"/>
        <v>129248</v>
      </c>
      <c r="Q17" s="17">
        <f>SUM(Q18:Q21)</f>
        <v>131694</v>
      </c>
    </row>
    <row r="18" spans="1:17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8" customHeight="1">
      <c r="A20" s="14" t="s">
        <v>63</v>
      </c>
      <c r="B20" s="16"/>
      <c r="C20" s="16"/>
      <c r="D20" s="16">
        <v>84518</v>
      </c>
      <c r="E20" s="16">
        <v>91580</v>
      </c>
      <c r="F20" s="16">
        <v>95999</v>
      </c>
      <c r="G20" s="16">
        <v>101563</v>
      </c>
      <c r="H20" s="16">
        <v>109129</v>
      </c>
      <c r="I20" s="16">
        <v>115091</v>
      </c>
      <c r="J20" s="16">
        <v>114168</v>
      </c>
      <c r="K20" s="16">
        <v>119764</v>
      </c>
      <c r="L20" s="16">
        <v>123961</v>
      </c>
      <c r="M20" s="16">
        <v>122647</v>
      </c>
      <c r="N20" s="16">
        <v>127102</v>
      </c>
      <c r="O20" s="16">
        <v>130941</v>
      </c>
      <c r="P20" s="16">
        <v>129248</v>
      </c>
      <c r="Q20" s="16">
        <v>131694</v>
      </c>
    </row>
    <row r="21" spans="1:17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2150791</v>
      </c>
      <c r="E22" s="17">
        <f t="shared" si="4"/>
        <v>2344584</v>
      </c>
      <c r="F22" s="17">
        <f t="shared" si="4"/>
        <v>2354855</v>
      </c>
      <c r="G22" s="17">
        <f t="shared" si="4"/>
        <v>2227156</v>
      </c>
      <c r="H22" s="17">
        <f t="shared" si="4"/>
        <v>2281716</v>
      </c>
      <c r="I22" s="17">
        <f t="shared" si="4"/>
        <v>2384336</v>
      </c>
      <c r="J22" s="17">
        <f t="shared" si="4"/>
        <v>2436922</v>
      </c>
      <c r="K22" s="17">
        <f aca="true" t="shared" si="5" ref="K22:P22">+K4+K9+K11+K12+K13+K14+K15+K16+K17</f>
        <v>2420352</v>
      </c>
      <c r="L22" s="17">
        <f t="shared" si="5"/>
        <v>2448882</v>
      </c>
      <c r="M22" s="17">
        <f t="shared" si="5"/>
        <v>2390040</v>
      </c>
      <c r="N22" s="17">
        <f t="shared" si="5"/>
        <v>2415830</v>
      </c>
      <c r="O22" s="17">
        <f t="shared" si="5"/>
        <v>2495643</v>
      </c>
      <c r="P22" s="17">
        <f t="shared" si="5"/>
        <v>2458948</v>
      </c>
      <c r="Q22" s="17">
        <f>+Q4+Q9+Q11+Q12+Q13+Q14+Q15+Q16+Q17</f>
        <v>2517993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0" t="s">
        <v>107</v>
      </c>
      <c r="M30" s="71" t="str">
        <f>'財政指標'!$M$1</f>
        <v>石橋町</v>
      </c>
      <c r="P30" s="71" t="str">
        <f>'財政指標'!$M$1</f>
        <v>石橋町</v>
      </c>
      <c r="Q30" s="71" t="str">
        <f>'財政指標'!$M$1</f>
        <v>石橋町</v>
      </c>
    </row>
    <row r="31" ht="18" customHeight="1"/>
    <row r="32" spans="1:17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182</v>
      </c>
      <c r="N32" s="7" t="s">
        <v>190</v>
      </c>
      <c r="O32" s="73" t="s">
        <v>192</v>
      </c>
      <c r="P32" s="73" t="s">
        <v>193</v>
      </c>
      <c r="Q32" s="73" t="s">
        <v>193</v>
      </c>
    </row>
    <row r="33" spans="1:17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51.53764359252014</v>
      </c>
      <c r="E33" s="31">
        <f t="shared" si="6"/>
        <v>51.17858861102865</v>
      </c>
      <c r="F33" s="31">
        <f t="shared" si="6"/>
        <v>48.849079879652884</v>
      </c>
      <c r="G33" s="31">
        <f t="shared" si="6"/>
        <v>44.583630423733226</v>
      </c>
      <c r="H33" s="31">
        <f t="shared" si="6"/>
        <v>43.685235147581906</v>
      </c>
      <c r="I33" s="31">
        <f t="shared" si="6"/>
        <v>42.65510397863388</v>
      </c>
      <c r="J33" s="31">
        <f t="shared" si="6"/>
        <v>43.03875954995687</v>
      </c>
      <c r="K33" s="31">
        <f t="shared" si="6"/>
        <v>40.29537852345444</v>
      </c>
      <c r="L33" s="31">
        <f t="shared" si="6"/>
        <v>39.28368128803266</v>
      </c>
      <c r="M33" s="31">
        <f aca="true" t="shared" si="7" ref="M33:N50">M4/M$22*100</f>
        <v>38.665670867433185</v>
      </c>
      <c r="N33" s="31">
        <f t="shared" si="7"/>
        <v>37.445557013531584</v>
      </c>
      <c r="O33" s="31">
        <f aca="true" t="shared" si="8" ref="O33:P50">O4/O$22*100</f>
        <v>37.90137451550562</v>
      </c>
      <c r="P33" s="31">
        <f t="shared" si="8"/>
        <v>37.84622529634624</v>
      </c>
      <c r="Q33" s="31">
        <f aca="true" t="shared" si="9" ref="Q33:Q50">Q4/Q$22*100</f>
        <v>36.61559027368225</v>
      </c>
    </row>
    <row r="34" spans="1:17" ht="18" customHeight="1">
      <c r="A34" s="14" t="s">
        <v>48</v>
      </c>
      <c r="B34" s="31" t="e">
        <f aca="true" t="shared" si="10" ref="B34:C50">B5/B$22*100</f>
        <v>#DIV/0!</v>
      </c>
      <c r="C34" s="31">
        <f t="shared" si="10"/>
        <v>0.6091769976457847</v>
      </c>
      <c r="D34" s="31">
        <f aca="true" t="shared" si="11" ref="D34:L34">D5/D$22*100</f>
        <v>0.4469053478464434</v>
      </c>
      <c r="E34" s="31">
        <f t="shared" si="11"/>
        <v>0.42510739645071366</v>
      </c>
      <c r="F34" s="31">
        <f t="shared" si="11"/>
        <v>0.4296655208070136</v>
      </c>
      <c r="G34" s="31">
        <f t="shared" si="11"/>
        <v>0.45865669041593854</v>
      </c>
      <c r="H34" s="31">
        <f t="shared" si="11"/>
        <v>0.4435258375713717</v>
      </c>
      <c r="I34" s="31">
        <f t="shared" si="11"/>
        <v>0.5860751169298287</v>
      </c>
      <c r="J34" s="31">
        <f t="shared" si="11"/>
        <v>0.5639080774846302</v>
      </c>
      <c r="K34" s="31">
        <f t="shared" si="11"/>
        <v>0.5872286345126659</v>
      </c>
      <c r="L34" s="31">
        <f t="shared" si="11"/>
        <v>0.5811223243912936</v>
      </c>
      <c r="M34" s="31">
        <f t="shared" si="7"/>
        <v>0.5889022777861458</v>
      </c>
      <c r="N34" s="31">
        <f t="shared" si="7"/>
        <v>0.5954475273508484</v>
      </c>
      <c r="O34" s="31">
        <f t="shared" si="8"/>
        <v>0.61655453123704</v>
      </c>
      <c r="P34" s="31">
        <f t="shared" si="8"/>
        <v>0.6071702207610734</v>
      </c>
      <c r="Q34" s="31">
        <f t="shared" si="9"/>
        <v>0.8913845272802584</v>
      </c>
    </row>
    <row r="35" spans="1:17" ht="18" customHeight="1">
      <c r="A35" s="14" t="s">
        <v>49</v>
      </c>
      <c r="B35" s="31" t="e">
        <f t="shared" si="10"/>
        <v>#DIV/0!</v>
      </c>
      <c r="C35" s="31">
        <f t="shared" si="10"/>
        <v>38.30849033389809</v>
      </c>
      <c r="D35" s="31">
        <f aca="true" t="shared" si="12" ref="D35:L35">D6/D$22*100</f>
        <v>36.24778046774419</v>
      </c>
      <c r="E35" s="31">
        <f t="shared" si="12"/>
        <v>39.39854575481194</v>
      </c>
      <c r="F35" s="31">
        <f t="shared" si="12"/>
        <v>38.09461729066121</v>
      </c>
      <c r="G35" s="31">
        <f t="shared" si="12"/>
        <v>34.64732600679971</v>
      </c>
      <c r="H35" s="31">
        <f t="shared" si="12"/>
        <v>33.5053968153793</v>
      </c>
      <c r="I35" s="31">
        <f t="shared" si="12"/>
        <v>31.33341945094987</v>
      </c>
      <c r="J35" s="31">
        <f t="shared" si="12"/>
        <v>33.627625340490994</v>
      </c>
      <c r="K35" s="31">
        <f t="shared" si="12"/>
        <v>31.680515891903326</v>
      </c>
      <c r="L35" s="31">
        <f t="shared" si="12"/>
        <v>31.464398856294423</v>
      </c>
      <c r="M35" s="31">
        <f t="shared" si="7"/>
        <v>30.646767418118525</v>
      </c>
      <c r="N35" s="31">
        <f t="shared" si="7"/>
        <v>30.493826138428616</v>
      </c>
      <c r="O35" s="31">
        <f t="shared" si="8"/>
        <v>30.210050075271184</v>
      </c>
      <c r="P35" s="31">
        <f t="shared" si="8"/>
        <v>29.751950834259205</v>
      </c>
      <c r="Q35" s="31">
        <f t="shared" si="9"/>
        <v>28.822756854367743</v>
      </c>
    </row>
    <row r="36" spans="1:17" ht="18" customHeight="1">
      <c r="A36" s="14" t="s">
        <v>50</v>
      </c>
      <c r="B36" s="31" t="e">
        <f t="shared" si="10"/>
        <v>#DIV/0!</v>
      </c>
      <c r="C36" s="31">
        <f t="shared" si="10"/>
        <v>1.631875186401816</v>
      </c>
      <c r="D36" s="31">
        <f aca="true" t="shared" si="13" ref="D36:L36">D7/D$22*100</f>
        <v>2.4752288809093956</v>
      </c>
      <c r="E36" s="31">
        <f t="shared" si="13"/>
        <v>2.3416094283676765</v>
      </c>
      <c r="F36" s="31">
        <f t="shared" si="13"/>
        <v>2.4215079060069518</v>
      </c>
      <c r="G36" s="31">
        <f t="shared" si="13"/>
        <v>2.7114849610893894</v>
      </c>
      <c r="H36" s="31">
        <f t="shared" si="13"/>
        <v>2.7860171905706057</v>
      </c>
      <c r="I36" s="31">
        <f t="shared" si="13"/>
        <v>2.9225327302863353</v>
      </c>
      <c r="J36" s="31">
        <f t="shared" si="13"/>
        <v>2.826557435978665</v>
      </c>
      <c r="K36" s="31">
        <f t="shared" si="13"/>
        <v>2.7930648104077425</v>
      </c>
      <c r="L36" s="31">
        <f t="shared" si="13"/>
        <v>3.080630263115985</v>
      </c>
      <c r="M36" s="31">
        <f t="shared" si="7"/>
        <v>3.026727586149186</v>
      </c>
      <c r="N36" s="31">
        <f t="shared" si="7"/>
        <v>2.744315618234727</v>
      </c>
      <c r="O36" s="31">
        <f t="shared" si="8"/>
        <v>2.645971398954097</v>
      </c>
      <c r="P36" s="31">
        <f t="shared" si="8"/>
        <v>2.665936815255955</v>
      </c>
      <c r="Q36" s="31">
        <f t="shared" si="9"/>
        <v>2.5367822706417376</v>
      </c>
    </row>
    <row r="37" spans="1:17" ht="18" customHeight="1">
      <c r="A37" s="14" t="s">
        <v>51</v>
      </c>
      <c r="B37" s="31" t="e">
        <f t="shared" si="10"/>
        <v>#DIV/0!</v>
      </c>
      <c r="C37" s="31">
        <f t="shared" si="10"/>
        <v>7.380489555505261</v>
      </c>
      <c r="D37" s="31">
        <f aca="true" t="shared" si="14" ref="D37:L37">D8/D$22*100</f>
        <v>12.367728896020115</v>
      </c>
      <c r="E37" s="31">
        <f t="shared" si="14"/>
        <v>9.013326031398321</v>
      </c>
      <c r="F37" s="31">
        <f t="shared" si="14"/>
        <v>7.903289162177714</v>
      </c>
      <c r="G37" s="31">
        <f t="shared" si="14"/>
        <v>6.766162765428197</v>
      </c>
      <c r="H37" s="31">
        <f t="shared" si="14"/>
        <v>6.950295304060628</v>
      </c>
      <c r="I37" s="31">
        <f t="shared" si="14"/>
        <v>7.813076680467853</v>
      </c>
      <c r="J37" s="31">
        <f t="shared" si="14"/>
        <v>6.020668696002581</v>
      </c>
      <c r="K37" s="31">
        <f t="shared" si="14"/>
        <v>5.234569186630704</v>
      </c>
      <c r="L37" s="31">
        <f t="shared" si="14"/>
        <v>4.157529844230959</v>
      </c>
      <c r="M37" s="31">
        <f t="shared" si="7"/>
        <v>4.403273585379324</v>
      </c>
      <c r="N37" s="31">
        <f t="shared" si="7"/>
        <v>3.6119677295173918</v>
      </c>
      <c r="O37" s="31">
        <f t="shared" si="8"/>
        <v>4.428798510043303</v>
      </c>
      <c r="P37" s="31">
        <f t="shared" si="8"/>
        <v>4.82116742607001</v>
      </c>
      <c r="Q37" s="31">
        <f t="shared" si="9"/>
        <v>4.364666621392513</v>
      </c>
    </row>
    <row r="38" spans="1:17" ht="18" customHeight="1">
      <c r="A38" s="14" t="s">
        <v>52</v>
      </c>
      <c r="B38" s="31" t="e">
        <f t="shared" si="10"/>
        <v>#DIV/0!</v>
      </c>
      <c r="C38" s="31">
        <f t="shared" si="10"/>
        <v>43.60543944294148</v>
      </c>
      <c r="D38" s="31">
        <f aca="true" t="shared" si="15" ref="D38:L38">D9/D$22*100</f>
        <v>39.353521564856834</v>
      </c>
      <c r="E38" s="31">
        <f t="shared" si="15"/>
        <v>40.30894179948341</v>
      </c>
      <c r="F38" s="31">
        <f t="shared" si="15"/>
        <v>41.95302895507367</v>
      </c>
      <c r="G38" s="31">
        <f t="shared" si="15"/>
        <v>45.76527194323164</v>
      </c>
      <c r="H38" s="31">
        <f t="shared" si="15"/>
        <v>46.5137642020304</v>
      </c>
      <c r="I38" s="31">
        <f t="shared" si="15"/>
        <v>47.54938062420733</v>
      </c>
      <c r="J38" s="31">
        <f t="shared" si="15"/>
        <v>46.677735274251695</v>
      </c>
      <c r="K38" s="31">
        <f t="shared" si="15"/>
        <v>49.061128298693745</v>
      </c>
      <c r="L38" s="31">
        <f t="shared" si="15"/>
        <v>49.572212952686165</v>
      </c>
      <c r="M38" s="31">
        <f t="shared" si="7"/>
        <v>50.04071061572192</v>
      </c>
      <c r="N38" s="31">
        <f t="shared" si="7"/>
        <v>50.869432037850345</v>
      </c>
      <c r="O38" s="31">
        <f t="shared" si="8"/>
        <v>50.392544125902624</v>
      </c>
      <c r="P38" s="31">
        <f t="shared" si="8"/>
        <v>50.26580472624879</v>
      </c>
      <c r="Q38" s="31">
        <f t="shared" si="9"/>
        <v>51.341207064515274</v>
      </c>
    </row>
    <row r="39" spans="1:17" ht="18" customHeight="1">
      <c r="A39" s="14" t="s">
        <v>53</v>
      </c>
      <c r="B39" s="31" t="e">
        <f t="shared" si="10"/>
        <v>#DIV/0!</v>
      </c>
      <c r="C39" s="31">
        <f t="shared" si="10"/>
        <v>43.596767131516664</v>
      </c>
      <c r="D39" s="31">
        <f aca="true" t="shared" si="16" ref="D39:L39">D10/D$22*100</f>
        <v>39.34710532078663</v>
      </c>
      <c r="E39" s="31">
        <f t="shared" si="16"/>
        <v>40.30275733349711</v>
      </c>
      <c r="F39" s="31">
        <f t="shared" si="16"/>
        <v>41.946871463423435</v>
      </c>
      <c r="G39" s="31">
        <f t="shared" si="16"/>
        <v>45.75876139794428</v>
      </c>
      <c r="H39" s="31">
        <f t="shared" si="16"/>
        <v>46.50736550911682</v>
      </c>
      <c r="I39" s="31">
        <f t="shared" si="16"/>
        <v>47.54447359768086</v>
      </c>
      <c r="J39" s="31">
        <f t="shared" si="16"/>
        <v>46.67322138336804</v>
      </c>
      <c r="K39" s="31">
        <f t="shared" si="16"/>
        <v>49.05658350520916</v>
      </c>
      <c r="L39" s="31">
        <f t="shared" si="16"/>
        <v>49.567721107019445</v>
      </c>
      <c r="M39" s="31">
        <f t="shared" si="7"/>
        <v>50.03610818228984</v>
      </c>
      <c r="N39" s="31">
        <f t="shared" si="7"/>
        <v>50.86487873732837</v>
      </c>
      <c r="O39" s="31">
        <f t="shared" si="8"/>
        <v>50.392544125902624</v>
      </c>
      <c r="P39" s="31">
        <f t="shared" si="8"/>
        <v>50.26580472624879</v>
      </c>
      <c r="Q39" s="31">
        <f t="shared" si="9"/>
        <v>51.31177886515172</v>
      </c>
    </row>
    <row r="40" spans="1:17" ht="18" customHeight="1">
      <c r="A40" s="14" t="s">
        <v>54</v>
      </c>
      <c r="B40" s="31" t="e">
        <f t="shared" si="10"/>
        <v>#DIV/0!</v>
      </c>
      <c r="C40" s="31">
        <f t="shared" si="10"/>
        <v>1.6067043312907572</v>
      </c>
      <c r="D40" s="31">
        <f aca="true" t="shared" si="17" ref="D40:L40">D11/D$22*100</f>
        <v>0.7070421998232278</v>
      </c>
      <c r="E40" s="31">
        <f t="shared" si="17"/>
        <v>0.6726139903709998</v>
      </c>
      <c r="F40" s="31">
        <f t="shared" si="17"/>
        <v>0.6871336027058991</v>
      </c>
      <c r="G40" s="31">
        <f t="shared" si="17"/>
        <v>0.7515414277221713</v>
      </c>
      <c r="H40" s="31">
        <f t="shared" si="17"/>
        <v>0.7480334975956692</v>
      </c>
      <c r="I40" s="31">
        <f t="shared" si="17"/>
        <v>0.7296790385247717</v>
      </c>
      <c r="J40" s="31">
        <f t="shared" si="17"/>
        <v>0.7228791073329388</v>
      </c>
      <c r="K40" s="31">
        <f t="shared" si="17"/>
        <v>0.7527417499603364</v>
      </c>
      <c r="L40" s="31">
        <f t="shared" si="17"/>
        <v>0.7507507507507507</v>
      </c>
      <c r="M40" s="31">
        <f t="shared" si="7"/>
        <v>0.8055932118290907</v>
      </c>
      <c r="N40" s="31">
        <f t="shared" si="7"/>
        <v>0.8354478584999773</v>
      </c>
      <c r="O40" s="31">
        <f t="shared" si="8"/>
        <v>0.8597383519998654</v>
      </c>
      <c r="P40" s="31">
        <f t="shared" si="8"/>
        <v>0.916408155032152</v>
      </c>
      <c r="Q40" s="31">
        <f t="shared" si="9"/>
        <v>0.9354275409026157</v>
      </c>
    </row>
    <row r="41" spans="1:17" ht="18" customHeight="1">
      <c r="A41" s="14" t="s">
        <v>55</v>
      </c>
      <c r="B41" s="31" t="e">
        <f t="shared" si="10"/>
        <v>#DIV/0!</v>
      </c>
      <c r="C41" s="31">
        <f t="shared" si="10"/>
        <v>5.060328969680048</v>
      </c>
      <c r="D41" s="31">
        <f aca="true" t="shared" si="18" ref="D41:L41">D12/D$22*100</f>
        <v>4.239881978304727</v>
      </c>
      <c r="E41" s="31">
        <f t="shared" si="18"/>
        <v>3.9086251548249074</v>
      </c>
      <c r="F41" s="31">
        <f t="shared" si="18"/>
        <v>3.91408388202246</v>
      </c>
      <c r="G41" s="31">
        <f t="shared" si="18"/>
        <v>4.148115354290405</v>
      </c>
      <c r="H41" s="31">
        <f t="shared" si="18"/>
        <v>4.0853901186650745</v>
      </c>
      <c r="I41" s="31">
        <f t="shared" si="18"/>
        <v>4.067966930835251</v>
      </c>
      <c r="J41" s="31">
        <f t="shared" si="18"/>
        <v>4.723499562152584</v>
      </c>
      <c r="K41" s="31">
        <f t="shared" si="18"/>
        <v>4.8469809350044954</v>
      </c>
      <c r="L41" s="31">
        <f t="shared" si="18"/>
        <v>5.244679000458168</v>
      </c>
      <c r="M41" s="31">
        <f t="shared" si="7"/>
        <v>5.273091663737845</v>
      </c>
      <c r="N41" s="31">
        <f t="shared" si="7"/>
        <v>5.511025196309343</v>
      </c>
      <c r="O41" s="31">
        <f t="shared" si="8"/>
        <v>5.530358308459983</v>
      </c>
      <c r="P41" s="31">
        <f t="shared" si="8"/>
        <v>5.715330295719958</v>
      </c>
      <c r="Q41" s="31">
        <f t="shared" si="9"/>
        <v>5.87765732470265</v>
      </c>
    </row>
    <row r="42" spans="1:17" ht="18" customHeight="1">
      <c r="A42" s="14" t="s">
        <v>56</v>
      </c>
      <c r="B42" s="31" t="e">
        <f t="shared" si="10"/>
        <v>#DIV/0!</v>
      </c>
      <c r="C42" s="31">
        <f t="shared" si="10"/>
        <v>0</v>
      </c>
      <c r="D42" s="31">
        <f aca="true" t="shared" si="19" ref="D42:L42">D13/D$22*100</f>
        <v>0</v>
      </c>
      <c r="E42" s="31">
        <f t="shared" si="19"/>
        <v>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 t="shared" si="19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</row>
    <row r="43" spans="1:17" ht="18" customHeight="1">
      <c r="A43" s="14" t="s">
        <v>57</v>
      </c>
      <c r="B43" s="31" t="e">
        <f t="shared" si="10"/>
        <v>#DIV/0!</v>
      </c>
      <c r="C43" s="31">
        <f t="shared" si="10"/>
        <v>1.7974951826367633</v>
      </c>
      <c r="D43" s="31">
        <f aca="true" t="shared" si="20" ref="D43:L43">D14/D$22*100</f>
        <v>0.23228663315031536</v>
      </c>
      <c r="E43" s="31">
        <f t="shared" si="20"/>
        <v>0.025207030330327253</v>
      </c>
      <c r="F43" s="31">
        <f t="shared" si="20"/>
        <v>0.5200320189565812</v>
      </c>
      <c r="G43" s="31">
        <f t="shared" si="20"/>
        <v>0.19123043019887248</v>
      </c>
      <c r="H43" s="31">
        <f t="shared" si="20"/>
        <v>0.18481704120933543</v>
      </c>
      <c r="I43" s="31">
        <f t="shared" si="20"/>
        <v>0.17090712047295348</v>
      </c>
      <c r="J43" s="31">
        <f t="shared" si="20"/>
        <v>0.15220019352281278</v>
      </c>
      <c r="K43" s="31">
        <f t="shared" si="20"/>
        <v>0.0955646120894812</v>
      </c>
      <c r="L43" s="31">
        <f t="shared" si="20"/>
        <v>0.08673345632823468</v>
      </c>
      <c r="M43" s="31">
        <f t="shared" si="7"/>
        <v>0.08334588542451173</v>
      </c>
      <c r="N43" s="31">
        <f t="shared" si="7"/>
        <v>0.07732332159133715</v>
      </c>
      <c r="O43" s="31">
        <f t="shared" si="8"/>
        <v>0.06920060281057828</v>
      </c>
      <c r="P43" s="31">
        <f t="shared" si="8"/>
        <v>0</v>
      </c>
      <c r="Q43" s="31">
        <f t="shared" si="9"/>
        <v>0</v>
      </c>
    </row>
    <row r="44" spans="1:17" ht="18" customHeight="1">
      <c r="A44" s="14" t="s">
        <v>58</v>
      </c>
      <c r="B44" s="31" t="e">
        <f t="shared" si="10"/>
        <v>#DIV/0!</v>
      </c>
      <c r="C44" s="31">
        <f t="shared" si="10"/>
        <v>0</v>
      </c>
      <c r="D44" s="31">
        <f aca="true" t="shared" si="21" ref="D44:L44">D15/D$22*100</f>
        <v>0</v>
      </c>
      <c r="E44" s="31">
        <f t="shared" si="21"/>
        <v>0</v>
      </c>
      <c r="F44" s="31">
        <f t="shared" si="21"/>
        <v>0</v>
      </c>
      <c r="G44" s="31">
        <f t="shared" si="21"/>
        <v>0</v>
      </c>
      <c r="H44" s="31">
        <f t="shared" si="21"/>
        <v>0</v>
      </c>
      <c r="I44" s="31">
        <f t="shared" si="21"/>
        <v>0</v>
      </c>
      <c r="J44" s="31">
        <f t="shared" si="21"/>
        <v>0</v>
      </c>
      <c r="K44" s="31">
        <f t="shared" si="21"/>
        <v>0</v>
      </c>
      <c r="L44" s="31">
        <f t="shared" si="21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</row>
    <row r="45" spans="1:17" ht="18" customHeight="1">
      <c r="A45" s="14" t="s">
        <v>59</v>
      </c>
      <c r="B45" s="31" t="e">
        <f t="shared" si="10"/>
        <v>#DIV/0!</v>
      </c>
      <c r="C45" s="31">
        <f t="shared" si="10"/>
        <v>0</v>
      </c>
      <c r="D45" s="31">
        <f aca="true" t="shared" si="22" ref="D45:L45">D16/D$22*100</f>
        <v>0</v>
      </c>
      <c r="E45" s="31">
        <f t="shared" si="22"/>
        <v>0</v>
      </c>
      <c r="F45" s="31">
        <f t="shared" si="22"/>
        <v>0</v>
      </c>
      <c r="G45" s="31">
        <f t="shared" si="22"/>
        <v>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31">
        <f t="shared" si="22"/>
        <v>0</v>
      </c>
      <c r="L45" s="31">
        <f t="shared" si="22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</row>
    <row r="46" spans="1:17" ht="18" customHeight="1">
      <c r="A46" s="14" t="s">
        <v>60</v>
      </c>
      <c r="B46" s="31" t="e">
        <f t="shared" si="10"/>
        <v>#DIV/0!</v>
      </c>
      <c r="C46" s="31">
        <f t="shared" si="10"/>
        <v>0</v>
      </c>
      <c r="D46" s="31">
        <f aca="true" t="shared" si="23" ref="D46:L46">D17/D$22*100</f>
        <v>3.9296240313447472</v>
      </c>
      <c r="E46" s="31">
        <f t="shared" si="23"/>
        <v>3.9060234139617096</v>
      </c>
      <c r="F46" s="31">
        <f t="shared" si="23"/>
        <v>4.076641661588505</v>
      </c>
      <c r="G46" s="31">
        <f t="shared" si="23"/>
        <v>4.560210420823687</v>
      </c>
      <c r="H46" s="31">
        <f t="shared" si="23"/>
        <v>4.782759992917611</v>
      </c>
      <c r="I46" s="31">
        <f t="shared" si="23"/>
        <v>4.826962307325814</v>
      </c>
      <c r="J46" s="31">
        <f t="shared" si="23"/>
        <v>4.684926312783093</v>
      </c>
      <c r="K46" s="31">
        <f t="shared" si="23"/>
        <v>4.948205880797504</v>
      </c>
      <c r="L46" s="31">
        <f t="shared" si="23"/>
        <v>5.06194255174402</v>
      </c>
      <c r="M46" s="31">
        <f t="shared" si="7"/>
        <v>5.131587755853459</v>
      </c>
      <c r="N46" s="31">
        <f t="shared" si="7"/>
        <v>5.261214572217416</v>
      </c>
      <c r="O46" s="31">
        <f t="shared" si="8"/>
        <v>5.246784095321326</v>
      </c>
      <c r="P46" s="31">
        <f t="shared" si="8"/>
        <v>5.256231526652861</v>
      </c>
      <c r="Q46" s="31">
        <f t="shared" si="9"/>
        <v>5.230117796197209</v>
      </c>
    </row>
    <row r="47" spans="1:17" ht="18" customHeight="1">
      <c r="A47" s="14" t="s">
        <v>61</v>
      </c>
      <c r="B47" s="31" t="e">
        <f t="shared" si="10"/>
        <v>#DIV/0!</v>
      </c>
      <c r="C47" s="31">
        <f t="shared" si="10"/>
        <v>0</v>
      </c>
      <c r="D47" s="31">
        <f aca="true" t="shared" si="24" ref="D47:L47">D18/D$22*100</f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1">
        <f t="shared" si="24"/>
        <v>0</v>
      </c>
      <c r="K47" s="31">
        <f t="shared" si="24"/>
        <v>0</v>
      </c>
      <c r="L47" s="31">
        <f t="shared" si="24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  <c r="Q47" s="31">
        <f t="shared" si="9"/>
        <v>0</v>
      </c>
    </row>
    <row r="48" spans="1:17" ht="18" customHeight="1">
      <c r="A48" s="14" t="s">
        <v>62</v>
      </c>
      <c r="B48" s="31" t="e">
        <f t="shared" si="10"/>
        <v>#DIV/0!</v>
      </c>
      <c r="C48" s="31">
        <f t="shared" si="10"/>
        <v>0</v>
      </c>
      <c r="D48" s="31">
        <f aca="true" t="shared" si="25" ref="D48:L48">D19/D$22*100</f>
        <v>0</v>
      </c>
      <c r="E48" s="31">
        <f t="shared" si="25"/>
        <v>0</v>
      </c>
      <c r="F48" s="31">
        <f t="shared" si="25"/>
        <v>0</v>
      </c>
      <c r="G48" s="31">
        <f t="shared" si="25"/>
        <v>0</v>
      </c>
      <c r="H48" s="31">
        <f t="shared" si="25"/>
        <v>0</v>
      </c>
      <c r="I48" s="31">
        <f t="shared" si="25"/>
        <v>0</v>
      </c>
      <c r="J48" s="31">
        <f t="shared" si="25"/>
        <v>0</v>
      </c>
      <c r="K48" s="31">
        <f t="shared" si="25"/>
        <v>0</v>
      </c>
      <c r="L48" s="31">
        <f t="shared" si="25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</row>
    <row r="49" spans="1:17" ht="18" customHeight="1">
      <c r="A49" s="14" t="s">
        <v>63</v>
      </c>
      <c r="B49" s="31" t="e">
        <f t="shared" si="10"/>
        <v>#DIV/0!</v>
      </c>
      <c r="C49" s="31">
        <f t="shared" si="10"/>
        <v>0</v>
      </c>
      <c r="D49" s="31">
        <f aca="true" t="shared" si="26" ref="D49:L49">D20/D$22*100</f>
        <v>3.9296240313447472</v>
      </c>
      <c r="E49" s="31">
        <f t="shared" si="26"/>
        <v>3.9060234139617096</v>
      </c>
      <c r="F49" s="31">
        <f t="shared" si="26"/>
        <v>4.076641661588505</v>
      </c>
      <c r="G49" s="31">
        <f t="shared" si="26"/>
        <v>4.560210420823687</v>
      </c>
      <c r="H49" s="31">
        <f t="shared" si="26"/>
        <v>4.782759992917611</v>
      </c>
      <c r="I49" s="31">
        <f t="shared" si="26"/>
        <v>4.826962307325814</v>
      </c>
      <c r="J49" s="31">
        <f t="shared" si="26"/>
        <v>4.684926312783093</v>
      </c>
      <c r="K49" s="31">
        <f t="shared" si="26"/>
        <v>4.948205880797504</v>
      </c>
      <c r="L49" s="31">
        <f t="shared" si="26"/>
        <v>5.06194255174402</v>
      </c>
      <c r="M49" s="31">
        <f t="shared" si="7"/>
        <v>5.131587755853459</v>
      </c>
      <c r="N49" s="31">
        <f t="shared" si="7"/>
        <v>5.261214572217416</v>
      </c>
      <c r="O49" s="31">
        <f t="shared" si="8"/>
        <v>5.246784095321326</v>
      </c>
      <c r="P49" s="31">
        <f t="shared" si="8"/>
        <v>5.256231526652861</v>
      </c>
      <c r="Q49" s="31">
        <f t="shared" si="9"/>
        <v>5.230117796197209</v>
      </c>
    </row>
    <row r="50" spans="1:17" ht="18" customHeight="1">
      <c r="A50" s="14" t="s">
        <v>64</v>
      </c>
      <c r="B50" s="31" t="e">
        <f t="shared" si="10"/>
        <v>#DIV/0!</v>
      </c>
      <c r="C50" s="31">
        <f t="shared" si="10"/>
        <v>0</v>
      </c>
      <c r="D50" s="31">
        <f aca="true" t="shared" si="27" ref="D50:L50">D21/D$22*100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t="shared" si="27"/>
        <v>0</v>
      </c>
      <c r="I50" s="31">
        <f t="shared" si="27"/>
        <v>0</v>
      </c>
      <c r="J50" s="31">
        <f t="shared" si="27"/>
        <v>0</v>
      </c>
      <c r="K50" s="31">
        <f t="shared" si="27"/>
        <v>0</v>
      </c>
      <c r="L50" s="31">
        <f t="shared" si="27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</row>
    <row r="51" spans="1:17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8" ref="D51:L51">+D33+D38+D40+D41+D42+D43+D44+D45+D46</f>
        <v>99.99999999999999</v>
      </c>
      <c r="E51" s="32">
        <f t="shared" si="28"/>
        <v>99.99999999999999</v>
      </c>
      <c r="F51" s="32">
        <f t="shared" si="28"/>
        <v>100.00000000000001</v>
      </c>
      <c r="G51" s="32">
        <f t="shared" si="28"/>
        <v>100</v>
      </c>
      <c r="H51" s="32">
        <f t="shared" si="28"/>
        <v>100</v>
      </c>
      <c r="I51" s="32">
        <f t="shared" si="28"/>
        <v>99.99999999999999</v>
      </c>
      <c r="J51" s="32">
        <f t="shared" si="28"/>
        <v>100</v>
      </c>
      <c r="K51" s="32">
        <f t="shared" si="28"/>
        <v>100</v>
      </c>
      <c r="L51" s="32">
        <f t="shared" si="28"/>
        <v>100</v>
      </c>
      <c r="M51" s="32">
        <f>+M33+M38+M40+M41+M42+M43+M44+M45+M46</f>
        <v>100</v>
      </c>
      <c r="N51" s="32">
        <f>+N33+N38+N40+N41+N42+N43+N44+N45+N46</f>
        <v>100</v>
      </c>
      <c r="O51" s="32">
        <f>+O33+O38+O40+O41+O42+O43+O44+O45+O46</f>
        <v>100.00000000000001</v>
      </c>
      <c r="P51" s="32">
        <f>+P33+P38+P40+P41+P42+P43+P44+P45+P46</f>
        <v>100</v>
      </c>
      <c r="Q51" s="32">
        <f>+Q33+Q38+Q40+Q41+Q42+Q43+Q44+Q45+Q46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6" ht="18" customHeight="1">
      <c r="A1" s="33" t="s">
        <v>105</v>
      </c>
      <c r="L1" s="34" t="str">
        <f>'財政指標'!$M$1</f>
        <v>石橋町</v>
      </c>
      <c r="P1" s="34" t="str">
        <f>'財政指標'!$M$1</f>
        <v>石橋町</v>
      </c>
    </row>
    <row r="2" spans="13:17" ht="18" customHeight="1">
      <c r="M2" s="22" t="s">
        <v>177</v>
      </c>
      <c r="Q2" s="22" t="s">
        <v>177</v>
      </c>
    </row>
    <row r="3" spans="1:17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173</v>
      </c>
      <c r="K3" s="17" t="s">
        <v>174</v>
      </c>
      <c r="L3" s="15" t="s">
        <v>90</v>
      </c>
      <c r="M3" s="15" t="s">
        <v>182</v>
      </c>
      <c r="N3" s="15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19" t="s">
        <v>67</v>
      </c>
      <c r="B4" s="19"/>
      <c r="C4" s="15"/>
      <c r="D4" s="15">
        <v>1084624</v>
      </c>
      <c r="E4" s="15">
        <v>1155340</v>
      </c>
      <c r="F4" s="15">
        <v>1197701</v>
      </c>
      <c r="G4" s="15">
        <v>1244658</v>
      </c>
      <c r="H4" s="15">
        <v>1298239</v>
      </c>
      <c r="I4" s="15">
        <v>1305962</v>
      </c>
      <c r="J4" s="17">
        <v>1344323</v>
      </c>
      <c r="K4" s="16">
        <v>1351282</v>
      </c>
      <c r="L4" s="19">
        <v>1357649</v>
      </c>
      <c r="M4" s="19">
        <v>1322234</v>
      </c>
      <c r="N4" s="19">
        <v>1277263</v>
      </c>
      <c r="O4" s="19">
        <v>1242478</v>
      </c>
      <c r="P4" s="19">
        <v>1251983</v>
      </c>
      <c r="Q4" s="19">
        <v>1263725</v>
      </c>
    </row>
    <row r="5" spans="1:17" ht="18" customHeight="1">
      <c r="A5" s="19" t="s">
        <v>68</v>
      </c>
      <c r="B5" s="19"/>
      <c r="C5" s="15"/>
      <c r="D5" s="15">
        <v>734088</v>
      </c>
      <c r="E5" s="15">
        <v>774640</v>
      </c>
      <c r="F5" s="15">
        <v>806486</v>
      </c>
      <c r="G5" s="15">
        <v>851446</v>
      </c>
      <c r="H5" s="15">
        <v>885223</v>
      </c>
      <c r="I5" s="15">
        <v>868000</v>
      </c>
      <c r="J5" s="17">
        <v>889008</v>
      </c>
      <c r="K5" s="16">
        <v>897997</v>
      </c>
      <c r="L5" s="19">
        <v>924808</v>
      </c>
      <c r="M5" s="19">
        <v>895004</v>
      </c>
      <c r="N5" s="19">
        <v>844719</v>
      </c>
      <c r="O5" s="19">
        <v>813977</v>
      </c>
      <c r="P5" s="19">
        <v>824515</v>
      </c>
      <c r="Q5" s="19">
        <v>828116</v>
      </c>
    </row>
    <row r="6" spans="1:17" ht="18" customHeight="1">
      <c r="A6" s="19" t="s">
        <v>69</v>
      </c>
      <c r="B6" s="19"/>
      <c r="C6" s="15"/>
      <c r="D6" s="15">
        <v>57329</v>
      </c>
      <c r="E6" s="15">
        <v>66951</v>
      </c>
      <c r="F6" s="15">
        <v>70890</v>
      </c>
      <c r="G6" s="15">
        <v>68809</v>
      </c>
      <c r="H6" s="15">
        <v>72940</v>
      </c>
      <c r="I6" s="15">
        <v>78965</v>
      </c>
      <c r="J6" s="17">
        <v>85141</v>
      </c>
      <c r="K6" s="20">
        <v>89910</v>
      </c>
      <c r="L6" s="19">
        <v>103417</v>
      </c>
      <c r="M6" s="19">
        <v>125029</v>
      </c>
      <c r="N6" s="19">
        <v>153209</v>
      </c>
      <c r="O6" s="19">
        <v>170925</v>
      </c>
      <c r="P6" s="19">
        <v>268618</v>
      </c>
      <c r="Q6" s="19">
        <v>318953</v>
      </c>
    </row>
    <row r="7" spans="1:17" ht="18" customHeight="1">
      <c r="A7" s="19" t="s">
        <v>70</v>
      </c>
      <c r="B7" s="19"/>
      <c r="C7" s="15"/>
      <c r="D7" s="15">
        <v>331006</v>
      </c>
      <c r="E7" s="15">
        <v>332209</v>
      </c>
      <c r="F7" s="15">
        <v>339871</v>
      </c>
      <c r="G7" s="15">
        <v>381001</v>
      </c>
      <c r="H7" s="15">
        <v>495631</v>
      </c>
      <c r="I7" s="15">
        <v>570501</v>
      </c>
      <c r="J7" s="17">
        <v>668536</v>
      </c>
      <c r="K7" s="16">
        <v>696221</v>
      </c>
      <c r="L7" s="19">
        <v>717905</v>
      </c>
      <c r="M7" s="19">
        <v>755490</v>
      </c>
      <c r="N7" s="19">
        <v>900009</v>
      </c>
      <c r="O7" s="19">
        <v>929869</v>
      </c>
      <c r="P7" s="19">
        <v>932407</v>
      </c>
      <c r="Q7" s="19">
        <v>861587</v>
      </c>
    </row>
    <row r="8" spans="1:17" ht="18" customHeight="1">
      <c r="A8" s="19" t="s">
        <v>71</v>
      </c>
      <c r="B8" s="19"/>
      <c r="C8" s="15"/>
      <c r="D8" s="15">
        <v>330653</v>
      </c>
      <c r="E8" s="15">
        <v>332209</v>
      </c>
      <c r="F8" s="15">
        <v>339862</v>
      </c>
      <c r="G8" s="15">
        <v>380836</v>
      </c>
      <c r="H8" s="15">
        <v>492894</v>
      </c>
      <c r="I8" s="15">
        <v>570501</v>
      </c>
      <c r="J8" s="17">
        <v>668536</v>
      </c>
      <c r="K8" s="16">
        <v>696221</v>
      </c>
      <c r="L8" s="19">
        <v>714900</v>
      </c>
      <c r="M8" s="19">
        <v>755490</v>
      </c>
      <c r="N8" s="19">
        <v>900009</v>
      </c>
      <c r="O8" s="19">
        <v>929869</v>
      </c>
      <c r="P8" s="19">
        <v>932407</v>
      </c>
      <c r="Q8" s="19">
        <v>861587</v>
      </c>
    </row>
    <row r="9" spans="1:17" ht="18" customHeight="1">
      <c r="A9" s="19" t="s">
        <v>72</v>
      </c>
      <c r="B9" s="19"/>
      <c r="C9" s="15"/>
      <c r="D9" s="15">
        <v>353</v>
      </c>
      <c r="E9" s="15">
        <v>0</v>
      </c>
      <c r="F9" s="15">
        <v>9</v>
      </c>
      <c r="G9" s="15">
        <v>165</v>
      </c>
      <c r="H9" s="15">
        <v>2737</v>
      </c>
      <c r="I9" s="15">
        <v>0</v>
      </c>
      <c r="J9" s="17">
        <v>0</v>
      </c>
      <c r="K9" s="16">
        <v>0</v>
      </c>
      <c r="L9" s="19">
        <v>3005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18" customHeight="1">
      <c r="A10" s="19" t="s">
        <v>73</v>
      </c>
      <c r="B10" s="19"/>
      <c r="C10" s="15"/>
      <c r="D10" s="15">
        <v>454254</v>
      </c>
      <c r="E10" s="15">
        <v>480030</v>
      </c>
      <c r="F10" s="15">
        <v>505914</v>
      </c>
      <c r="G10" s="15">
        <v>666624</v>
      </c>
      <c r="H10" s="15">
        <v>692459</v>
      </c>
      <c r="I10" s="15">
        <v>819314</v>
      </c>
      <c r="J10" s="17">
        <v>816305</v>
      </c>
      <c r="K10" s="16">
        <v>907466</v>
      </c>
      <c r="L10" s="19">
        <v>986920</v>
      </c>
      <c r="M10" s="19">
        <v>938198</v>
      </c>
      <c r="N10" s="19">
        <v>893961</v>
      </c>
      <c r="O10" s="19">
        <v>876743</v>
      </c>
      <c r="P10" s="19">
        <v>810954</v>
      </c>
      <c r="Q10" s="19">
        <v>806179</v>
      </c>
    </row>
    <row r="11" spans="1:17" ht="18" customHeight="1">
      <c r="A11" s="19" t="s">
        <v>74</v>
      </c>
      <c r="B11" s="19"/>
      <c r="C11" s="15"/>
      <c r="D11" s="15">
        <v>47508</v>
      </c>
      <c r="E11" s="15">
        <v>49950</v>
      </c>
      <c r="F11" s="15">
        <v>39187</v>
      </c>
      <c r="G11" s="15">
        <v>47997</v>
      </c>
      <c r="H11" s="15">
        <v>53702</v>
      </c>
      <c r="I11" s="15">
        <v>58652</v>
      </c>
      <c r="J11" s="17">
        <v>63652</v>
      </c>
      <c r="K11" s="17">
        <v>74645</v>
      </c>
      <c r="L11" s="19">
        <v>38840</v>
      </c>
      <c r="M11" s="19">
        <v>45849</v>
      </c>
      <c r="N11" s="19">
        <v>37883</v>
      </c>
      <c r="O11" s="19">
        <v>37182</v>
      </c>
      <c r="P11" s="19">
        <v>38428</v>
      </c>
      <c r="Q11" s="19">
        <v>35676</v>
      </c>
    </row>
    <row r="12" spans="1:17" ht="18" customHeight="1">
      <c r="A12" s="19" t="s">
        <v>75</v>
      </c>
      <c r="B12" s="19"/>
      <c r="C12" s="15"/>
      <c r="D12" s="15">
        <v>414209</v>
      </c>
      <c r="E12" s="15">
        <v>468623</v>
      </c>
      <c r="F12" s="15">
        <v>535894</v>
      </c>
      <c r="G12" s="15">
        <v>584192</v>
      </c>
      <c r="H12" s="15">
        <v>675258</v>
      </c>
      <c r="I12" s="15">
        <v>673866</v>
      </c>
      <c r="J12" s="17">
        <v>626157</v>
      </c>
      <c r="K12" s="17">
        <v>573478</v>
      </c>
      <c r="L12" s="19">
        <v>692044</v>
      </c>
      <c r="M12" s="19">
        <v>554395</v>
      </c>
      <c r="N12" s="19">
        <v>598053</v>
      </c>
      <c r="O12" s="19">
        <v>613225</v>
      </c>
      <c r="P12" s="19">
        <v>686210</v>
      </c>
      <c r="Q12" s="19">
        <v>637461</v>
      </c>
    </row>
    <row r="13" spans="1:17" ht="18" customHeight="1">
      <c r="A13" s="19" t="s">
        <v>76</v>
      </c>
      <c r="B13" s="19"/>
      <c r="C13" s="15"/>
      <c r="D13" s="15">
        <v>238717</v>
      </c>
      <c r="E13" s="15">
        <v>276169</v>
      </c>
      <c r="F13" s="15">
        <v>311182</v>
      </c>
      <c r="G13" s="15">
        <v>339019</v>
      </c>
      <c r="H13" s="15">
        <v>371727</v>
      </c>
      <c r="I13" s="15">
        <v>334802</v>
      </c>
      <c r="J13" s="17">
        <v>362176</v>
      </c>
      <c r="K13" s="17">
        <v>328695</v>
      </c>
      <c r="L13" s="19">
        <v>361568</v>
      </c>
      <c r="M13" s="19">
        <v>349947</v>
      </c>
      <c r="N13" s="19">
        <v>347800</v>
      </c>
      <c r="O13" s="19">
        <v>332243</v>
      </c>
      <c r="P13" s="19">
        <v>309563</v>
      </c>
      <c r="Q13" s="19">
        <v>313597</v>
      </c>
    </row>
    <row r="14" spans="1:17" ht="18" customHeight="1">
      <c r="A14" s="19" t="s">
        <v>77</v>
      </c>
      <c r="B14" s="19"/>
      <c r="C14" s="15"/>
      <c r="D14" s="15">
        <v>543860</v>
      </c>
      <c r="E14" s="15">
        <v>587144</v>
      </c>
      <c r="F14" s="15">
        <v>568469</v>
      </c>
      <c r="G14" s="15">
        <v>568964</v>
      </c>
      <c r="H14" s="15">
        <v>617639</v>
      </c>
      <c r="I14" s="15">
        <v>642896</v>
      </c>
      <c r="J14" s="17">
        <v>602372</v>
      </c>
      <c r="K14" s="17">
        <v>760467</v>
      </c>
      <c r="L14" s="19">
        <v>715872</v>
      </c>
      <c r="M14" s="19">
        <v>840131</v>
      </c>
      <c r="N14" s="19">
        <v>928637</v>
      </c>
      <c r="O14" s="19">
        <v>878293</v>
      </c>
      <c r="P14" s="19">
        <v>841206</v>
      </c>
      <c r="Q14" s="19">
        <v>814585</v>
      </c>
    </row>
    <row r="15" spans="1:17" ht="18" customHeight="1">
      <c r="A15" s="19" t="s">
        <v>78</v>
      </c>
      <c r="B15" s="19"/>
      <c r="C15" s="15"/>
      <c r="D15" s="15">
        <v>450063</v>
      </c>
      <c r="E15" s="15">
        <v>384411</v>
      </c>
      <c r="F15" s="15">
        <v>198221</v>
      </c>
      <c r="G15" s="15">
        <v>67715</v>
      </c>
      <c r="H15" s="15">
        <v>44463</v>
      </c>
      <c r="I15" s="15">
        <v>36674</v>
      </c>
      <c r="J15" s="17">
        <v>4192</v>
      </c>
      <c r="K15" s="16">
        <v>4591</v>
      </c>
      <c r="L15" s="19">
        <v>99619</v>
      </c>
      <c r="M15" s="19">
        <v>6379</v>
      </c>
      <c r="N15" s="19">
        <v>41259</v>
      </c>
      <c r="O15" s="19">
        <v>59845</v>
      </c>
      <c r="P15" s="19">
        <v>10534</v>
      </c>
      <c r="Q15" s="19">
        <v>18942</v>
      </c>
    </row>
    <row r="16" spans="1:17" ht="18" customHeight="1">
      <c r="A16" s="19" t="s">
        <v>79</v>
      </c>
      <c r="B16" s="19"/>
      <c r="C16" s="15"/>
      <c r="D16" s="15">
        <v>19787</v>
      </c>
      <c r="E16" s="15">
        <v>13497</v>
      </c>
      <c r="F16" s="15">
        <v>32115</v>
      </c>
      <c r="G16" s="15">
        <v>31646</v>
      </c>
      <c r="H16" s="15">
        <v>78929</v>
      </c>
      <c r="I16" s="15">
        <v>17632</v>
      </c>
      <c r="J16" s="17">
        <v>15505</v>
      </c>
      <c r="K16" s="16">
        <v>18994</v>
      </c>
      <c r="L16" s="19">
        <v>18666</v>
      </c>
      <c r="M16" s="19">
        <v>13654</v>
      </c>
      <c r="N16" s="19">
        <v>14436</v>
      </c>
      <c r="O16" s="19">
        <v>18734</v>
      </c>
      <c r="P16" s="19">
        <v>36147</v>
      </c>
      <c r="Q16" s="19">
        <v>36574</v>
      </c>
    </row>
    <row r="17" spans="1:17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8" customHeight="1">
      <c r="A18" s="19" t="s">
        <v>184</v>
      </c>
      <c r="B18" s="19"/>
      <c r="C18" s="15"/>
      <c r="D18" s="15">
        <v>1418526</v>
      </c>
      <c r="E18" s="15">
        <v>2176675</v>
      </c>
      <c r="F18" s="15">
        <v>4066241</v>
      </c>
      <c r="G18" s="15">
        <v>1851120</v>
      </c>
      <c r="H18" s="15">
        <v>1611636</v>
      </c>
      <c r="I18" s="15">
        <v>1507841</v>
      </c>
      <c r="J18" s="17">
        <v>1746669</v>
      </c>
      <c r="K18" s="16">
        <v>1318491</v>
      </c>
      <c r="L18" s="19">
        <v>3018737</v>
      </c>
      <c r="M18" s="19">
        <v>1314181</v>
      </c>
      <c r="N18" s="19">
        <v>1340713</v>
      </c>
      <c r="O18" s="19">
        <v>675911</v>
      </c>
      <c r="P18" s="19">
        <v>505452</v>
      </c>
      <c r="Q18" s="19">
        <v>412702</v>
      </c>
    </row>
    <row r="19" spans="1:17" ht="18" customHeight="1">
      <c r="A19" s="19" t="s">
        <v>81</v>
      </c>
      <c r="B19" s="19"/>
      <c r="C19" s="15"/>
      <c r="D19" s="15">
        <v>488503</v>
      </c>
      <c r="E19" s="15">
        <v>1296570</v>
      </c>
      <c r="F19" s="15">
        <v>2321655</v>
      </c>
      <c r="G19" s="15">
        <v>432447</v>
      </c>
      <c r="H19" s="15">
        <v>629022</v>
      </c>
      <c r="I19" s="15">
        <v>94368</v>
      </c>
      <c r="J19" s="17">
        <v>454912</v>
      </c>
      <c r="K19" s="16">
        <v>128660</v>
      </c>
      <c r="L19" s="19">
        <v>267150</v>
      </c>
      <c r="M19" s="19">
        <v>205786</v>
      </c>
      <c r="N19" s="19">
        <v>134391</v>
      </c>
      <c r="O19" s="19">
        <v>27564</v>
      </c>
      <c r="P19" s="19">
        <v>24741</v>
      </c>
      <c r="Q19" s="19">
        <v>44239</v>
      </c>
    </row>
    <row r="20" spans="1:17" ht="18" customHeight="1">
      <c r="A20" s="19" t="s">
        <v>82</v>
      </c>
      <c r="B20" s="19"/>
      <c r="C20" s="15"/>
      <c r="D20" s="15">
        <v>930023</v>
      </c>
      <c r="E20" s="15">
        <v>880105</v>
      </c>
      <c r="F20" s="15">
        <v>1744586</v>
      </c>
      <c r="G20" s="15">
        <v>1367673</v>
      </c>
      <c r="H20" s="15">
        <v>929883</v>
      </c>
      <c r="I20" s="15">
        <v>1350313</v>
      </c>
      <c r="J20" s="17">
        <v>1110810</v>
      </c>
      <c r="K20" s="16">
        <v>891771</v>
      </c>
      <c r="L20" s="19">
        <v>2343613</v>
      </c>
      <c r="M20" s="19">
        <v>1065430</v>
      </c>
      <c r="N20" s="19">
        <v>1190466</v>
      </c>
      <c r="O20" s="19">
        <v>648347</v>
      </c>
      <c r="P20" s="19">
        <v>478370</v>
      </c>
      <c r="Q20" s="19">
        <v>361260</v>
      </c>
    </row>
    <row r="21" spans="1:17" ht="18" customHeight="1">
      <c r="A21" s="19" t="s">
        <v>185</v>
      </c>
      <c r="B21" s="19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2946</v>
      </c>
      <c r="L21" s="19">
        <v>59682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</row>
    <row r="22" spans="1:17" ht="18" customHeight="1">
      <c r="A22" s="19" t="s">
        <v>186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4821166</v>
      </c>
      <c r="E23" s="15">
        <f t="shared" si="0"/>
        <v>5714830</v>
      </c>
      <c r="F23" s="15">
        <f t="shared" si="0"/>
        <v>7554503</v>
      </c>
      <c r="G23" s="15">
        <f t="shared" si="0"/>
        <v>5512726</v>
      </c>
      <c r="H23" s="15">
        <f aca="true" t="shared" si="1" ref="H23:N23">SUM(H4:H22)-H5-H8-H9-H13-H19-H20</f>
        <v>5640896</v>
      </c>
      <c r="I23" s="15">
        <f t="shared" si="1"/>
        <v>5712303</v>
      </c>
      <c r="J23" s="17">
        <f t="shared" si="1"/>
        <v>5972852</v>
      </c>
      <c r="K23" s="16">
        <f t="shared" si="1"/>
        <v>5798491</v>
      </c>
      <c r="L23" s="21">
        <f t="shared" si="1"/>
        <v>7809351</v>
      </c>
      <c r="M23" s="21">
        <f t="shared" si="1"/>
        <v>5915540</v>
      </c>
      <c r="N23" s="21">
        <f t="shared" si="1"/>
        <v>6185423</v>
      </c>
      <c r="O23" s="21">
        <f>SUM(O4:O22)-O5-O8-O9-O13-O19-O20</f>
        <v>5503205</v>
      </c>
      <c r="P23" s="21">
        <f>SUM(P4:P22)-P5-P8-P9-P13-P19-P20</f>
        <v>5381939</v>
      </c>
      <c r="Q23" s="21">
        <f>SUM(Q4:Q22)-Q5-Q8-Q9-Q13-Q19-Q20</f>
        <v>5206384</v>
      </c>
    </row>
    <row r="24" spans="1:17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1472959</v>
      </c>
      <c r="E24" s="15">
        <f t="shared" si="2"/>
        <v>1554500</v>
      </c>
      <c r="F24" s="15">
        <f t="shared" si="2"/>
        <v>1608462</v>
      </c>
      <c r="G24" s="15">
        <f t="shared" si="2"/>
        <v>1694468</v>
      </c>
      <c r="H24" s="15">
        <f aca="true" t="shared" si="3" ref="H24:M24">SUM(H4:H7)-H5</f>
        <v>1866810</v>
      </c>
      <c r="I24" s="15">
        <f t="shared" si="3"/>
        <v>1955428</v>
      </c>
      <c r="J24" s="17">
        <f t="shared" si="3"/>
        <v>2098000</v>
      </c>
      <c r="K24" s="16">
        <f t="shared" si="3"/>
        <v>2137413</v>
      </c>
      <c r="L24" s="21">
        <f t="shared" si="3"/>
        <v>2178971</v>
      </c>
      <c r="M24" s="21">
        <f t="shared" si="3"/>
        <v>2202753</v>
      </c>
      <c r="N24" s="21">
        <f>SUM(N4:N7)-N5</f>
        <v>2330481</v>
      </c>
      <c r="O24" s="21">
        <f>SUM(O4:O7)-O5</f>
        <v>2343272</v>
      </c>
      <c r="P24" s="21">
        <f>SUM(P4:P7)-P5</f>
        <v>2453008</v>
      </c>
      <c r="Q24" s="21">
        <f>SUM(Q4:Q7)-Q5</f>
        <v>2444265</v>
      </c>
    </row>
    <row r="25" spans="1:17" ht="18" customHeight="1">
      <c r="A25" s="19" t="s">
        <v>187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1418526</v>
      </c>
      <c r="E25" s="15">
        <f t="shared" si="4"/>
        <v>2176675</v>
      </c>
      <c r="F25" s="15">
        <f t="shared" si="4"/>
        <v>4066241</v>
      </c>
      <c r="G25" s="15">
        <f t="shared" si="4"/>
        <v>1851120</v>
      </c>
      <c r="H25" s="15">
        <f aca="true" t="shared" si="5" ref="H25:M25">+H18+H21+H22</f>
        <v>1611636</v>
      </c>
      <c r="I25" s="15">
        <f t="shared" si="5"/>
        <v>1507841</v>
      </c>
      <c r="J25" s="17">
        <f t="shared" si="5"/>
        <v>1746669</v>
      </c>
      <c r="K25" s="16">
        <f t="shared" si="5"/>
        <v>1321437</v>
      </c>
      <c r="L25" s="21">
        <f t="shared" si="5"/>
        <v>3078419</v>
      </c>
      <c r="M25" s="21">
        <f t="shared" si="5"/>
        <v>1314181</v>
      </c>
      <c r="N25" s="21">
        <f>+N18+N21+N22</f>
        <v>1340713</v>
      </c>
      <c r="O25" s="21">
        <f>+O18+O21+O22</f>
        <v>675911</v>
      </c>
      <c r="P25" s="21">
        <f>+P18+P21+P22</f>
        <v>505452</v>
      </c>
      <c r="Q25" s="21">
        <f>+Q18+Q21+Q22</f>
        <v>412702</v>
      </c>
    </row>
    <row r="26" ht="18" customHeight="1"/>
    <row r="27" ht="18" customHeight="1"/>
    <row r="28" ht="18" customHeight="1"/>
    <row r="29" ht="18" customHeight="1"/>
    <row r="30" spans="1:17" ht="18" customHeight="1">
      <c r="A30" s="33" t="s">
        <v>106</v>
      </c>
      <c r="L30" s="34"/>
      <c r="M30" s="34" t="str">
        <f>'財政指標'!$M$1</f>
        <v>石橋町</v>
      </c>
      <c r="P30" s="34"/>
      <c r="Q30" s="34" t="str">
        <f>'財政指標'!$M$1</f>
        <v>石橋町</v>
      </c>
    </row>
    <row r="31" ht="18" customHeight="1"/>
    <row r="32" spans="1:17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173</v>
      </c>
      <c r="K32" s="17" t="s">
        <v>174</v>
      </c>
      <c r="L32" s="15" t="s">
        <v>90</v>
      </c>
      <c r="M32" s="7" t="s">
        <v>182</v>
      </c>
      <c r="N32" s="15" t="s">
        <v>190</v>
      </c>
      <c r="O32" s="73" t="s">
        <v>192</v>
      </c>
      <c r="P32" s="73" t="s">
        <v>193</v>
      </c>
      <c r="Q32" s="73" t="s">
        <v>196</v>
      </c>
    </row>
    <row r="33" spans="1:17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22.497130362240174</v>
      </c>
      <c r="E33" s="35">
        <f t="shared" si="6"/>
        <v>20.21652437605318</v>
      </c>
      <c r="F33" s="35">
        <f t="shared" si="6"/>
        <v>15.854133620702779</v>
      </c>
      <c r="G33" s="35">
        <f t="shared" si="6"/>
        <v>22.577904289093997</v>
      </c>
      <c r="H33" s="35">
        <f t="shared" si="6"/>
        <v>23.014765739343538</v>
      </c>
      <c r="I33" s="35">
        <f t="shared" si="6"/>
        <v>22.862267635312765</v>
      </c>
      <c r="J33" s="35">
        <f t="shared" si="6"/>
        <v>22.507221005978383</v>
      </c>
      <c r="K33" s="35">
        <f t="shared" si="6"/>
        <v>23.304028582608822</v>
      </c>
      <c r="L33" s="35">
        <f t="shared" si="6"/>
        <v>17.38491457228648</v>
      </c>
      <c r="M33" s="35">
        <f aca="true" t="shared" si="7" ref="M33:N51">M4/M$23*100</f>
        <v>22.351873201770253</v>
      </c>
      <c r="N33" s="35">
        <f t="shared" si="7"/>
        <v>20.6495659229773</v>
      </c>
      <c r="O33" s="35">
        <f aca="true" t="shared" si="8" ref="O33:P51">O4/O$23*100</f>
        <v>22.577352651772923</v>
      </c>
      <c r="P33" s="35">
        <f t="shared" si="8"/>
        <v>23.262675403790347</v>
      </c>
      <c r="Q33" s="35">
        <f aca="true" t="shared" si="9" ref="Q33:Q51">Q4/Q$23*100</f>
        <v>24.272604556252478</v>
      </c>
    </row>
    <row r="34" spans="1:17" ht="18" customHeight="1">
      <c r="A34" s="19" t="s">
        <v>68</v>
      </c>
      <c r="B34" s="35" t="e">
        <f aca="true" t="shared" si="10" ref="B34:L51">B5/B$23*100</f>
        <v>#DIV/0!</v>
      </c>
      <c r="C34" s="35" t="e">
        <f t="shared" si="10"/>
        <v>#DIV/0!</v>
      </c>
      <c r="D34" s="35">
        <f t="shared" si="10"/>
        <v>15.226358105072507</v>
      </c>
      <c r="E34" s="35">
        <f t="shared" si="10"/>
        <v>13.554908894927758</v>
      </c>
      <c r="F34" s="35">
        <f t="shared" si="10"/>
        <v>10.675566612389987</v>
      </c>
      <c r="G34" s="35">
        <f t="shared" si="10"/>
        <v>15.445099212259054</v>
      </c>
      <c r="H34" s="35">
        <f t="shared" si="10"/>
        <v>15.692950197982732</v>
      </c>
      <c r="I34" s="35">
        <f t="shared" si="10"/>
        <v>15.195272379633924</v>
      </c>
      <c r="J34" s="35">
        <f t="shared" si="10"/>
        <v>14.884145798355627</v>
      </c>
      <c r="K34" s="35">
        <f t="shared" si="10"/>
        <v>15.486736118069338</v>
      </c>
      <c r="L34" s="35">
        <f t="shared" si="10"/>
        <v>11.842315705876198</v>
      </c>
      <c r="M34" s="35">
        <f t="shared" si="7"/>
        <v>15.129709206598212</v>
      </c>
      <c r="N34" s="35">
        <f t="shared" si="7"/>
        <v>13.656608448605697</v>
      </c>
      <c r="O34" s="35">
        <f t="shared" si="8"/>
        <v>14.790962720814507</v>
      </c>
      <c r="P34" s="35">
        <f t="shared" si="8"/>
        <v>15.32003614310753</v>
      </c>
      <c r="Q34" s="35">
        <f t="shared" si="9"/>
        <v>15.905780288200026</v>
      </c>
    </row>
    <row r="35" spans="1:17" ht="18" customHeight="1">
      <c r="A35" s="19" t="s">
        <v>69</v>
      </c>
      <c r="B35" s="35" t="e">
        <f t="shared" si="10"/>
        <v>#DIV/0!</v>
      </c>
      <c r="C35" s="35" t="e">
        <f t="shared" si="10"/>
        <v>#DIV/0!</v>
      </c>
      <c r="D35" s="35">
        <f t="shared" si="10"/>
        <v>1.1891106840129546</v>
      </c>
      <c r="E35" s="35">
        <f t="shared" si="10"/>
        <v>1.1715309116806623</v>
      </c>
      <c r="F35" s="35">
        <f t="shared" si="10"/>
        <v>0.9383807247147827</v>
      </c>
      <c r="G35" s="35">
        <f t="shared" si="10"/>
        <v>1.248184654923898</v>
      </c>
      <c r="H35" s="35">
        <f t="shared" si="10"/>
        <v>1.293056989527905</v>
      </c>
      <c r="I35" s="35">
        <f t="shared" si="10"/>
        <v>1.382367146840775</v>
      </c>
      <c r="J35" s="35">
        <f t="shared" si="10"/>
        <v>1.4254664270937905</v>
      </c>
      <c r="K35" s="35">
        <f t="shared" si="10"/>
        <v>1.5505758308497848</v>
      </c>
      <c r="L35" s="35">
        <f t="shared" si="10"/>
        <v>1.3242713767123542</v>
      </c>
      <c r="M35" s="35">
        <f t="shared" si="7"/>
        <v>2.113568668287257</v>
      </c>
      <c r="N35" s="35">
        <f t="shared" si="7"/>
        <v>2.4769365005432933</v>
      </c>
      <c r="O35" s="35">
        <f t="shared" si="8"/>
        <v>3.1059173699689544</v>
      </c>
      <c r="P35" s="35">
        <f t="shared" si="8"/>
        <v>4.991100790997445</v>
      </c>
      <c r="Q35" s="35">
        <f t="shared" si="9"/>
        <v>6.126190461556428</v>
      </c>
    </row>
    <row r="36" spans="1:17" ht="18" customHeight="1">
      <c r="A36" s="19" t="s">
        <v>70</v>
      </c>
      <c r="B36" s="35" t="e">
        <f t="shared" si="10"/>
        <v>#DIV/0!</v>
      </c>
      <c r="C36" s="35" t="e">
        <f t="shared" si="10"/>
        <v>#DIV/0!</v>
      </c>
      <c r="D36" s="35">
        <f t="shared" si="10"/>
        <v>6.8656835296689644</v>
      </c>
      <c r="E36" s="35">
        <f t="shared" si="10"/>
        <v>5.813103801862873</v>
      </c>
      <c r="F36" s="35">
        <f t="shared" si="10"/>
        <v>4.498919386225672</v>
      </c>
      <c r="G36" s="35">
        <f t="shared" si="10"/>
        <v>6.911299418835617</v>
      </c>
      <c r="H36" s="35">
        <f t="shared" si="10"/>
        <v>8.786387836258637</v>
      </c>
      <c r="I36" s="35">
        <f t="shared" si="10"/>
        <v>9.987232820107756</v>
      </c>
      <c r="J36" s="35">
        <f t="shared" si="10"/>
        <v>11.19291085732578</v>
      </c>
      <c r="K36" s="35">
        <f t="shared" si="10"/>
        <v>12.006934217885307</v>
      </c>
      <c r="L36" s="35">
        <f t="shared" si="10"/>
        <v>9.19288939631475</v>
      </c>
      <c r="M36" s="35">
        <f t="shared" si="7"/>
        <v>12.771277009368545</v>
      </c>
      <c r="N36" s="35">
        <f t="shared" si="7"/>
        <v>14.550484259524369</v>
      </c>
      <c r="O36" s="35">
        <f t="shared" si="8"/>
        <v>16.896862828115616</v>
      </c>
      <c r="P36" s="35">
        <f t="shared" si="8"/>
        <v>17.324741138834906</v>
      </c>
      <c r="Q36" s="35">
        <f t="shared" si="9"/>
        <v>16.548664101610637</v>
      </c>
    </row>
    <row r="37" spans="1:17" ht="18" customHeight="1">
      <c r="A37" s="19" t="s">
        <v>71</v>
      </c>
      <c r="B37" s="35" t="e">
        <f t="shared" si="10"/>
        <v>#DIV/0!</v>
      </c>
      <c r="C37" s="35" t="e">
        <f t="shared" si="10"/>
        <v>#DIV/0!</v>
      </c>
      <c r="D37" s="35">
        <f t="shared" si="10"/>
        <v>6.858361649443309</v>
      </c>
      <c r="E37" s="35">
        <f t="shared" si="10"/>
        <v>5.813103801862873</v>
      </c>
      <c r="F37" s="35">
        <f t="shared" si="10"/>
        <v>4.498800251982162</v>
      </c>
      <c r="G37" s="35">
        <f t="shared" si="10"/>
        <v>6.908306344265977</v>
      </c>
      <c r="H37" s="35">
        <f t="shared" si="10"/>
        <v>8.737867175711092</v>
      </c>
      <c r="I37" s="35">
        <f t="shared" si="10"/>
        <v>9.987232820107756</v>
      </c>
      <c r="J37" s="35">
        <f t="shared" si="10"/>
        <v>11.19291085732578</v>
      </c>
      <c r="K37" s="35">
        <f t="shared" si="10"/>
        <v>12.006934217885307</v>
      </c>
      <c r="L37" s="35">
        <f t="shared" si="10"/>
        <v>9.154409886301691</v>
      </c>
      <c r="M37" s="35">
        <f t="shared" si="7"/>
        <v>12.771277009368545</v>
      </c>
      <c r="N37" s="35">
        <f t="shared" si="7"/>
        <v>14.550484259524369</v>
      </c>
      <c r="O37" s="35">
        <f t="shared" si="8"/>
        <v>16.896862828115616</v>
      </c>
      <c r="P37" s="35">
        <f t="shared" si="8"/>
        <v>17.324741138834906</v>
      </c>
      <c r="Q37" s="35">
        <f t="shared" si="9"/>
        <v>16.548664101610637</v>
      </c>
    </row>
    <row r="38" spans="1:17" ht="18" customHeight="1">
      <c r="A38" s="19" t="s">
        <v>72</v>
      </c>
      <c r="B38" s="35" t="e">
        <f t="shared" si="10"/>
        <v>#DIV/0!</v>
      </c>
      <c r="C38" s="35" t="e">
        <f t="shared" si="10"/>
        <v>#DIV/0!</v>
      </c>
      <c r="D38" s="35">
        <f t="shared" si="10"/>
        <v>0.007321880225654955</v>
      </c>
      <c r="E38" s="35">
        <f t="shared" si="10"/>
        <v>0</v>
      </c>
      <c r="F38" s="35">
        <f t="shared" si="10"/>
        <v>0.00011913424351012899</v>
      </c>
      <c r="G38" s="35">
        <f t="shared" si="10"/>
        <v>0.0029930745696412266</v>
      </c>
      <c r="H38" s="35">
        <f t="shared" si="10"/>
        <v>0.04852066054754422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0.038479510013059985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  <c r="Q38" s="35">
        <f t="shared" si="9"/>
        <v>0</v>
      </c>
    </row>
    <row r="39" spans="1:17" ht="18" customHeight="1">
      <c r="A39" s="19" t="s">
        <v>73</v>
      </c>
      <c r="B39" s="35" t="e">
        <f t="shared" si="10"/>
        <v>#DIV/0!</v>
      </c>
      <c r="C39" s="35" t="e">
        <f t="shared" si="10"/>
        <v>#DIV/0!</v>
      </c>
      <c r="D39" s="35">
        <f t="shared" si="10"/>
        <v>9.422077563809253</v>
      </c>
      <c r="E39" s="35">
        <f t="shared" si="10"/>
        <v>8.39972492620078</v>
      </c>
      <c r="F39" s="35">
        <f t="shared" si="10"/>
        <v>6.696853519020378</v>
      </c>
      <c r="G39" s="35">
        <f t="shared" si="10"/>
        <v>12.092456617651594</v>
      </c>
      <c r="H39" s="35">
        <f t="shared" si="10"/>
        <v>12.275691663168404</v>
      </c>
      <c r="I39" s="35">
        <f t="shared" si="10"/>
        <v>14.342971652589156</v>
      </c>
      <c r="J39" s="35">
        <f t="shared" si="10"/>
        <v>13.666921597923404</v>
      </c>
      <c r="K39" s="35">
        <f t="shared" si="10"/>
        <v>15.650037225202212</v>
      </c>
      <c r="L39" s="35">
        <f t="shared" si="10"/>
        <v>12.637669890878255</v>
      </c>
      <c r="M39" s="35">
        <f t="shared" si="7"/>
        <v>15.859887685655071</v>
      </c>
      <c r="N39" s="35">
        <f t="shared" si="7"/>
        <v>14.452705983083131</v>
      </c>
      <c r="O39" s="35">
        <f t="shared" si="8"/>
        <v>15.931498099743695</v>
      </c>
      <c r="P39" s="35">
        <f t="shared" si="8"/>
        <v>15.06806375917676</v>
      </c>
      <c r="Q39" s="35">
        <f t="shared" si="9"/>
        <v>15.484432189404393</v>
      </c>
    </row>
    <row r="40" spans="1:17" ht="18" customHeight="1">
      <c r="A40" s="19" t="s">
        <v>74</v>
      </c>
      <c r="B40" s="35" t="e">
        <f t="shared" si="10"/>
        <v>#DIV/0!</v>
      </c>
      <c r="C40" s="35" t="e">
        <f t="shared" si="10"/>
        <v>#DIV/0!</v>
      </c>
      <c r="D40" s="35">
        <f t="shared" si="10"/>
        <v>0.9854047755252568</v>
      </c>
      <c r="E40" s="35">
        <f t="shared" si="10"/>
        <v>0.8740417475235484</v>
      </c>
      <c r="F40" s="35">
        <f t="shared" si="10"/>
        <v>0.5187237333812694</v>
      </c>
      <c r="G40" s="35">
        <f t="shared" si="10"/>
        <v>0.8706581825398179</v>
      </c>
      <c r="H40" s="35">
        <f t="shared" si="10"/>
        <v>0.9520118789639093</v>
      </c>
      <c r="I40" s="35">
        <f t="shared" si="10"/>
        <v>1.0267662622238352</v>
      </c>
      <c r="J40" s="35">
        <f t="shared" si="10"/>
        <v>1.0656885521355626</v>
      </c>
      <c r="K40" s="35">
        <f t="shared" si="10"/>
        <v>1.2873176831696385</v>
      </c>
      <c r="L40" s="35">
        <f t="shared" si="10"/>
        <v>0.49735246885432605</v>
      </c>
      <c r="M40" s="35">
        <f t="shared" si="7"/>
        <v>0.7750602649969403</v>
      </c>
      <c r="N40" s="35">
        <f t="shared" si="7"/>
        <v>0.612456092331923</v>
      </c>
      <c r="O40" s="35">
        <f t="shared" si="8"/>
        <v>0.6756426482386173</v>
      </c>
      <c r="P40" s="35">
        <f t="shared" si="8"/>
        <v>0.7140177545676382</v>
      </c>
      <c r="Q40" s="35">
        <f t="shared" si="9"/>
        <v>0.6852356645226323</v>
      </c>
    </row>
    <row r="41" spans="1:17" ht="18" customHeight="1">
      <c r="A41" s="19" t="s">
        <v>75</v>
      </c>
      <c r="B41" s="35" t="e">
        <f t="shared" si="10"/>
        <v>#DIV/0!</v>
      </c>
      <c r="C41" s="35" t="e">
        <f t="shared" si="10"/>
        <v>#DIV/0!</v>
      </c>
      <c r="D41" s="35">
        <f t="shared" si="10"/>
        <v>8.591469366539132</v>
      </c>
      <c r="E41" s="35">
        <f t="shared" si="10"/>
        <v>8.200121438432989</v>
      </c>
      <c r="F41" s="35">
        <f t="shared" si="10"/>
        <v>7.093702921290785</v>
      </c>
      <c r="G41" s="35">
        <f t="shared" si="10"/>
        <v>10.59715284235059</v>
      </c>
      <c r="H41" s="35">
        <f t="shared" si="10"/>
        <v>11.970757837052837</v>
      </c>
      <c r="I41" s="35">
        <f t="shared" si="10"/>
        <v>11.79674817669861</v>
      </c>
      <c r="J41" s="35">
        <f t="shared" si="10"/>
        <v>10.483383817312063</v>
      </c>
      <c r="K41" s="35">
        <f t="shared" si="10"/>
        <v>9.89012486179594</v>
      </c>
      <c r="L41" s="35">
        <f t="shared" si="10"/>
        <v>8.861735117297199</v>
      </c>
      <c r="M41" s="35">
        <f t="shared" si="7"/>
        <v>9.371840947741035</v>
      </c>
      <c r="N41" s="35">
        <f t="shared" si="7"/>
        <v>9.668748604582095</v>
      </c>
      <c r="O41" s="35">
        <f t="shared" si="8"/>
        <v>11.14305209418875</v>
      </c>
      <c r="P41" s="35">
        <f t="shared" si="8"/>
        <v>12.750237414433721</v>
      </c>
      <c r="Q41" s="35">
        <f t="shared" si="9"/>
        <v>12.2438337241356</v>
      </c>
    </row>
    <row r="42" spans="1:17" ht="18" customHeight="1">
      <c r="A42" s="19" t="s">
        <v>76</v>
      </c>
      <c r="B42" s="35" t="e">
        <f t="shared" si="10"/>
        <v>#DIV/0!</v>
      </c>
      <c r="C42" s="35" t="e">
        <f t="shared" si="10"/>
        <v>#DIV/0!</v>
      </c>
      <c r="D42" s="35">
        <f t="shared" si="10"/>
        <v>4.9514370590019094</v>
      </c>
      <c r="E42" s="35">
        <f t="shared" si="10"/>
        <v>4.832497204641258</v>
      </c>
      <c r="F42" s="35">
        <f t="shared" si="10"/>
        <v>4.119159129329884</v>
      </c>
      <c r="G42" s="35">
        <f t="shared" si="10"/>
        <v>6.1497524092436295</v>
      </c>
      <c r="H42" s="35">
        <f t="shared" si="10"/>
        <v>6.589857355994509</v>
      </c>
      <c r="I42" s="35">
        <f t="shared" si="10"/>
        <v>5.861068644292853</v>
      </c>
      <c r="J42" s="35">
        <f t="shared" si="10"/>
        <v>6.063702901059662</v>
      </c>
      <c r="K42" s="35">
        <f t="shared" si="10"/>
        <v>5.668629993562118</v>
      </c>
      <c r="L42" s="35">
        <f t="shared" si="10"/>
        <v>4.62993659780435</v>
      </c>
      <c r="M42" s="35">
        <f t="shared" si="7"/>
        <v>5.91572367019748</v>
      </c>
      <c r="N42" s="35">
        <f t="shared" si="7"/>
        <v>5.622897577093757</v>
      </c>
      <c r="O42" s="35">
        <f t="shared" si="8"/>
        <v>6.037263739947903</v>
      </c>
      <c r="P42" s="35">
        <f t="shared" si="8"/>
        <v>5.75188607674669</v>
      </c>
      <c r="Q42" s="35">
        <f t="shared" si="9"/>
        <v>6.023316758809953</v>
      </c>
    </row>
    <row r="43" spans="1:17" ht="18" customHeight="1">
      <c r="A43" s="19" t="s">
        <v>77</v>
      </c>
      <c r="B43" s="35" t="e">
        <f t="shared" si="10"/>
        <v>#DIV/0!</v>
      </c>
      <c r="C43" s="35" t="e">
        <f t="shared" si="10"/>
        <v>#DIV/0!</v>
      </c>
      <c r="D43" s="35">
        <f t="shared" si="10"/>
        <v>11.280673596387263</v>
      </c>
      <c r="E43" s="35">
        <f t="shared" si="10"/>
        <v>10.274041397556882</v>
      </c>
      <c r="F43" s="35">
        <f t="shared" si="10"/>
        <v>7.524902697106612</v>
      </c>
      <c r="G43" s="35">
        <f t="shared" si="10"/>
        <v>10.32091926934152</v>
      </c>
      <c r="H43" s="35">
        <f t="shared" si="10"/>
        <v>10.949306634974302</v>
      </c>
      <c r="I43" s="35">
        <f t="shared" si="10"/>
        <v>11.254585059651072</v>
      </c>
      <c r="J43" s="35">
        <f t="shared" si="10"/>
        <v>10.085165344796756</v>
      </c>
      <c r="K43" s="35">
        <f t="shared" si="10"/>
        <v>13.114912138347718</v>
      </c>
      <c r="L43" s="35">
        <f t="shared" si="10"/>
        <v>9.166856503184452</v>
      </c>
      <c r="M43" s="35">
        <f t="shared" si="7"/>
        <v>14.20210158328741</v>
      </c>
      <c r="N43" s="35">
        <f t="shared" si="7"/>
        <v>15.013314368314019</v>
      </c>
      <c r="O43" s="35">
        <f t="shared" si="8"/>
        <v>15.95966350517562</v>
      </c>
      <c r="P43" s="35">
        <f t="shared" si="8"/>
        <v>15.630166005225998</v>
      </c>
      <c r="Q43" s="35">
        <f t="shared" si="9"/>
        <v>15.645887817725315</v>
      </c>
    </row>
    <row r="44" spans="1:17" ht="18" customHeight="1">
      <c r="A44" s="19" t="s">
        <v>78</v>
      </c>
      <c r="B44" s="35" t="e">
        <f t="shared" si="10"/>
        <v>#DIV/0!</v>
      </c>
      <c r="C44" s="35" t="e">
        <f t="shared" si="10"/>
        <v>#DIV/0!</v>
      </c>
      <c r="D44" s="35">
        <f t="shared" si="10"/>
        <v>9.335148385266137</v>
      </c>
      <c r="E44" s="35">
        <f t="shared" si="10"/>
        <v>6.726551795941436</v>
      </c>
      <c r="F44" s="35">
        <f t="shared" si="10"/>
        <v>2.6238787647579196</v>
      </c>
      <c r="G44" s="35">
        <f t="shared" si="10"/>
        <v>1.2283396635348827</v>
      </c>
      <c r="H44" s="35">
        <f t="shared" si="10"/>
        <v>0.7882258421357174</v>
      </c>
      <c r="I44" s="35">
        <f t="shared" si="10"/>
        <v>0.6420177641137034</v>
      </c>
      <c r="J44" s="35">
        <f t="shared" si="10"/>
        <v>0.07018422689864072</v>
      </c>
      <c r="K44" s="35">
        <f t="shared" si="10"/>
        <v>0.07917577176544725</v>
      </c>
      <c r="L44" s="35">
        <f t="shared" si="10"/>
        <v>1.275637373707495</v>
      </c>
      <c r="M44" s="35">
        <f t="shared" si="7"/>
        <v>0.10783461864850884</v>
      </c>
      <c r="N44" s="35">
        <f t="shared" si="7"/>
        <v>0.6670360297104984</v>
      </c>
      <c r="O44" s="35">
        <f t="shared" si="8"/>
        <v>1.0874572181119913</v>
      </c>
      <c r="P44" s="35">
        <f t="shared" si="8"/>
        <v>0.195728714130725</v>
      </c>
      <c r="Q44" s="35">
        <f t="shared" si="9"/>
        <v>0.3638225686003952</v>
      </c>
    </row>
    <row r="45" spans="1:17" ht="18" customHeight="1">
      <c r="A45" s="19" t="s">
        <v>79</v>
      </c>
      <c r="B45" s="35" t="e">
        <f t="shared" si="10"/>
        <v>#DIV/0!</v>
      </c>
      <c r="C45" s="35" t="e">
        <f t="shared" si="10"/>
        <v>#DIV/0!</v>
      </c>
      <c r="D45" s="35">
        <f t="shared" si="10"/>
        <v>0.4104193881729026</v>
      </c>
      <c r="E45" s="35">
        <f t="shared" si="10"/>
        <v>0.2361750043308375</v>
      </c>
      <c r="F45" s="35">
        <f t="shared" si="10"/>
        <v>0.4251106922586436</v>
      </c>
      <c r="G45" s="35">
        <f t="shared" si="10"/>
        <v>0.5740535626113107</v>
      </c>
      <c r="H45" s="35">
        <f t="shared" si="10"/>
        <v>1.3992280658959144</v>
      </c>
      <c r="I45" s="35">
        <f t="shared" si="10"/>
        <v>0.3086670997669416</v>
      </c>
      <c r="J45" s="35">
        <f t="shared" si="10"/>
        <v>0.2595912304540612</v>
      </c>
      <c r="K45" s="35">
        <f t="shared" si="10"/>
        <v>0.3275679827734492</v>
      </c>
      <c r="L45" s="35">
        <f t="shared" si="10"/>
        <v>0.2390211427300425</v>
      </c>
      <c r="M45" s="35">
        <f t="shared" si="7"/>
        <v>0.23081578351257875</v>
      </c>
      <c r="N45" s="35">
        <f t="shared" si="7"/>
        <v>0.2333874336484344</v>
      </c>
      <c r="O45" s="35">
        <f t="shared" si="8"/>
        <v>0.3404198099107702</v>
      </c>
      <c r="P45" s="35">
        <f t="shared" si="8"/>
        <v>0.6716352600800567</v>
      </c>
      <c r="Q45" s="35">
        <f t="shared" si="9"/>
        <v>0.7024837199868469</v>
      </c>
    </row>
    <row r="46" spans="1:17" ht="18" customHeight="1">
      <c r="A46" s="19" t="s">
        <v>87</v>
      </c>
      <c r="B46" s="35" t="e">
        <f t="shared" si="10"/>
        <v>#DIV/0!</v>
      </c>
      <c r="C46" s="35" t="e">
        <f t="shared" si="10"/>
        <v>#DIV/0!</v>
      </c>
      <c r="D46" s="35">
        <f t="shared" si="10"/>
        <v>0</v>
      </c>
      <c r="E46" s="35">
        <f t="shared" si="10"/>
        <v>0</v>
      </c>
      <c r="F46" s="35">
        <f t="shared" si="10"/>
        <v>0</v>
      </c>
      <c r="G46" s="35">
        <f t="shared" si="10"/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5">
        <f t="shared" si="10"/>
        <v>0</v>
      </c>
      <c r="L46" s="35">
        <f t="shared" si="10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  <c r="Q46" s="35">
        <f t="shared" si="9"/>
        <v>0</v>
      </c>
    </row>
    <row r="47" spans="1:17" ht="18" customHeight="1">
      <c r="A47" s="19" t="s">
        <v>80</v>
      </c>
      <c r="B47" s="35" t="e">
        <f t="shared" si="10"/>
        <v>#DIV/0!</v>
      </c>
      <c r="C47" s="35" t="e">
        <f t="shared" si="10"/>
        <v>#DIV/0!</v>
      </c>
      <c r="D47" s="35">
        <f t="shared" si="10"/>
        <v>29.422882348377964</v>
      </c>
      <c r="E47" s="35">
        <f t="shared" si="10"/>
        <v>38.08818460041681</v>
      </c>
      <c r="F47" s="35">
        <f t="shared" si="10"/>
        <v>53.825393940541154</v>
      </c>
      <c r="G47" s="35">
        <f t="shared" si="10"/>
        <v>33.579031499116766</v>
      </c>
      <c r="H47" s="35">
        <f t="shared" si="10"/>
        <v>28.570567512678835</v>
      </c>
      <c r="I47" s="35">
        <f t="shared" si="10"/>
        <v>26.396376382695387</v>
      </c>
      <c r="J47" s="35">
        <f t="shared" si="10"/>
        <v>29.243466940081557</v>
      </c>
      <c r="K47" s="35">
        <f t="shared" si="10"/>
        <v>22.738519383750013</v>
      </c>
      <c r="L47" s="35">
        <f t="shared" si="10"/>
        <v>38.65541451523949</v>
      </c>
      <c r="M47" s="35">
        <f t="shared" si="7"/>
        <v>22.215740236732405</v>
      </c>
      <c r="N47" s="35">
        <f t="shared" si="7"/>
        <v>21.675364805284943</v>
      </c>
      <c r="O47" s="35">
        <f t="shared" si="8"/>
        <v>12.282133774773065</v>
      </c>
      <c r="P47" s="35">
        <f t="shared" si="8"/>
        <v>9.39163375876241</v>
      </c>
      <c r="Q47" s="35">
        <f t="shared" si="9"/>
        <v>7.926845196205274</v>
      </c>
    </row>
    <row r="48" spans="1:17" ht="18" customHeight="1">
      <c r="A48" s="19" t="s">
        <v>81</v>
      </c>
      <c r="B48" s="35" t="e">
        <f t="shared" si="10"/>
        <v>#DIV/0!</v>
      </c>
      <c r="C48" s="35" t="e">
        <f t="shared" si="10"/>
        <v>#DIV/0!</v>
      </c>
      <c r="D48" s="35">
        <f t="shared" si="10"/>
        <v>10.132465880660405</v>
      </c>
      <c r="E48" s="35">
        <f t="shared" si="10"/>
        <v>22.68781398571786</v>
      </c>
      <c r="F48" s="35">
        <f t="shared" si="10"/>
        <v>30.73206801294539</v>
      </c>
      <c r="G48" s="35">
        <f t="shared" si="10"/>
        <v>7.844521929803876</v>
      </c>
      <c r="H48" s="35">
        <f t="shared" si="10"/>
        <v>11.151100818026071</v>
      </c>
      <c r="I48" s="35">
        <f t="shared" si="10"/>
        <v>1.6520132072825968</v>
      </c>
      <c r="J48" s="35">
        <f t="shared" si="10"/>
        <v>7.616328012145622</v>
      </c>
      <c r="K48" s="35">
        <f t="shared" si="10"/>
        <v>2.218853146447929</v>
      </c>
      <c r="L48" s="35">
        <f t="shared" si="10"/>
        <v>3.4208988685487434</v>
      </c>
      <c r="M48" s="35">
        <f t="shared" si="7"/>
        <v>3.47873566910206</v>
      </c>
      <c r="N48" s="35">
        <f t="shared" si="7"/>
        <v>2.172705084195535</v>
      </c>
      <c r="O48" s="35">
        <f t="shared" si="8"/>
        <v>0.5008717647261913</v>
      </c>
      <c r="P48" s="35">
        <f t="shared" si="8"/>
        <v>0.4597042069781913</v>
      </c>
      <c r="Q48" s="35">
        <f t="shared" si="9"/>
        <v>0.8497068214714857</v>
      </c>
    </row>
    <row r="49" spans="1:17" ht="18" customHeight="1">
      <c r="A49" s="19" t="s">
        <v>82</v>
      </c>
      <c r="B49" s="35" t="e">
        <f t="shared" si="10"/>
        <v>#DIV/0!</v>
      </c>
      <c r="C49" s="35" t="e">
        <f t="shared" si="10"/>
        <v>#DIV/0!</v>
      </c>
      <c r="D49" s="35">
        <f t="shared" si="10"/>
        <v>19.29041646771756</v>
      </c>
      <c r="E49" s="35">
        <f t="shared" si="10"/>
        <v>15.40037061469895</v>
      </c>
      <c r="F49" s="35">
        <f t="shared" si="10"/>
        <v>23.093325927595767</v>
      </c>
      <c r="G49" s="35">
        <f t="shared" si="10"/>
        <v>24.809377429605604</v>
      </c>
      <c r="H49" s="35">
        <f t="shared" si="10"/>
        <v>16.484668393106343</v>
      </c>
      <c r="I49" s="35">
        <f t="shared" si="10"/>
        <v>23.63867953083021</v>
      </c>
      <c r="J49" s="35">
        <f t="shared" si="10"/>
        <v>18.597648158702075</v>
      </c>
      <c r="K49" s="35">
        <f t="shared" si="10"/>
        <v>15.379363355052202</v>
      </c>
      <c r="L49" s="35">
        <f t="shared" si="10"/>
        <v>30.01034272886441</v>
      </c>
      <c r="M49" s="35">
        <f t="shared" si="7"/>
        <v>18.01069724826474</v>
      </c>
      <c r="N49" s="35">
        <f t="shared" si="7"/>
        <v>19.2463150862924</v>
      </c>
      <c r="O49" s="35">
        <f t="shared" si="8"/>
        <v>11.781262010046872</v>
      </c>
      <c r="P49" s="35">
        <f t="shared" si="8"/>
        <v>8.888432217459172</v>
      </c>
      <c r="Q49" s="35">
        <f t="shared" si="9"/>
        <v>6.938788994434525</v>
      </c>
    </row>
    <row r="50" spans="1:17" ht="18" customHeight="1">
      <c r="A50" s="19" t="s">
        <v>83</v>
      </c>
      <c r="B50" s="35" t="e">
        <f t="shared" si="10"/>
        <v>#DIV/0!</v>
      </c>
      <c r="C50" s="35" t="e">
        <f t="shared" si="10"/>
        <v>#DIV/0!</v>
      </c>
      <c r="D50" s="35">
        <f t="shared" si="10"/>
        <v>0</v>
      </c>
      <c r="E50" s="35">
        <f t="shared" si="10"/>
        <v>0</v>
      </c>
      <c r="F50" s="35">
        <f t="shared" si="10"/>
        <v>0</v>
      </c>
      <c r="G50" s="35">
        <f t="shared" si="10"/>
        <v>0</v>
      </c>
      <c r="H50" s="35">
        <f t="shared" si="10"/>
        <v>0</v>
      </c>
      <c r="I50" s="35">
        <f t="shared" si="10"/>
        <v>0</v>
      </c>
      <c r="J50" s="35">
        <f t="shared" si="10"/>
        <v>0</v>
      </c>
      <c r="K50" s="35">
        <f t="shared" si="10"/>
        <v>0.05080632185166796</v>
      </c>
      <c r="L50" s="35">
        <f t="shared" si="10"/>
        <v>0.7642376427951567</v>
      </c>
      <c r="M50" s="35">
        <f t="shared" si="7"/>
        <v>0</v>
      </c>
      <c r="N50" s="35">
        <f t="shared" si="7"/>
        <v>0</v>
      </c>
      <c r="O50" s="35">
        <f t="shared" si="8"/>
        <v>0</v>
      </c>
      <c r="P50" s="35">
        <f t="shared" si="8"/>
        <v>0</v>
      </c>
      <c r="Q50" s="35">
        <f t="shared" si="9"/>
        <v>0</v>
      </c>
    </row>
    <row r="51" spans="1:17" ht="18" customHeight="1">
      <c r="A51" s="19" t="s">
        <v>84</v>
      </c>
      <c r="B51" s="35" t="e">
        <f t="shared" si="10"/>
        <v>#DIV/0!</v>
      </c>
      <c r="C51" s="35" t="e">
        <f t="shared" si="10"/>
        <v>#DIV/0!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  <c r="Q51" s="35">
        <f t="shared" si="9"/>
        <v>0</v>
      </c>
    </row>
    <row r="52" spans="1:17" ht="18" customHeight="1">
      <c r="A52" s="19" t="s">
        <v>66</v>
      </c>
      <c r="B52" s="35" t="e">
        <f aca="true" t="shared" si="11" ref="B52:L52">SUM(B33:B51)-B34-B37-B38-B42-B48-B49</f>
        <v>#DIV/0!</v>
      </c>
      <c r="C52" s="26" t="e">
        <f t="shared" si="11"/>
        <v>#DIV/0!</v>
      </c>
      <c r="D52" s="26">
        <f t="shared" si="11"/>
        <v>100.00000000000001</v>
      </c>
      <c r="E52" s="26">
        <f t="shared" si="11"/>
        <v>99.99999999999997</v>
      </c>
      <c r="F52" s="26">
        <f t="shared" si="11"/>
        <v>100.00000000000001</v>
      </c>
      <c r="G52" s="26">
        <f t="shared" si="11"/>
        <v>99.99999999999997</v>
      </c>
      <c r="H52" s="26">
        <f t="shared" si="11"/>
        <v>100.00000000000001</v>
      </c>
      <c r="I52" s="26">
        <f t="shared" si="11"/>
        <v>100.00000000000003</v>
      </c>
      <c r="J52" s="27">
        <f t="shared" si="11"/>
        <v>99.99999999999999</v>
      </c>
      <c r="K52" s="36">
        <f t="shared" si="11"/>
        <v>100.00000000000001</v>
      </c>
      <c r="L52" s="37">
        <f t="shared" si="11"/>
        <v>100.00000000000003</v>
      </c>
      <c r="M52" s="37">
        <f>SUM(M33:M51)-M34-M37-M38-M42-M48-M49</f>
        <v>100</v>
      </c>
      <c r="N52" s="37">
        <f>SUM(N33:N51)-N34-N37-N38-N42-N48-N49</f>
        <v>100.00000000000001</v>
      </c>
      <c r="O52" s="37">
        <f>SUM(O33:O51)-O34-O37-O38-O42-O48-O49</f>
        <v>99.99999999999999</v>
      </c>
      <c r="P52" s="37">
        <f>SUM(P33:P51)-P34-P37-P38-P42-P48-P49</f>
        <v>100.00000000000001</v>
      </c>
      <c r="Q52" s="37">
        <f>SUM(Q33:Q51)-Q34-Q37-Q38-Q42-Q48-Q49</f>
        <v>100</v>
      </c>
    </row>
    <row r="53" spans="1:17" ht="18" customHeight="1">
      <c r="A53" s="19" t="s">
        <v>85</v>
      </c>
      <c r="B53" s="35" t="e">
        <f aca="true" t="shared" si="12" ref="B53:G53">SUM(B33:B36)-B34</f>
        <v>#DIV/0!</v>
      </c>
      <c r="C53" s="26" t="e">
        <f t="shared" si="12"/>
        <v>#DIV/0!</v>
      </c>
      <c r="D53" s="26">
        <f t="shared" si="12"/>
        <v>30.551924575922087</v>
      </c>
      <c r="E53" s="26">
        <f t="shared" si="12"/>
        <v>27.201159089596715</v>
      </c>
      <c r="F53" s="26">
        <f t="shared" si="12"/>
        <v>21.291433731643238</v>
      </c>
      <c r="G53" s="26">
        <f t="shared" si="12"/>
        <v>30.737388362853515</v>
      </c>
      <c r="H53" s="26">
        <f aca="true" t="shared" si="13" ref="H53:M53">SUM(H33:H36)-H34</f>
        <v>33.094210565130076</v>
      </c>
      <c r="I53" s="26">
        <f t="shared" si="13"/>
        <v>34.2318676022613</v>
      </c>
      <c r="J53" s="27">
        <f t="shared" si="13"/>
        <v>35.12559829039795</v>
      </c>
      <c r="K53" s="36">
        <f t="shared" si="13"/>
        <v>36.86153863134392</v>
      </c>
      <c r="L53" s="37">
        <f t="shared" si="13"/>
        <v>27.902075345313584</v>
      </c>
      <c r="M53" s="37">
        <f t="shared" si="13"/>
        <v>37.23671887942606</v>
      </c>
      <c r="N53" s="37">
        <f>SUM(N33:N36)-N34</f>
        <v>37.676986683044966</v>
      </c>
      <c r="O53" s="37">
        <f>SUM(O33:O36)-O34</f>
        <v>42.5801328498575</v>
      </c>
      <c r="P53" s="37">
        <f>SUM(P33:P36)-P34</f>
        <v>45.5785173336227</v>
      </c>
      <c r="Q53" s="37">
        <f>SUM(Q33:Q36)-Q34</f>
        <v>46.94745911941954</v>
      </c>
    </row>
    <row r="54" spans="1:17" ht="18" customHeight="1">
      <c r="A54" s="19" t="s">
        <v>86</v>
      </c>
      <c r="B54" s="35" t="e">
        <f aca="true" t="shared" si="14" ref="B54:L54">+B47+B50+B51</f>
        <v>#DIV/0!</v>
      </c>
      <c r="C54" s="26" t="e">
        <f t="shared" si="14"/>
        <v>#DIV/0!</v>
      </c>
      <c r="D54" s="26">
        <f t="shared" si="14"/>
        <v>29.422882348377964</v>
      </c>
      <c r="E54" s="26">
        <f t="shared" si="14"/>
        <v>38.08818460041681</v>
      </c>
      <c r="F54" s="26">
        <f t="shared" si="14"/>
        <v>53.825393940541154</v>
      </c>
      <c r="G54" s="26">
        <f t="shared" si="14"/>
        <v>33.579031499116766</v>
      </c>
      <c r="H54" s="26">
        <f t="shared" si="14"/>
        <v>28.570567512678835</v>
      </c>
      <c r="I54" s="26">
        <f t="shared" si="14"/>
        <v>26.396376382695387</v>
      </c>
      <c r="J54" s="27">
        <f t="shared" si="14"/>
        <v>29.243466940081557</v>
      </c>
      <c r="K54" s="36">
        <f t="shared" si="14"/>
        <v>22.78932570560168</v>
      </c>
      <c r="L54" s="37">
        <f t="shared" si="14"/>
        <v>39.41965215803465</v>
      </c>
      <c r="M54" s="37">
        <f>+M47+M50+M51</f>
        <v>22.215740236732405</v>
      </c>
      <c r="N54" s="37">
        <f>+N47+N50+N51</f>
        <v>21.675364805284943</v>
      </c>
      <c r="O54" s="37">
        <f>+O47+O50+O51</f>
        <v>12.282133774773065</v>
      </c>
      <c r="P54" s="37">
        <f>+P47+P50+P51</f>
        <v>9.39163375876241</v>
      </c>
      <c r="Q54" s="37">
        <f>+Q47+Q50+Q51</f>
        <v>7.926845196205274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1"/>
  <sheetViews>
    <sheetView tabSelected="1" view="pageBreakPreview" zoomScaleSheetLayoutView="100"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6" ht="15" customHeight="1">
      <c r="A1" s="38" t="s">
        <v>108</v>
      </c>
      <c r="L1" s="39" t="str">
        <f>'財政指標'!$M$1</f>
        <v>石橋町</v>
      </c>
      <c r="P1" s="39" t="str">
        <f>'財政指標'!$M$1</f>
        <v>石橋町</v>
      </c>
    </row>
    <row r="2" spans="13:17" ht="15" customHeight="1">
      <c r="M2" s="22" t="s">
        <v>177</v>
      </c>
      <c r="Q2" s="22" t="s">
        <v>177</v>
      </c>
    </row>
    <row r="3" spans="1:17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173</v>
      </c>
      <c r="K3" s="17" t="s">
        <v>174</v>
      </c>
      <c r="L3" s="67" t="s">
        <v>90</v>
      </c>
      <c r="M3" s="67" t="s">
        <v>182</v>
      </c>
      <c r="N3" s="67" t="s">
        <v>190</v>
      </c>
      <c r="O3" s="73" t="s">
        <v>192</v>
      </c>
      <c r="P3" s="73" t="s">
        <v>193</v>
      </c>
      <c r="Q3" s="73" t="s">
        <v>196</v>
      </c>
    </row>
    <row r="4" spans="1:17" ht="18" customHeight="1">
      <c r="A4" s="24" t="s">
        <v>100</v>
      </c>
      <c r="B4" s="19"/>
      <c r="C4" s="21"/>
      <c r="D4" s="21">
        <v>104961</v>
      </c>
      <c r="E4" s="21">
        <v>118286</v>
      </c>
      <c r="F4" s="21">
        <v>117012</v>
      </c>
      <c r="G4" s="21">
        <v>115969</v>
      </c>
      <c r="H4" s="21">
        <v>117307</v>
      </c>
      <c r="I4" s="21">
        <v>129225</v>
      </c>
      <c r="J4" s="23">
        <v>130008</v>
      </c>
      <c r="K4" s="16">
        <v>123905</v>
      </c>
      <c r="L4" s="68">
        <v>120700</v>
      </c>
      <c r="M4" s="68">
        <v>122882</v>
      </c>
      <c r="N4" s="68">
        <v>122166</v>
      </c>
      <c r="O4" s="68">
        <v>118147</v>
      </c>
      <c r="P4" s="68">
        <v>111147</v>
      </c>
      <c r="Q4" s="68">
        <v>111092</v>
      </c>
    </row>
    <row r="5" spans="1:17" ht="18" customHeight="1">
      <c r="A5" s="24" t="s">
        <v>99</v>
      </c>
      <c r="B5" s="19"/>
      <c r="C5" s="21"/>
      <c r="D5" s="21">
        <v>807623</v>
      </c>
      <c r="E5" s="21">
        <v>1161850</v>
      </c>
      <c r="F5" s="21">
        <v>735660</v>
      </c>
      <c r="G5" s="21">
        <v>721993</v>
      </c>
      <c r="H5" s="21">
        <v>784899</v>
      </c>
      <c r="I5" s="21">
        <v>811920</v>
      </c>
      <c r="J5" s="23">
        <v>761387</v>
      </c>
      <c r="K5" s="16">
        <v>783388</v>
      </c>
      <c r="L5" s="68">
        <v>888015</v>
      </c>
      <c r="M5" s="68">
        <v>792231</v>
      </c>
      <c r="N5" s="68">
        <v>850512</v>
      </c>
      <c r="O5" s="68">
        <v>795155</v>
      </c>
      <c r="P5" s="68">
        <v>738686</v>
      </c>
      <c r="Q5" s="68">
        <v>788424</v>
      </c>
    </row>
    <row r="6" spans="1:17" ht="18" customHeight="1">
      <c r="A6" s="24" t="s">
        <v>101</v>
      </c>
      <c r="B6" s="19"/>
      <c r="C6" s="21"/>
      <c r="D6" s="21">
        <v>365596</v>
      </c>
      <c r="E6" s="21">
        <v>435396</v>
      </c>
      <c r="F6" s="21">
        <v>515517</v>
      </c>
      <c r="G6" s="21">
        <v>508242</v>
      </c>
      <c r="H6" s="21">
        <v>692363</v>
      </c>
      <c r="I6" s="21">
        <v>789214</v>
      </c>
      <c r="J6" s="23">
        <v>1408561</v>
      </c>
      <c r="K6" s="25">
        <v>1092063</v>
      </c>
      <c r="L6" s="68">
        <v>2634840</v>
      </c>
      <c r="M6" s="68">
        <v>871352</v>
      </c>
      <c r="N6" s="68">
        <v>954541</v>
      </c>
      <c r="O6" s="68">
        <v>1019775</v>
      </c>
      <c r="P6" s="68">
        <v>1126617</v>
      </c>
      <c r="Q6" s="68">
        <v>1157994</v>
      </c>
    </row>
    <row r="7" spans="1:17" ht="18" customHeight="1">
      <c r="A7" s="24" t="s">
        <v>110</v>
      </c>
      <c r="B7" s="19"/>
      <c r="C7" s="21"/>
      <c r="D7" s="21">
        <v>237282</v>
      </c>
      <c r="E7" s="21">
        <v>248807</v>
      </c>
      <c r="F7" s="21">
        <v>299431</v>
      </c>
      <c r="G7" s="21">
        <v>338269</v>
      </c>
      <c r="H7" s="21">
        <v>332731</v>
      </c>
      <c r="I7" s="21">
        <v>364327</v>
      </c>
      <c r="J7" s="23">
        <v>460160</v>
      </c>
      <c r="K7" s="16">
        <v>618537</v>
      </c>
      <c r="L7" s="68">
        <v>710441</v>
      </c>
      <c r="M7" s="68">
        <v>653814</v>
      </c>
      <c r="N7" s="68">
        <v>324009</v>
      </c>
      <c r="O7" s="68">
        <v>318867</v>
      </c>
      <c r="P7" s="68">
        <v>437722</v>
      </c>
      <c r="Q7" s="68">
        <v>330972</v>
      </c>
    </row>
    <row r="8" spans="1:17" ht="18" customHeight="1">
      <c r="A8" s="24" t="s">
        <v>111</v>
      </c>
      <c r="B8" s="19"/>
      <c r="C8" s="21"/>
      <c r="D8" s="21">
        <v>1061</v>
      </c>
      <c r="E8" s="21">
        <v>989</v>
      </c>
      <c r="F8" s="21">
        <v>624</v>
      </c>
      <c r="G8" s="21">
        <v>339</v>
      </c>
      <c r="H8" s="21">
        <v>210</v>
      </c>
      <c r="I8" s="21">
        <v>190</v>
      </c>
      <c r="J8" s="23">
        <v>195</v>
      </c>
      <c r="K8" s="16">
        <v>165</v>
      </c>
      <c r="L8" s="68">
        <v>462</v>
      </c>
      <c r="M8" s="68">
        <v>147</v>
      </c>
      <c r="N8" s="68">
        <v>156</v>
      </c>
      <c r="O8" s="68">
        <v>168</v>
      </c>
      <c r="P8" s="68">
        <v>166</v>
      </c>
      <c r="Q8" s="68">
        <v>148</v>
      </c>
    </row>
    <row r="9" spans="1:17" ht="18" customHeight="1">
      <c r="A9" s="24" t="s">
        <v>112</v>
      </c>
      <c r="B9" s="19"/>
      <c r="C9" s="21"/>
      <c r="D9" s="21">
        <v>529681</v>
      </c>
      <c r="E9" s="21">
        <v>208338</v>
      </c>
      <c r="F9" s="21">
        <v>350099</v>
      </c>
      <c r="G9" s="21">
        <v>216631</v>
      </c>
      <c r="H9" s="21">
        <v>238806</v>
      </c>
      <c r="I9" s="21">
        <v>302429</v>
      </c>
      <c r="J9" s="23">
        <v>456562</v>
      </c>
      <c r="K9" s="16">
        <v>283484</v>
      </c>
      <c r="L9" s="68">
        <v>366011</v>
      </c>
      <c r="M9" s="68">
        <v>181639</v>
      </c>
      <c r="N9" s="68">
        <v>174804</v>
      </c>
      <c r="O9" s="68">
        <v>128137</v>
      </c>
      <c r="P9" s="68">
        <v>157073</v>
      </c>
      <c r="Q9" s="68">
        <v>142547</v>
      </c>
    </row>
    <row r="10" spans="1:17" ht="18" customHeight="1">
      <c r="A10" s="24" t="s">
        <v>113</v>
      </c>
      <c r="B10" s="19"/>
      <c r="C10" s="21"/>
      <c r="D10" s="21">
        <v>65321</v>
      </c>
      <c r="E10" s="21">
        <v>83535</v>
      </c>
      <c r="F10" s="21">
        <v>828913</v>
      </c>
      <c r="G10" s="21">
        <v>368682</v>
      </c>
      <c r="H10" s="21">
        <v>292414</v>
      </c>
      <c r="I10" s="21">
        <v>556300</v>
      </c>
      <c r="J10" s="23">
        <v>76043</v>
      </c>
      <c r="K10" s="16">
        <v>56976</v>
      </c>
      <c r="L10" s="68">
        <v>55456</v>
      </c>
      <c r="M10" s="68">
        <v>53933</v>
      </c>
      <c r="N10" s="68">
        <v>52183</v>
      </c>
      <c r="O10" s="68">
        <v>64198</v>
      </c>
      <c r="P10" s="68">
        <v>82392</v>
      </c>
      <c r="Q10" s="68">
        <v>71739</v>
      </c>
    </row>
    <row r="11" spans="1:17" ht="18" customHeight="1">
      <c r="A11" s="24" t="s">
        <v>114</v>
      </c>
      <c r="B11" s="19"/>
      <c r="C11" s="21"/>
      <c r="D11" s="21">
        <v>1264372</v>
      </c>
      <c r="E11" s="21">
        <v>1090886</v>
      </c>
      <c r="F11" s="21">
        <v>1004294</v>
      </c>
      <c r="G11" s="21">
        <v>1186468</v>
      </c>
      <c r="H11" s="21">
        <v>1007888</v>
      </c>
      <c r="I11" s="21">
        <v>1142749</v>
      </c>
      <c r="J11" s="23">
        <v>1005669</v>
      </c>
      <c r="K11" s="23">
        <v>1187798</v>
      </c>
      <c r="L11" s="68">
        <v>1286554</v>
      </c>
      <c r="M11" s="68">
        <v>1444824</v>
      </c>
      <c r="N11" s="68">
        <v>1767066</v>
      </c>
      <c r="O11" s="68">
        <v>1177647</v>
      </c>
      <c r="P11" s="68">
        <v>894051</v>
      </c>
      <c r="Q11" s="68">
        <v>864883</v>
      </c>
    </row>
    <row r="12" spans="1:17" ht="18" customHeight="1">
      <c r="A12" s="24" t="s">
        <v>115</v>
      </c>
      <c r="B12" s="19"/>
      <c r="C12" s="21"/>
      <c r="D12" s="21">
        <v>224901</v>
      </c>
      <c r="E12" s="21">
        <v>247927</v>
      </c>
      <c r="F12" s="21">
        <v>270979</v>
      </c>
      <c r="G12" s="21">
        <v>302072</v>
      </c>
      <c r="H12" s="21">
        <v>360713</v>
      </c>
      <c r="I12" s="21">
        <v>314751</v>
      </c>
      <c r="J12" s="23">
        <v>345626</v>
      </c>
      <c r="K12" s="23">
        <v>326110</v>
      </c>
      <c r="L12" s="68">
        <v>365322</v>
      </c>
      <c r="M12" s="68">
        <v>349550</v>
      </c>
      <c r="N12" s="68">
        <v>330616</v>
      </c>
      <c r="O12" s="68">
        <v>338785</v>
      </c>
      <c r="P12" s="68">
        <v>333526</v>
      </c>
      <c r="Q12" s="68">
        <v>316664</v>
      </c>
    </row>
    <row r="13" spans="1:17" ht="18" customHeight="1">
      <c r="A13" s="24" t="s">
        <v>116</v>
      </c>
      <c r="B13" s="19"/>
      <c r="C13" s="21"/>
      <c r="D13" s="21">
        <v>889336</v>
      </c>
      <c r="E13" s="21">
        <v>1786504</v>
      </c>
      <c r="F13" s="21">
        <v>3092087</v>
      </c>
      <c r="G13" s="21">
        <v>1373058</v>
      </c>
      <c r="H13" s="21">
        <v>1317934</v>
      </c>
      <c r="I13" s="21">
        <v>730697</v>
      </c>
      <c r="J13" s="23">
        <v>660105</v>
      </c>
      <c r="K13" s="23">
        <v>626898</v>
      </c>
      <c r="L13" s="68">
        <v>603953</v>
      </c>
      <c r="M13" s="68">
        <v>689675</v>
      </c>
      <c r="N13" s="68">
        <v>709354</v>
      </c>
      <c r="O13" s="68">
        <v>612451</v>
      </c>
      <c r="P13" s="68">
        <v>568146</v>
      </c>
      <c r="Q13" s="68">
        <v>560328</v>
      </c>
    </row>
    <row r="14" spans="1:17" ht="18" customHeight="1">
      <c r="A14" s="24" t="s">
        <v>117</v>
      </c>
      <c r="B14" s="19"/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2976</v>
      </c>
      <c r="L14" s="68">
        <v>59682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</row>
    <row r="15" spans="1:17" ht="18" customHeight="1">
      <c r="A15" s="24" t="s">
        <v>118</v>
      </c>
      <c r="B15" s="19"/>
      <c r="C15" s="21"/>
      <c r="D15" s="21">
        <v>331032</v>
      </c>
      <c r="E15" s="21">
        <v>332312</v>
      </c>
      <c r="F15" s="21">
        <v>339887</v>
      </c>
      <c r="G15" s="21">
        <v>381003</v>
      </c>
      <c r="H15" s="21">
        <v>495631</v>
      </c>
      <c r="I15" s="21">
        <v>570501</v>
      </c>
      <c r="J15" s="23">
        <v>668536</v>
      </c>
      <c r="K15" s="16">
        <v>696221</v>
      </c>
      <c r="L15" s="68">
        <v>717915</v>
      </c>
      <c r="M15" s="68">
        <v>755493</v>
      </c>
      <c r="N15" s="68">
        <v>900016</v>
      </c>
      <c r="O15" s="68">
        <v>929875</v>
      </c>
      <c r="P15" s="68">
        <v>932413</v>
      </c>
      <c r="Q15" s="68">
        <v>861593</v>
      </c>
    </row>
    <row r="16" spans="1:17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4821166</v>
      </c>
      <c r="E19" s="21">
        <f t="shared" si="0"/>
        <v>5714830</v>
      </c>
      <c r="F19" s="21">
        <f t="shared" si="0"/>
        <v>7554503</v>
      </c>
      <c r="G19" s="21">
        <f t="shared" si="0"/>
        <v>5512726</v>
      </c>
      <c r="H19" s="21">
        <f aca="true" t="shared" si="1" ref="H19:N19">SUM(H4:H18)</f>
        <v>5640896</v>
      </c>
      <c r="I19" s="21">
        <f t="shared" si="1"/>
        <v>5712303</v>
      </c>
      <c r="J19" s="21">
        <f t="shared" si="1"/>
        <v>5972852</v>
      </c>
      <c r="K19" s="21">
        <f t="shared" si="1"/>
        <v>5798521</v>
      </c>
      <c r="L19" s="69">
        <f t="shared" si="1"/>
        <v>7809351</v>
      </c>
      <c r="M19" s="69">
        <f t="shared" si="1"/>
        <v>5915540</v>
      </c>
      <c r="N19" s="69">
        <f t="shared" si="1"/>
        <v>6185423</v>
      </c>
      <c r="O19" s="69">
        <f>SUM(O4:O18)</f>
        <v>5503205</v>
      </c>
      <c r="P19" s="69">
        <f>SUM(P4:P18)</f>
        <v>5381939</v>
      </c>
      <c r="Q19" s="69">
        <f>SUM(Q4:Q18)</f>
        <v>5206384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7" ht="18" customHeight="1">
      <c r="A30" s="38" t="s">
        <v>109</v>
      </c>
      <c r="L30" s="39"/>
      <c r="M30" s="39" t="str">
        <f>'財政指標'!$M$1</f>
        <v>石橋町</v>
      </c>
      <c r="P30" s="39"/>
      <c r="Q30" s="39" t="str">
        <f>'財政指標'!$M$1</f>
        <v>石橋町</v>
      </c>
    </row>
    <row r="31" ht="18" customHeight="1"/>
    <row r="32" spans="1:17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173</v>
      </c>
      <c r="K32" s="17" t="s">
        <v>174</v>
      </c>
      <c r="L32" s="15" t="s">
        <v>90</v>
      </c>
      <c r="M32" s="7" t="s">
        <v>182</v>
      </c>
      <c r="N32" s="67" t="s">
        <v>190</v>
      </c>
      <c r="O32" s="73" t="s">
        <v>192</v>
      </c>
      <c r="P32" s="73" t="s">
        <v>193</v>
      </c>
      <c r="Q32" s="73" t="s">
        <v>196</v>
      </c>
    </row>
    <row r="33" spans="1:17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2.1770874514588376</v>
      </c>
      <c r="E33" s="40">
        <f t="shared" si="2"/>
        <v>2.0698078508022113</v>
      </c>
      <c r="F33" s="40">
        <f t="shared" si="2"/>
        <v>1.5489040112896904</v>
      </c>
      <c r="G33" s="40">
        <f t="shared" si="2"/>
        <v>2.1036597864649904</v>
      </c>
      <c r="H33" s="40">
        <f t="shared" si="2"/>
        <v>2.079580974370029</v>
      </c>
      <c r="I33" s="40">
        <f t="shared" si="2"/>
        <v>2.262222434629255</v>
      </c>
      <c r="J33" s="40">
        <f t="shared" si="2"/>
        <v>2.176648609408035</v>
      </c>
      <c r="K33" s="40">
        <f t="shared" si="2"/>
        <v>2.1368379971375457</v>
      </c>
      <c r="L33" s="40">
        <f t="shared" si="2"/>
        <v>1.5455829812234079</v>
      </c>
      <c r="M33" s="40">
        <f aca="true" t="shared" si="3" ref="M33:N47">M4/M$19*100</f>
        <v>2.0772744331033177</v>
      </c>
      <c r="N33" s="40">
        <f t="shared" si="3"/>
        <v>1.9750629827580104</v>
      </c>
      <c r="O33" s="40">
        <f aca="true" t="shared" si="4" ref="O33:P47">O4/O$19*100</f>
        <v>2.146876229397233</v>
      </c>
      <c r="P33" s="40">
        <f t="shared" si="4"/>
        <v>2.0651850569097867</v>
      </c>
      <c r="Q33" s="40">
        <f aca="true" t="shared" si="5" ref="Q33:Q47">Q4/Q$19*100</f>
        <v>2.13376500849726</v>
      </c>
    </row>
    <row r="34" spans="1:17" s="41" customFormat="1" ht="18" customHeight="1">
      <c r="A34" s="24" t="s">
        <v>99</v>
      </c>
      <c r="B34" s="40" t="e">
        <f aca="true" t="shared" si="6" ref="B34:L47">B5/B$19*100</f>
        <v>#DIV/0!</v>
      </c>
      <c r="C34" s="40" t="e">
        <f t="shared" si="6"/>
        <v>#DIV/0!</v>
      </c>
      <c r="D34" s="40">
        <f t="shared" si="6"/>
        <v>16.751611539615105</v>
      </c>
      <c r="E34" s="40">
        <f t="shared" si="6"/>
        <v>20.330438525730425</v>
      </c>
      <c r="F34" s="40">
        <f t="shared" si="6"/>
        <v>9.738033064517944</v>
      </c>
      <c r="G34" s="40">
        <f t="shared" si="6"/>
        <v>13.096841743993807</v>
      </c>
      <c r="H34" s="40">
        <f t="shared" si="6"/>
        <v>13.914438415457402</v>
      </c>
      <c r="I34" s="40">
        <f t="shared" si="6"/>
        <v>14.213531740175547</v>
      </c>
      <c r="J34" s="40">
        <f t="shared" si="6"/>
        <v>12.747461346773703</v>
      </c>
      <c r="K34" s="40">
        <f t="shared" si="6"/>
        <v>13.510134739530994</v>
      </c>
      <c r="L34" s="40">
        <f t="shared" si="6"/>
        <v>11.3711754024118</v>
      </c>
      <c r="M34" s="40">
        <f t="shared" si="3"/>
        <v>13.39236992734391</v>
      </c>
      <c r="N34" s="40">
        <f t="shared" si="3"/>
        <v>13.75026412906603</v>
      </c>
      <c r="O34" s="40">
        <f t="shared" si="4"/>
        <v>14.448943842724377</v>
      </c>
      <c r="P34" s="40">
        <f t="shared" si="4"/>
        <v>13.725276336279546</v>
      </c>
      <c r="Q34" s="40">
        <f t="shared" si="5"/>
        <v>15.143408553806252</v>
      </c>
    </row>
    <row r="35" spans="1:17" s="41" customFormat="1" ht="18" customHeight="1">
      <c r="A35" s="24" t="s">
        <v>101</v>
      </c>
      <c r="B35" s="40" t="e">
        <f t="shared" si="6"/>
        <v>#DIV/0!</v>
      </c>
      <c r="C35" s="40" t="e">
        <f t="shared" si="6"/>
        <v>#DIV/0!</v>
      </c>
      <c r="D35" s="40">
        <f t="shared" si="6"/>
        <v>7.583144824301839</v>
      </c>
      <c r="E35" s="40">
        <f t="shared" si="6"/>
        <v>7.618704318413672</v>
      </c>
      <c r="F35" s="40">
        <f t="shared" si="6"/>
        <v>6.823969756845686</v>
      </c>
      <c r="G35" s="40">
        <f t="shared" si="6"/>
        <v>9.219431548021795</v>
      </c>
      <c r="H35" s="40">
        <f t="shared" si="6"/>
        <v>12.273989805874812</v>
      </c>
      <c r="I35" s="40">
        <f t="shared" si="6"/>
        <v>13.816038820069593</v>
      </c>
      <c r="J35" s="40">
        <f t="shared" si="6"/>
        <v>23.582720616549683</v>
      </c>
      <c r="K35" s="40">
        <f t="shared" si="6"/>
        <v>18.83347494990533</v>
      </c>
      <c r="L35" s="40">
        <f t="shared" si="6"/>
        <v>33.73955146848951</v>
      </c>
      <c r="M35" s="40">
        <f t="shared" si="3"/>
        <v>14.729880957613336</v>
      </c>
      <c r="N35" s="40">
        <f t="shared" si="3"/>
        <v>15.432105451801762</v>
      </c>
      <c r="O35" s="40">
        <f t="shared" si="4"/>
        <v>18.530565370543165</v>
      </c>
      <c r="P35" s="40">
        <f t="shared" si="4"/>
        <v>20.933291886065597</v>
      </c>
      <c r="Q35" s="40">
        <f t="shared" si="5"/>
        <v>22.241809286445257</v>
      </c>
    </row>
    <row r="36" spans="1:17" s="41" customFormat="1" ht="18" customHeight="1">
      <c r="A36" s="24" t="s">
        <v>110</v>
      </c>
      <c r="B36" s="40" t="e">
        <f t="shared" si="6"/>
        <v>#DIV/0!</v>
      </c>
      <c r="C36" s="40" t="e">
        <f t="shared" si="6"/>
        <v>#DIV/0!</v>
      </c>
      <c r="D36" s="40">
        <f t="shared" si="6"/>
        <v>4.921672475081754</v>
      </c>
      <c r="E36" s="40">
        <f t="shared" si="6"/>
        <v>4.353707809331161</v>
      </c>
      <c r="F36" s="40">
        <f t="shared" si="6"/>
        <v>3.963609518720159</v>
      </c>
      <c r="G36" s="40">
        <f t="shared" si="6"/>
        <v>6.136147524836169</v>
      </c>
      <c r="H36" s="40">
        <f t="shared" si="6"/>
        <v>5.898548741192888</v>
      </c>
      <c r="I36" s="40">
        <f t="shared" si="6"/>
        <v>6.377935484164618</v>
      </c>
      <c r="J36" s="40">
        <f t="shared" si="6"/>
        <v>7.704192235133232</v>
      </c>
      <c r="K36" s="40">
        <f t="shared" si="6"/>
        <v>10.667151158028055</v>
      </c>
      <c r="L36" s="40">
        <f t="shared" si="6"/>
        <v>9.097311671610099</v>
      </c>
      <c r="M36" s="40">
        <f t="shared" si="3"/>
        <v>11.052482106451821</v>
      </c>
      <c r="N36" s="40">
        <f t="shared" si="3"/>
        <v>5.238267455596812</v>
      </c>
      <c r="O36" s="40">
        <f t="shared" si="4"/>
        <v>5.794205376685041</v>
      </c>
      <c r="P36" s="40">
        <f t="shared" si="4"/>
        <v>8.133165388905374</v>
      </c>
      <c r="Q36" s="40">
        <f t="shared" si="5"/>
        <v>6.357041662697181</v>
      </c>
    </row>
    <row r="37" spans="1:17" s="41" customFormat="1" ht="18" customHeight="1">
      <c r="A37" s="24" t="s">
        <v>111</v>
      </c>
      <c r="B37" s="40" t="e">
        <f t="shared" si="6"/>
        <v>#DIV/0!</v>
      </c>
      <c r="C37" s="40" t="e">
        <f t="shared" si="6"/>
        <v>#DIV/0!</v>
      </c>
      <c r="D37" s="40">
        <f t="shared" si="6"/>
        <v>0.022007124417620136</v>
      </c>
      <c r="E37" s="40">
        <f t="shared" si="6"/>
        <v>0.01730585161763342</v>
      </c>
      <c r="F37" s="40">
        <f t="shared" si="6"/>
        <v>0.008259974216702277</v>
      </c>
      <c r="G37" s="40">
        <f t="shared" si="6"/>
        <v>0.006149407752171975</v>
      </c>
      <c r="H37" s="40">
        <f t="shared" si="6"/>
        <v>0.0037228128297348505</v>
      </c>
      <c r="I37" s="40">
        <f t="shared" si="6"/>
        <v>0.003326154092316181</v>
      </c>
      <c r="J37" s="40">
        <f t="shared" si="6"/>
        <v>0.003264772005065587</v>
      </c>
      <c r="K37" s="40">
        <f t="shared" si="6"/>
        <v>0.0028455532022734764</v>
      </c>
      <c r="L37" s="40">
        <f t="shared" si="6"/>
        <v>0.0059159845677316854</v>
      </c>
      <c r="M37" s="40">
        <f t="shared" si="3"/>
        <v>0.0024849802384904847</v>
      </c>
      <c r="N37" s="40">
        <f t="shared" si="3"/>
        <v>0.00252205871773038</v>
      </c>
      <c r="O37" s="40">
        <f t="shared" si="4"/>
        <v>0.0030527665242345145</v>
      </c>
      <c r="P37" s="40">
        <f t="shared" si="4"/>
        <v>0.0030843902169831357</v>
      </c>
      <c r="Q37" s="40">
        <f t="shared" si="5"/>
        <v>0.002842663929514227</v>
      </c>
    </row>
    <row r="38" spans="1:17" s="41" customFormat="1" ht="18" customHeight="1">
      <c r="A38" s="24" t="s">
        <v>112</v>
      </c>
      <c r="B38" s="40" t="e">
        <f t="shared" si="6"/>
        <v>#DIV/0!</v>
      </c>
      <c r="C38" s="40" t="e">
        <f t="shared" si="6"/>
        <v>#DIV/0!</v>
      </c>
      <c r="D38" s="40">
        <f t="shared" si="6"/>
        <v>10.986574617011735</v>
      </c>
      <c r="E38" s="40">
        <f t="shared" si="6"/>
        <v>3.645567759670891</v>
      </c>
      <c r="F38" s="40">
        <f t="shared" si="6"/>
        <v>4.63430883540585</v>
      </c>
      <c r="G38" s="40">
        <f t="shared" si="6"/>
        <v>3.929652952096658</v>
      </c>
      <c r="H38" s="40">
        <f t="shared" si="6"/>
        <v>4.233476383893622</v>
      </c>
      <c r="I38" s="40">
        <f t="shared" si="6"/>
        <v>5.294344505184687</v>
      </c>
      <c r="J38" s="40">
        <f t="shared" si="6"/>
        <v>7.643953006034638</v>
      </c>
      <c r="K38" s="40">
        <f t="shared" si="6"/>
        <v>4.888901842383601</v>
      </c>
      <c r="L38" s="40">
        <f t="shared" si="6"/>
        <v>4.68682992991351</v>
      </c>
      <c r="M38" s="40">
        <f t="shared" si="3"/>
        <v>3.0705396295181844</v>
      </c>
      <c r="N38" s="40">
        <f t="shared" si="3"/>
        <v>2.826063795475265</v>
      </c>
      <c r="O38" s="40">
        <f t="shared" si="4"/>
        <v>2.3284068102133215</v>
      </c>
      <c r="P38" s="40">
        <f t="shared" si="4"/>
        <v>2.918520629832482</v>
      </c>
      <c r="Q38" s="40">
        <f t="shared" si="5"/>
        <v>2.7379271294625984</v>
      </c>
    </row>
    <row r="39" spans="1:17" s="41" customFormat="1" ht="18" customHeight="1">
      <c r="A39" s="24" t="s">
        <v>113</v>
      </c>
      <c r="B39" s="40" t="e">
        <f t="shared" si="6"/>
        <v>#DIV/0!</v>
      </c>
      <c r="C39" s="40" t="e">
        <f t="shared" si="6"/>
        <v>#DIV/0!</v>
      </c>
      <c r="D39" s="40">
        <f t="shared" si="6"/>
        <v>1.3548797116714089</v>
      </c>
      <c r="E39" s="40">
        <f t="shared" si="6"/>
        <v>1.4617232708584509</v>
      </c>
      <c r="F39" s="40">
        <f t="shared" si="6"/>
        <v>10.972435910079062</v>
      </c>
      <c r="G39" s="40">
        <f t="shared" si="6"/>
        <v>6.687834657481615</v>
      </c>
      <c r="H39" s="40">
        <f t="shared" si="6"/>
        <v>5.183821860924222</v>
      </c>
      <c r="I39" s="40">
        <f t="shared" si="6"/>
        <v>9.738629060818377</v>
      </c>
      <c r="J39" s="40">
        <f t="shared" si="6"/>
        <v>1.2731438850318073</v>
      </c>
      <c r="K39" s="40">
        <f t="shared" si="6"/>
        <v>0.9825953894105066</v>
      </c>
      <c r="L39" s="40">
        <f t="shared" si="6"/>
        <v>0.7101230307102344</v>
      </c>
      <c r="M39" s="40">
        <f t="shared" si="3"/>
        <v>0.9117172734864442</v>
      </c>
      <c r="N39" s="40">
        <f t="shared" si="3"/>
        <v>0.8436448081238744</v>
      </c>
      <c r="O39" s="40">
        <f t="shared" si="4"/>
        <v>1.1665565793024246</v>
      </c>
      <c r="P39" s="40">
        <f t="shared" si="4"/>
        <v>1.5308980648052681</v>
      </c>
      <c r="Q39" s="40">
        <f t="shared" si="5"/>
        <v>1.37790451107717</v>
      </c>
    </row>
    <row r="40" spans="1:17" s="41" customFormat="1" ht="18" customHeight="1">
      <c r="A40" s="24" t="s">
        <v>114</v>
      </c>
      <c r="B40" s="40" t="e">
        <f t="shared" si="6"/>
        <v>#DIV/0!</v>
      </c>
      <c r="C40" s="40" t="e">
        <f t="shared" si="6"/>
        <v>#DIV/0!</v>
      </c>
      <c r="D40" s="40">
        <f t="shared" si="6"/>
        <v>26.22544006989181</v>
      </c>
      <c r="E40" s="40">
        <f t="shared" si="6"/>
        <v>19.088686802582053</v>
      </c>
      <c r="F40" s="40">
        <f t="shared" si="6"/>
        <v>13.293978439084608</v>
      </c>
      <c r="G40" s="40">
        <f t="shared" si="6"/>
        <v>21.52234665753386</v>
      </c>
      <c r="H40" s="40">
        <f t="shared" si="6"/>
        <v>17.867516082551425</v>
      </c>
      <c r="I40" s="40">
        <f t="shared" si="6"/>
        <v>20.005048751790653</v>
      </c>
      <c r="J40" s="40">
        <f t="shared" si="6"/>
        <v>16.837333320832325</v>
      </c>
      <c r="K40" s="40">
        <f t="shared" si="6"/>
        <v>20.484499409418365</v>
      </c>
      <c r="L40" s="40">
        <f t="shared" si="6"/>
        <v>16.474531622410108</v>
      </c>
      <c r="M40" s="40">
        <f t="shared" si="3"/>
        <v>24.424211483651533</v>
      </c>
      <c r="N40" s="40">
        <f t="shared" si="3"/>
        <v>28.56823211605738</v>
      </c>
      <c r="O40" s="40">
        <f t="shared" si="4"/>
        <v>21.399293684316685</v>
      </c>
      <c r="P40" s="40">
        <f t="shared" si="4"/>
        <v>16.612061192072225</v>
      </c>
      <c r="Q40" s="40">
        <f t="shared" si="5"/>
        <v>16.61197099560847</v>
      </c>
    </row>
    <row r="41" spans="1:17" s="41" customFormat="1" ht="18" customHeight="1">
      <c r="A41" s="24" t="s">
        <v>115</v>
      </c>
      <c r="B41" s="40" t="e">
        <f t="shared" si="6"/>
        <v>#DIV/0!</v>
      </c>
      <c r="C41" s="40" t="e">
        <f t="shared" si="6"/>
        <v>#DIV/0!</v>
      </c>
      <c r="D41" s="40">
        <f t="shared" si="6"/>
        <v>4.6648673785553125</v>
      </c>
      <c r="E41" s="40">
        <f t="shared" si="6"/>
        <v>4.338309276041457</v>
      </c>
      <c r="F41" s="40">
        <f t="shared" si="6"/>
        <v>3.5869864635701383</v>
      </c>
      <c r="G41" s="40">
        <f t="shared" si="6"/>
        <v>5.479539523640391</v>
      </c>
      <c r="H41" s="40">
        <f t="shared" si="6"/>
        <v>6.394604686914987</v>
      </c>
      <c r="I41" s="40">
        <f t="shared" si="6"/>
        <v>5.510054351108476</v>
      </c>
      <c r="J41" s="40">
        <f t="shared" si="6"/>
        <v>5.786615841142556</v>
      </c>
      <c r="K41" s="40">
        <f t="shared" si="6"/>
        <v>5.6240203320812325</v>
      </c>
      <c r="L41" s="40">
        <f t="shared" si="6"/>
        <v>4.67800717370752</v>
      </c>
      <c r="M41" s="40">
        <f t="shared" si="3"/>
        <v>5.9090125330908085</v>
      </c>
      <c r="N41" s="40">
        <f t="shared" si="3"/>
        <v>5.345083109109919</v>
      </c>
      <c r="O41" s="40">
        <f t="shared" si="4"/>
        <v>6.15613992209994</v>
      </c>
      <c r="P41" s="40">
        <f t="shared" si="4"/>
        <v>6.197134527165766</v>
      </c>
      <c r="Q41" s="40">
        <f t="shared" si="5"/>
        <v>6.082225206592522</v>
      </c>
    </row>
    <row r="42" spans="1:17" s="41" customFormat="1" ht="18" customHeight="1">
      <c r="A42" s="24" t="s">
        <v>116</v>
      </c>
      <c r="B42" s="40" t="e">
        <f t="shared" si="6"/>
        <v>#DIV/0!</v>
      </c>
      <c r="C42" s="40" t="e">
        <f t="shared" si="6"/>
        <v>#DIV/0!</v>
      </c>
      <c r="D42" s="40">
        <f t="shared" si="6"/>
        <v>18.446491989697098</v>
      </c>
      <c r="E42" s="40">
        <f t="shared" si="6"/>
        <v>31.260842404760947</v>
      </c>
      <c r="F42" s="40">
        <f t="shared" si="6"/>
        <v>40.930382845833805</v>
      </c>
      <c r="G42" s="40">
        <f t="shared" si="6"/>
        <v>24.90706049965117</v>
      </c>
      <c r="H42" s="40">
        <f t="shared" si="6"/>
        <v>23.363912399732243</v>
      </c>
      <c r="I42" s="40">
        <f t="shared" si="6"/>
        <v>12.79163587785872</v>
      </c>
      <c r="J42" s="40">
        <f t="shared" si="6"/>
        <v>11.051755509763176</v>
      </c>
      <c r="K42" s="40">
        <f t="shared" si="6"/>
        <v>10.811343099386896</v>
      </c>
      <c r="L42" s="40">
        <f t="shared" si="6"/>
        <v>7.733715644232151</v>
      </c>
      <c r="M42" s="40">
        <f t="shared" si="3"/>
        <v>11.65869895225119</v>
      </c>
      <c r="N42" s="40">
        <f t="shared" si="3"/>
        <v>11.468156664467411</v>
      </c>
      <c r="O42" s="40">
        <f t="shared" si="4"/>
        <v>11.128987562702099</v>
      </c>
      <c r="P42" s="40">
        <f t="shared" si="4"/>
        <v>10.556529904928317</v>
      </c>
      <c r="Q42" s="40">
        <f t="shared" si="5"/>
        <v>10.762325637140863</v>
      </c>
    </row>
    <row r="43" spans="1:17" s="41" customFormat="1" ht="18" customHeight="1">
      <c r="A43" s="24" t="s">
        <v>117</v>
      </c>
      <c r="B43" s="40" t="e">
        <f t="shared" si="6"/>
        <v>#DIV/0!</v>
      </c>
      <c r="C43" s="40" t="e">
        <f t="shared" si="6"/>
        <v>#DIV/0!</v>
      </c>
      <c r="D43" s="40">
        <f t="shared" si="6"/>
        <v>0</v>
      </c>
      <c r="E43" s="40">
        <f t="shared" si="6"/>
        <v>0</v>
      </c>
      <c r="F43" s="40">
        <f t="shared" si="6"/>
        <v>0</v>
      </c>
      <c r="G43" s="40">
        <f t="shared" si="6"/>
        <v>0</v>
      </c>
      <c r="H43" s="40">
        <f t="shared" si="6"/>
        <v>0</v>
      </c>
      <c r="I43" s="40">
        <f t="shared" si="6"/>
        <v>0</v>
      </c>
      <c r="J43" s="40">
        <f t="shared" si="6"/>
        <v>0</v>
      </c>
      <c r="K43" s="40">
        <f t="shared" si="6"/>
        <v>0.05132343230282343</v>
      </c>
      <c r="L43" s="40">
        <f t="shared" si="6"/>
        <v>0.7642376427951567</v>
      </c>
      <c r="M43" s="40">
        <f t="shared" si="3"/>
        <v>0</v>
      </c>
      <c r="N43" s="40">
        <f t="shared" si="3"/>
        <v>0</v>
      </c>
      <c r="O43" s="40">
        <f t="shared" si="4"/>
        <v>0</v>
      </c>
      <c r="P43" s="40">
        <f t="shared" si="4"/>
        <v>0</v>
      </c>
      <c r="Q43" s="40">
        <f t="shared" si="5"/>
        <v>0</v>
      </c>
    </row>
    <row r="44" spans="1:17" s="41" customFormat="1" ht="18" customHeight="1">
      <c r="A44" s="24" t="s">
        <v>118</v>
      </c>
      <c r="B44" s="40" t="e">
        <f t="shared" si="6"/>
        <v>#DIV/0!</v>
      </c>
      <c r="C44" s="40" t="e">
        <f t="shared" si="6"/>
        <v>#DIV/0!</v>
      </c>
      <c r="D44" s="40">
        <f t="shared" si="6"/>
        <v>6.866222818297482</v>
      </c>
      <c r="E44" s="40">
        <f t="shared" si="6"/>
        <v>5.814906130191099</v>
      </c>
      <c r="F44" s="40">
        <f t="shared" si="6"/>
        <v>4.499131180436357</v>
      </c>
      <c r="G44" s="40">
        <f t="shared" si="6"/>
        <v>6.911335698527371</v>
      </c>
      <c r="H44" s="40">
        <f t="shared" si="6"/>
        <v>8.786387836258637</v>
      </c>
      <c r="I44" s="40">
        <f t="shared" si="6"/>
        <v>9.987232820107756</v>
      </c>
      <c r="J44" s="40">
        <f t="shared" si="6"/>
        <v>11.19291085732578</v>
      </c>
      <c r="K44" s="40">
        <f t="shared" si="6"/>
        <v>12.006872097212376</v>
      </c>
      <c r="L44" s="40">
        <f t="shared" si="6"/>
        <v>9.19301744792877</v>
      </c>
      <c r="M44" s="40">
        <f t="shared" si="3"/>
        <v>12.771327723250964</v>
      </c>
      <c r="N44" s="40">
        <f t="shared" si="3"/>
        <v>14.550597428825807</v>
      </c>
      <c r="O44" s="40">
        <f t="shared" si="4"/>
        <v>16.896971855491483</v>
      </c>
      <c r="P44" s="40">
        <f t="shared" si="4"/>
        <v>17.324852622818653</v>
      </c>
      <c r="Q44" s="40">
        <f t="shared" si="5"/>
        <v>16.548779344742915</v>
      </c>
    </row>
    <row r="45" spans="1:17" s="41" customFormat="1" ht="18" customHeight="1">
      <c r="A45" s="24" t="s">
        <v>88</v>
      </c>
      <c r="B45" s="40" t="e">
        <f t="shared" si="6"/>
        <v>#DIV/0!</v>
      </c>
      <c r="C45" s="40" t="e">
        <f t="shared" si="6"/>
        <v>#DIV/0!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</row>
    <row r="46" spans="1:17" s="41" customFormat="1" ht="18" customHeight="1">
      <c r="A46" s="24" t="s">
        <v>120</v>
      </c>
      <c r="B46" s="40" t="e">
        <f t="shared" si="6"/>
        <v>#DIV/0!</v>
      </c>
      <c r="C46" s="40" t="e">
        <f t="shared" si="6"/>
        <v>#DIV/0!</v>
      </c>
      <c r="D46" s="40">
        <f t="shared" si="6"/>
        <v>0</v>
      </c>
      <c r="E46" s="40">
        <f t="shared" si="6"/>
        <v>0</v>
      </c>
      <c r="F46" s="40">
        <f t="shared" si="6"/>
        <v>0</v>
      </c>
      <c r="G46" s="40">
        <f t="shared" si="6"/>
        <v>0</v>
      </c>
      <c r="H46" s="40">
        <f t="shared" si="6"/>
        <v>0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</row>
    <row r="47" spans="1:17" s="41" customFormat="1" ht="18" customHeight="1">
      <c r="A47" s="24" t="s">
        <v>119</v>
      </c>
      <c r="B47" s="40" t="e">
        <f t="shared" si="6"/>
        <v>#DIV/0!</v>
      </c>
      <c r="C47" s="40" t="e">
        <f t="shared" si="6"/>
        <v>#DIV/0!</v>
      </c>
      <c r="D47" s="40">
        <f t="shared" si="6"/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0">
        <f t="shared" si="6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</row>
    <row r="48" spans="1:17" s="41" customFormat="1" ht="18" customHeight="1">
      <c r="A48" s="24" t="s">
        <v>121</v>
      </c>
      <c r="B48" s="40" t="e">
        <f aca="true" t="shared" si="7" ref="B48:L48">SUM(B33:B47)</f>
        <v>#DIV/0!</v>
      </c>
      <c r="C48" s="37" t="e">
        <f t="shared" si="7"/>
        <v>#DIV/0!</v>
      </c>
      <c r="D48" s="37">
        <f t="shared" si="7"/>
        <v>100.00000000000001</v>
      </c>
      <c r="E48" s="37">
        <f t="shared" si="7"/>
        <v>100</v>
      </c>
      <c r="F48" s="37">
        <f t="shared" si="7"/>
        <v>100</v>
      </c>
      <c r="G48" s="37">
        <f t="shared" si="7"/>
        <v>100</v>
      </c>
      <c r="H48" s="37">
        <f t="shared" si="7"/>
        <v>100</v>
      </c>
      <c r="I48" s="37">
        <f t="shared" si="7"/>
        <v>100</v>
      </c>
      <c r="J48" s="37">
        <f t="shared" si="7"/>
        <v>100</v>
      </c>
      <c r="K48" s="37">
        <f t="shared" si="7"/>
        <v>99.99999999999999</v>
      </c>
      <c r="L48" s="37">
        <f t="shared" si="7"/>
        <v>100</v>
      </c>
      <c r="M48" s="37">
        <f>SUM(M33:M47)</f>
        <v>99.99999999999999</v>
      </c>
      <c r="N48" s="37">
        <f>SUM(N33:N47)</f>
        <v>100.00000000000001</v>
      </c>
      <c r="O48" s="37">
        <f>SUM(O33:O47)</f>
        <v>100</v>
      </c>
      <c r="P48" s="37">
        <f>SUM(P33:P47)</f>
        <v>100</v>
      </c>
      <c r="Q48" s="37">
        <f>SUM(Q33:Q47)</f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E95"/>
  <sheetViews>
    <sheetView view="pageBreakPreview" zoomScale="75" zoomScaleNormal="75" zoomScaleSheetLayoutView="75" zoomScalePageLayoutView="0" workbookViewId="0" topLeftCell="A78">
      <selection activeCell="O81" sqref="O81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875" style="0" bestFit="1" customWidth="1"/>
    <col min="24" max="29" width="9.125" style="0" bestFit="1" customWidth="1"/>
    <col min="30" max="31" width="9.50390625" style="0" customWidth="1"/>
  </cols>
  <sheetData>
    <row r="1" spans="13:31" ht="13.5">
      <c r="M1" s="39" t="str">
        <f>'財政指標'!$M$1</f>
        <v>石橋町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０２(H14)</v>
      </c>
      <c r="AD1" t="str">
        <f>'歳入'!P3</f>
        <v>０３(H15)</v>
      </c>
      <c r="AE1" t="str">
        <f>'歳入'!Q3</f>
        <v>０４(H16)</v>
      </c>
    </row>
    <row r="2" spans="16:31" ht="13.5">
      <c r="P2" t="s">
        <v>146</v>
      </c>
      <c r="Q2" s="47">
        <f>'歳入'!B4</f>
        <v>0</v>
      </c>
      <c r="R2" s="47">
        <f>'歳入'!D4</f>
        <v>2150791</v>
      </c>
      <c r="S2" s="47">
        <f>'歳入'!E4</f>
        <v>2344584</v>
      </c>
      <c r="T2" s="47">
        <f>'歳入'!F4</f>
        <v>2354853</v>
      </c>
      <c r="U2" s="47">
        <f>'歳入'!G4</f>
        <v>2227156</v>
      </c>
      <c r="V2" s="47">
        <f>'歳入'!H4</f>
        <v>2281716</v>
      </c>
      <c r="W2" s="47">
        <f>'歳入'!I4</f>
        <v>2384336</v>
      </c>
      <c r="X2" s="47">
        <f>'歳入'!J4</f>
        <v>2436922</v>
      </c>
      <c r="Y2" s="47">
        <f>'歳入'!K4</f>
        <v>2420352</v>
      </c>
      <c r="Z2" s="47">
        <f>'歳入'!L4</f>
        <v>2448882</v>
      </c>
      <c r="AA2" s="47">
        <f>'歳入'!M4</f>
        <v>2390040</v>
      </c>
      <c r="AB2" s="47">
        <f>'歳入'!N4</f>
        <v>2415830</v>
      </c>
      <c r="AC2" s="47">
        <f>'歳入'!O4</f>
        <v>2495643</v>
      </c>
      <c r="AD2" s="47">
        <f>'歳入'!P4</f>
        <v>2458948</v>
      </c>
      <c r="AE2" s="47">
        <f>'歳入'!Q4</f>
        <v>2517993</v>
      </c>
    </row>
    <row r="3" spans="16:31" ht="13.5">
      <c r="P3" s="47" t="s">
        <v>181</v>
      </c>
      <c r="Q3" s="47">
        <f>'歳入'!B15</f>
        <v>0</v>
      </c>
      <c r="R3" s="47">
        <f>'歳入'!D15</f>
        <v>1317455</v>
      </c>
      <c r="S3" s="47">
        <f>'歳入'!E15</f>
        <v>1426294</v>
      </c>
      <c r="T3" s="47">
        <f>'歳入'!F15</f>
        <v>1278712</v>
      </c>
      <c r="U3" s="47">
        <f>'歳入'!G15</f>
        <v>1217648</v>
      </c>
      <c r="V3" s="47">
        <f>'歳入'!H15</f>
        <v>1232533</v>
      </c>
      <c r="W3" s="47">
        <f>'歳入'!I15</f>
        <v>1279630</v>
      </c>
      <c r="X3" s="47">
        <f>'歳入'!J15</f>
        <v>1447942</v>
      </c>
      <c r="Y3" s="47">
        <f>'歳入'!K15</f>
        <v>1566846</v>
      </c>
      <c r="Z3" s="47">
        <f>'歳入'!L15</f>
        <v>1643701</v>
      </c>
      <c r="AA3" s="47">
        <f>'歳入'!M15</f>
        <v>1637433</v>
      </c>
      <c r="AB3" s="47">
        <f>'歳入'!N15</f>
        <v>1511961</v>
      </c>
      <c r="AC3" s="47">
        <f>'歳入'!O15</f>
        <v>1364842</v>
      </c>
      <c r="AD3" s="47">
        <f>'歳入'!P15</f>
        <v>1130649</v>
      </c>
      <c r="AE3" s="47">
        <f>'歳入'!Q15</f>
        <v>1000116</v>
      </c>
    </row>
    <row r="4" spans="16:31" ht="13.5">
      <c r="P4" t="s">
        <v>147</v>
      </c>
      <c r="Q4" s="47">
        <f>'歳入'!B22</f>
        <v>0</v>
      </c>
      <c r="R4" s="47">
        <f>'歳入'!D22</f>
        <v>108337</v>
      </c>
      <c r="S4" s="47">
        <f>'歳入'!E22</f>
        <v>233638</v>
      </c>
      <c r="T4" s="47">
        <f>'歳入'!F22</f>
        <v>491354</v>
      </c>
      <c r="U4" s="47">
        <f>'歳入'!G22</f>
        <v>250511</v>
      </c>
      <c r="V4" s="47">
        <f>'歳入'!H22</f>
        <v>318125</v>
      </c>
      <c r="W4" s="47">
        <f>'歳入'!I22</f>
        <v>180957</v>
      </c>
      <c r="X4" s="47">
        <f>'歳入'!J22</f>
        <v>271213</v>
      </c>
      <c r="Y4" s="47">
        <f>'歳入'!K22</f>
        <v>269279</v>
      </c>
      <c r="Z4" s="47">
        <f>'歳入'!L22</f>
        <v>441822</v>
      </c>
      <c r="AA4" s="47">
        <f>'歳入'!M22</f>
        <v>260567</v>
      </c>
      <c r="AB4" s="47">
        <f>'歳入'!N22</f>
        <v>285468</v>
      </c>
      <c r="AC4" s="47">
        <f>'歳入'!O22</f>
        <v>241637</v>
      </c>
      <c r="AD4" s="47">
        <f>'歳入'!P22</f>
        <v>241809</v>
      </c>
      <c r="AE4" s="47">
        <f>'歳入'!Q22</f>
        <v>239235</v>
      </c>
    </row>
    <row r="5" spans="16:31" ht="13.5">
      <c r="P5" t="s">
        <v>188</v>
      </c>
      <c r="Q5" s="47">
        <f>'歳入'!B28</f>
        <v>0</v>
      </c>
      <c r="R5" s="47">
        <f>'歳入'!D23</f>
        <v>498964</v>
      </c>
      <c r="S5" s="47">
        <f>'歳入'!E23</f>
        <v>213749</v>
      </c>
      <c r="T5" s="47">
        <f>'歳入'!F23</f>
        <v>350572</v>
      </c>
      <c r="U5" s="47">
        <f>'歳入'!G23</f>
        <v>236615</v>
      </c>
      <c r="V5" s="47">
        <f>'歳入'!H23</f>
        <v>305200</v>
      </c>
      <c r="W5" s="47">
        <f>'歳入'!I23</f>
        <v>281654</v>
      </c>
      <c r="X5" s="47">
        <f>'歳入'!J23</f>
        <v>436350</v>
      </c>
      <c r="Y5" s="47">
        <f>'歳入'!K23</f>
        <v>259692</v>
      </c>
      <c r="Z5" s="47">
        <f>'歳入'!L23</f>
        <v>340155</v>
      </c>
      <c r="AA5" s="47">
        <f>'歳入'!M23</f>
        <v>163115</v>
      </c>
      <c r="AB5" s="47">
        <f>'歳入'!N23</f>
        <v>176425</v>
      </c>
      <c r="AC5" s="47">
        <f>'歳入'!O23</f>
        <v>219035</v>
      </c>
      <c r="AD5" s="47">
        <f>'歳入'!P23</f>
        <v>210560</v>
      </c>
      <c r="AE5" s="47">
        <f>'歳入'!Q23</f>
        <v>207501</v>
      </c>
    </row>
    <row r="6" spans="16:31" ht="13.5">
      <c r="P6" t="s">
        <v>148</v>
      </c>
      <c r="Q6" s="47">
        <f>'歳入'!B29</f>
        <v>0</v>
      </c>
      <c r="R6" s="47">
        <f>'歳入'!D29</f>
        <v>212100</v>
      </c>
      <c r="S6" s="47">
        <f>'歳入'!E29</f>
        <v>495300</v>
      </c>
      <c r="T6" s="47">
        <f>'歳入'!F29</f>
        <v>1220000</v>
      </c>
      <c r="U6" s="47">
        <f>'歳入'!G29</f>
        <v>756700</v>
      </c>
      <c r="V6" s="47">
        <f>'歳入'!H29</f>
        <v>608000</v>
      </c>
      <c r="W6" s="47">
        <f>'歳入'!I29</f>
        <v>922100</v>
      </c>
      <c r="X6" s="47">
        <f>'歳入'!J29</f>
        <v>724000</v>
      </c>
      <c r="Y6" s="47">
        <f>'歳入'!K29</f>
        <v>952914</v>
      </c>
      <c r="Z6" s="47">
        <f>'歳入'!L29</f>
        <v>1742400</v>
      </c>
      <c r="AA6" s="47">
        <f>'歳入'!M29</f>
        <v>786000</v>
      </c>
      <c r="AB6" s="47">
        <f>'歳入'!N29</f>
        <v>646300</v>
      </c>
      <c r="AC6" s="47">
        <f>'歳入'!O29</f>
        <v>446475</v>
      </c>
      <c r="AD6" s="47">
        <f>'歳入'!P29</f>
        <v>664400</v>
      </c>
      <c r="AE6" s="47">
        <f>'歳入'!Q29</f>
        <v>489600</v>
      </c>
    </row>
    <row r="7" spans="16:31" ht="13.5">
      <c r="P7" s="72" t="str">
        <f>'歳入'!A32</f>
        <v>　 歳 入 合 計</v>
      </c>
      <c r="Q7" s="47">
        <f>'歳入'!B32</f>
        <v>0</v>
      </c>
      <c r="R7" s="47">
        <f>'歳入'!D32</f>
        <v>5306775</v>
      </c>
      <c r="S7" s="47">
        <f>'歳入'!E32</f>
        <v>6255996</v>
      </c>
      <c r="T7" s="47">
        <f>'歳入'!F32</f>
        <v>7866007</v>
      </c>
      <c r="U7" s="47">
        <f>'歳入'!G32</f>
        <v>5943116</v>
      </c>
      <c r="V7" s="47">
        <f>'歳入'!H32</f>
        <v>5944181</v>
      </c>
      <c r="W7" s="47">
        <f>'歳入'!I32</f>
        <v>6051436</v>
      </c>
      <c r="X7" s="47">
        <f>'歳入'!J32</f>
        <v>6256925</v>
      </c>
      <c r="Y7" s="47">
        <f>'歳入'!K32</f>
        <v>6408799</v>
      </c>
      <c r="Z7" s="47">
        <f>'歳入'!L32</f>
        <v>8116932</v>
      </c>
      <c r="AA7" s="47">
        <f>'歳入'!M32</f>
        <v>6525014</v>
      </c>
      <c r="AB7" s="47">
        <f>'歳入'!N32</f>
        <v>6500093</v>
      </c>
      <c r="AC7" s="47">
        <f>'歳入'!O32</f>
        <v>5732346</v>
      </c>
      <c r="AD7" s="47">
        <f>'歳入'!P32</f>
        <v>5641862</v>
      </c>
      <c r="AE7" s="47">
        <f>'歳入'!Q32</f>
        <v>5477307</v>
      </c>
    </row>
    <row r="30" spans="17:31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  <c r="AE30" t="str">
        <f>'税'!Q3</f>
        <v>０４(H16)</v>
      </c>
    </row>
    <row r="31" spans="16:31" ht="13.5">
      <c r="P31" t="s">
        <v>150</v>
      </c>
      <c r="Q31">
        <f>'税'!B4</f>
        <v>0</v>
      </c>
      <c r="R31" s="47">
        <f>'税'!D4</f>
        <v>1108467</v>
      </c>
      <c r="S31" s="47">
        <f>'税'!E4</f>
        <v>1199925</v>
      </c>
      <c r="T31" s="47">
        <f>'税'!F4</f>
        <v>1150325</v>
      </c>
      <c r="U31" s="47">
        <f>'税'!G4</f>
        <v>992947</v>
      </c>
      <c r="V31" s="47">
        <f>'税'!H4</f>
        <v>996773</v>
      </c>
      <c r="W31" s="47">
        <f>'税'!I4</f>
        <v>1017041</v>
      </c>
      <c r="X31" s="47">
        <f>'税'!J4</f>
        <v>1048821</v>
      </c>
      <c r="Y31" s="47">
        <f>'税'!K4</f>
        <v>975290</v>
      </c>
      <c r="Z31" s="47">
        <f>'税'!L4</f>
        <v>962011</v>
      </c>
      <c r="AA31" s="47">
        <f>'税'!M4</f>
        <v>924125</v>
      </c>
      <c r="AB31" s="47">
        <f>'税'!N4</f>
        <v>904621</v>
      </c>
      <c r="AC31" s="47">
        <f>'税'!O4</f>
        <v>945883</v>
      </c>
      <c r="AD31" s="47">
        <f>'税'!P4</f>
        <v>930619</v>
      </c>
      <c r="AE31" s="47">
        <f>'税'!Q4</f>
        <v>921978</v>
      </c>
    </row>
    <row r="32" spans="16:31" ht="13.5">
      <c r="P32" t="s">
        <v>151</v>
      </c>
      <c r="Q32">
        <f>'税'!B9</f>
        <v>0</v>
      </c>
      <c r="R32" s="47">
        <f>'税'!D9</f>
        <v>846412</v>
      </c>
      <c r="S32" s="47">
        <f>'税'!E9</f>
        <v>945077</v>
      </c>
      <c r="T32" s="47">
        <f>'税'!F9</f>
        <v>987933</v>
      </c>
      <c r="U32" s="47">
        <f>'税'!G9</f>
        <v>1019264</v>
      </c>
      <c r="V32" s="47">
        <f>'税'!H9</f>
        <v>1061312</v>
      </c>
      <c r="W32" s="47">
        <f>'税'!I9</f>
        <v>1133737</v>
      </c>
      <c r="X32" s="47">
        <f>'税'!J9</f>
        <v>1137500</v>
      </c>
      <c r="Y32" s="47">
        <f>'税'!K9</f>
        <v>1187452</v>
      </c>
      <c r="Z32" s="47">
        <f>'税'!L9</f>
        <v>1213965</v>
      </c>
      <c r="AA32" s="47">
        <f>'税'!M9</f>
        <v>1195993</v>
      </c>
      <c r="AB32" s="47">
        <f>'税'!N9</f>
        <v>1228919</v>
      </c>
      <c r="AC32" s="47">
        <f>'税'!O9</f>
        <v>1257618</v>
      </c>
      <c r="AD32" s="47">
        <f>'税'!P9</f>
        <v>1236010</v>
      </c>
      <c r="AE32" s="47">
        <f>'税'!Q9</f>
        <v>1292768</v>
      </c>
    </row>
    <row r="33" spans="16:31" ht="13.5">
      <c r="P33" t="s">
        <v>152</v>
      </c>
      <c r="Q33">
        <f>'税'!B12</f>
        <v>0</v>
      </c>
      <c r="R33" s="47">
        <f>'税'!D12</f>
        <v>91191</v>
      </c>
      <c r="S33" s="47">
        <f>'税'!E12</f>
        <v>91641</v>
      </c>
      <c r="T33" s="47">
        <f>'税'!F12</f>
        <v>92171</v>
      </c>
      <c r="U33" s="47">
        <f>'税'!G12</f>
        <v>92385</v>
      </c>
      <c r="V33" s="47">
        <f>'税'!H12</f>
        <v>93217</v>
      </c>
      <c r="W33" s="47">
        <f>'税'!I12</f>
        <v>96994</v>
      </c>
      <c r="X33" s="47">
        <f>'税'!J12</f>
        <v>115108</v>
      </c>
      <c r="Y33" s="47">
        <f>'税'!K12</f>
        <v>117314</v>
      </c>
      <c r="Z33" s="47">
        <f>'税'!L12</f>
        <v>128436</v>
      </c>
      <c r="AA33" s="47">
        <f>'税'!M12</f>
        <v>126029</v>
      </c>
      <c r="AB33" s="47">
        <f>'税'!N12</f>
        <v>133137</v>
      </c>
      <c r="AC33" s="47">
        <f>'税'!O12</f>
        <v>138018</v>
      </c>
      <c r="AD33" s="47">
        <f>'税'!P12</f>
        <v>140537</v>
      </c>
      <c r="AE33" s="47">
        <f>'税'!Q12</f>
        <v>147999</v>
      </c>
    </row>
    <row r="34" spans="16:31" ht="13.5">
      <c r="P34" t="s">
        <v>149</v>
      </c>
      <c r="Q34">
        <f>'税'!B22</f>
        <v>0</v>
      </c>
      <c r="R34" s="47">
        <f>'税'!D22</f>
        <v>2150791</v>
      </c>
      <c r="S34" s="47">
        <f>'税'!E22</f>
        <v>2344584</v>
      </c>
      <c r="T34" s="47">
        <f>'税'!F22</f>
        <v>2354855</v>
      </c>
      <c r="U34" s="47">
        <f>'税'!G22</f>
        <v>2227156</v>
      </c>
      <c r="V34" s="47">
        <f>'税'!H22</f>
        <v>2281716</v>
      </c>
      <c r="W34" s="47">
        <f>'税'!I22</f>
        <v>2384336</v>
      </c>
      <c r="X34" s="47">
        <f>'税'!J22</f>
        <v>2436922</v>
      </c>
      <c r="Y34" s="47">
        <f>'税'!K22</f>
        <v>2420352</v>
      </c>
      <c r="Z34" s="47">
        <f>'税'!L22</f>
        <v>2448882</v>
      </c>
      <c r="AA34" s="47">
        <f>'税'!M22</f>
        <v>2390040</v>
      </c>
      <c r="AB34" s="47">
        <f>'税'!N22</f>
        <v>2415830</v>
      </c>
      <c r="AC34" s="47">
        <f>'税'!O22</f>
        <v>2495643</v>
      </c>
      <c r="AD34" s="47">
        <f>'税'!P22</f>
        <v>2458948</v>
      </c>
      <c r="AE34" s="47">
        <f>'税'!Q22</f>
        <v>2517993</v>
      </c>
    </row>
    <row r="39" spans="16:31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  <c r="AE39" t="str">
        <f>'歳出（性質別）'!Q3</f>
        <v>０４(H16)</v>
      </c>
    </row>
    <row r="40" spans="13:31" ht="13.5">
      <c r="M40" s="39" t="str">
        <f>'財政指標'!$M$1</f>
        <v>石橋町</v>
      </c>
      <c r="P40" t="s">
        <v>155</v>
      </c>
      <c r="Q40">
        <f>'歳出（性質別）'!B4</f>
        <v>0</v>
      </c>
      <c r="R40" s="47">
        <f>'歳出（性質別）'!D4</f>
        <v>1084624</v>
      </c>
      <c r="S40" s="47">
        <f>'歳出（性質別）'!E4</f>
        <v>1155340</v>
      </c>
      <c r="T40" s="47">
        <f>'歳出（性質別）'!F4</f>
        <v>1197701</v>
      </c>
      <c r="U40" s="47">
        <f>'歳出（性質別）'!G4</f>
        <v>1244658</v>
      </c>
      <c r="V40" s="47">
        <f>'歳出（性質別）'!H4</f>
        <v>1298239</v>
      </c>
      <c r="W40" s="47">
        <f>'歳出（性質別）'!I4</f>
        <v>1305962</v>
      </c>
      <c r="X40" s="47">
        <f>'歳出（性質別）'!J4</f>
        <v>1344323</v>
      </c>
      <c r="Y40" s="47">
        <f>'歳出（性質別）'!K4</f>
        <v>1351282</v>
      </c>
      <c r="Z40" s="47">
        <f>'歳出（性質別）'!L4</f>
        <v>1357649</v>
      </c>
      <c r="AA40" s="47">
        <f>'歳出（性質別）'!M4</f>
        <v>1322234</v>
      </c>
      <c r="AB40" s="47">
        <f>'歳出（性質別）'!N4</f>
        <v>1277263</v>
      </c>
      <c r="AC40" s="47">
        <f>'歳出（性質別）'!O4</f>
        <v>1242478</v>
      </c>
      <c r="AD40" s="47">
        <f>'歳出（性質別）'!P4</f>
        <v>1251983</v>
      </c>
      <c r="AE40" s="47">
        <f>'歳出（性質別）'!Q4</f>
        <v>1263725</v>
      </c>
    </row>
    <row r="41" spans="16:31" ht="13.5">
      <c r="P41" t="s">
        <v>156</v>
      </c>
      <c r="Q41">
        <f>'歳出（性質別）'!B6</f>
        <v>0</v>
      </c>
      <c r="R41" s="47">
        <f>'歳出（性質別）'!D6</f>
        <v>57329</v>
      </c>
      <c r="S41" s="47">
        <f>'歳出（性質別）'!E6</f>
        <v>66951</v>
      </c>
      <c r="T41" s="47">
        <f>'歳出（性質別）'!F6</f>
        <v>70890</v>
      </c>
      <c r="U41" s="47">
        <f>'歳出（性質別）'!G6</f>
        <v>68809</v>
      </c>
      <c r="V41" s="47">
        <f>'歳出（性質別）'!H6</f>
        <v>72940</v>
      </c>
      <c r="W41" s="47">
        <f>'歳出（性質別）'!I6</f>
        <v>78965</v>
      </c>
      <c r="X41" s="47">
        <f>'歳出（性質別）'!J6</f>
        <v>85141</v>
      </c>
      <c r="Y41" s="47">
        <f>'歳出（性質別）'!K6</f>
        <v>89910</v>
      </c>
      <c r="Z41" s="47">
        <f>'歳出（性質別）'!L6</f>
        <v>103417</v>
      </c>
      <c r="AA41" s="47">
        <f>'歳出（性質別）'!M6</f>
        <v>125029</v>
      </c>
      <c r="AB41" s="47">
        <f>'歳出（性質別）'!N6</f>
        <v>153209</v>
      </c>
      <c r="AC41" s="47">
        <f>'歳出（性質別）'!O6</f>
        <v>170925</v>
      </c>
      <c r="AD41" s="47">
        <f>'歳出（性質別）'!P6</f>
        <v>268618</v>
      </c>
      <c r="AE41" s="47">
        <f>'歳出（性質別）'!Q6</f>
        <v>318953</v>
      </c>
    </row>
    <row r="42" spans="16:31" ht="13.5">
      <c r="P42" t="s">
        <v>157</v>
      </c>
      <c r="Q42">
        <f>'歳出（性質別）'!B7</f>
        <v>0</v>
      </c>
      <c r="R42" s="47">
        <f>'歳出（性質別）'!D7</f>
        <v>331006</v>
      </c>
      <c r="S42" s="47">
        <f>'歳出（性質別）'!E7</f>
        <v>332209</v>
      </c>
      <c r="T42" s="47">
        <f>'歳出（性質別）'!F7</f>
        <v>339871</v>
      </c>
      <c r="U42" s="47">
        <f>'歳出（性質別）'!G7</f>
        <v>381001</v>
      </c>
      <c r="V42" s="47">
        <f>'歳出（性質別）'!H7</f>
        <v>495631</v>
      </c>
      <c r="W42" s="47">
        <f>'歳出（性質別）'!I7</f>
        <v>570501</v>
      </c>
      <c r="X42" s="47">
        <f>'歳出（性質別）'!J7</f>
        <v>668536</v>
      </c>
      <c r="Y42" s="47">
        <f>'歳出（性質別）'!K7</f>
        <v>696221</v>
      </c>
      <c r="Z42" s="47">
        <f>'歳出（性質別）'!L7</f>
        <v>717905</v>
      </c>
      <c r="AA42" s="47">
        <f>'歳出（性質別）'!M7</f>
        <v>755490</v>
      </c>
      <c r="AB42" s="47">
        <f>'歳出（性質別）'!N7</f>
        <v>900009</v>
      </c>
      <c r="AC42" s="47">
        <f>'歳出（性質別）'!O7</f>
        <v>929869</v>
      </c>
      <c r="AD42" s="47">
        <f>'歳出（性質別）'!P7</f>
        <v>932407</v>
      </c>
      <c r="AE42" s="47">
        <f>'歳出（性質別）'!Q7</f>
        <v>861587</v>
      </c>
    </row>
    <row r="43" spans="16:31" ht="13.5">
      <c r="P43" t="s">
        <v>158</v>
      </c>
      <c r="Q43">
        <f>'歳出（性質別）'!B10</f>
        <v>0</v>
      </c>
      <c r="R43" s="47">
        <f>'歳出（性質別）'!D10</f>
        <v>454254</v>
      </c>
      <c r="S43" s="47">
        <f>'歳出（性質別）'!E10</f>
        <v>480030</v>
      </c>
      <c r="T43" s="47">
        <f>'歳出（性質別）'!F10</f>
        <v>505914</v>
      </c>
      <c r="U43" s="47">
        <f>'歳出（性質別）'!G10</f>
        <v>666624</v>
      </c>
      <c r="V43" s="47">
        <f>'歳出（性質別）'!H10</f>
        <v>692459</v>
      </c>
      <c r="W43" s="47">
        <f>'歳出（性質別）'!I10</f>
        <v>819314</v>
      </c>
      <c r="X43" s="47">
        <f>'歳出（性質別）'!J10</f>
        <v>816305</v>
      </c>
      <c r="Y43" s="47">
        <f>'歳出（性質別）'!K10</f>
        <v>907466</v>
      </c>
      <c r="Z43" s="47">
        <f>'歳出（性質別）'!L10</f>
        <v>986920</v>
      </c>
      <c r="AA43" s="47">
        <f>'歳出（性質別）'!M10</f>
        <v>938198</v>
      </c>
      <c r="AB43" s="47">
        <f>'歳出（性質別）'!N10</f>
        <v>893961</v>
      </c>
      <c r="AC43" s="47">
        <f>'歳出（性質別）'!O10</f>
        <v>876743</v>
      </c>
      <c r="AD43" s="47">
        <f>'歳出（性質別）'!P10</f>
        <v>810954</v>
      </c>
      <c r="AE43" s="47">
        <f>'歳出（性質別）'!Q10</f>
        <v>806179</v>
      </c>
    </row>
    <row r="44" spans="16:31" ht="13.5">
      <c r="P44" t="s">
        <v>159</v>
      </c>
      <c r="Q44">
        <f>'歳出（性質別）'!B11</f>
        <v>0</v>
      </c>
      <c r="R44" s="47">
        <f>'歳出（性質別）'!D11</f>
        <v>47508</v>
      </c>
      <c r="S44" s="47">
        <f>'歳出（性質別）'!E11</f>
        <v>49950</v>
      </c>
      <c r="T44" s="47">
        <f>'歳出（性質別）'!F11</f>
        <v>39187</v>
      </c>
      <c r="U44" s="47">
        <f>'歳出（性質別）'!G11</f>
        <v>47997</v>
      </c>
      <c r="V44" s="47">
        <f>'歳出（性質別）'!H11</f>
        <v>53702</v>
      </c>
      <c r="W44" s="47">
        <f>'歳出（性質別）'!I11</f>
        <v>58652</v>
      </c>
      <c r="X44" s="47">
        <f>'歳出（性質別）'!J11</f>
        <v>63652</v>
      </c>
      <c r="Y44" s="47">
        <f>'歳出（性質別）'!K11</f>
        <v>74645</v>
      </c>
      <c r="Z44" s="47">
        <f>'歳出（性質別）'!L11</f>
        <v>38840</v>
      </c>
      <c r="AA44" s="47">
        <f>'歳出（性質別）'!M11</f>
        <v>45849</v>
      </c>
      <c r="AB44" s="47">
        <f>'歳出（性質別）'!N11</f>
        <v>37883</v>
      </c>
      <c r="AC44" s="47">
        <f>'歳出（性質別）'!O11</f>
        <v>37182</v>
      </c>
      <c r="AD44" s="47">
        <f>'歳出（性質別）'!P11</f>
        <v>38428</v>
      </c>
      <c r="AE44" s="47">
        <f>'歳出（性質別）'!Q11</f>
        <v>35676</v>
      </c>
    </row>
    <row r="45" spans="16:31" ht="13.5">
      <c r="P45" t="s">
        <v>160</v>
      </c>
      <c r="Q45">
        <f>'歳出（性質別）'!B16</f>
        <v>0</v>
      </c>
      <c r="R45" s="47">
        <f>'歳出（性質別）'!D16</f>
        <v>19787</v>
      </c>
      <c r="S45" s="47">
        <f>'歳出（性質別）'!E16</f>
        <v>13497</v>
      </c>
      <c r="T45" s="47">
        <f>'歳出（性質別）'!F16</f>
        <v>32115</v>
      </c>
      <c r="U45" s="47">
        <f>'歳出（性質別）'!G16</f>
        <v>31646</v>
      </c>
      <c r="V45" s="47">
        <f>'歳出（性質別）'!H16</f>
        <v>78929</v>
      </c>
      <c r="W45" s="47">
        <f>'歳出（性質別）'!I16</f>
        <v>17632</v>
      </c>
      <c r="X45" s="47">
        <f>'歳出（性質別）'!J16</f>
        <v>15505</v>
      </c>
      <c r="Y45" s="47">
        <f>'歳出（性質別）'!K16</f>
        <v>18994</v>
      </c>
      <c r="Z45" s="47">
        <f>'歳出（性質別）'!L16</f>
        <v>18666</v>
      </c>
      <c r="AA45" s="47">
        <f>'歳出（性質別）'!M16</f>
        <v>13654</v>
      </c>
      <c r="AB45" s="47">
        <f>'歳出（性質別）'!N16</f>
        <v>14436</v>
      </c>
      <c r="AC45" s="47">
        <f>'歳出（性質別）'!O16</f>
        <v>18734</v>
      </c>
      <c r="AD45" s="47">
        <f>'歳出（性質別）'!P16</f>
        <v>36147</v>
      </c>
      <c r="AE45" s="47">
        <f>'歳出（性質別）'!Q16</f>
        <v>36574</v>
      </c>
    </row>
    <row r="46" spans="16:31" ht="13.5">
      <c r="P46" t="s">
        <v>162</v>
      </c>
      <c r="Q46">
        <f>'歳出（性質別）'!B18</f>
        <v>0</v>
      </c>
      <c r="R46" s="47">
        <f>'歳出（性質別）'!D18</f>
        <v>1418526</v>
      </c>
      <c r="S46" s="47">
        <f>'歳出（性質別）'!E18</f>
        <v>2176675</v>
      </c>
      <c r="T46" s="47">
        <f>'歳出（性質別）'!F18</f>
        <v>4066241</v>
      </c>
      <c r="U46" s="47">
        <f>'歳出（性質別）'!G18</f>
        <v>1851120</v>
      </c>
      <c r="V46" s="47">
        <f>'歳出（性質別）'!H18</f>
        <v>1611636</v>
      </c>
      <c r="W46" s="47">
        <f>'歳出（性質別）'!I18</f>
        <v>1507841</v>
      </c>
      <c r="X46" s="47">
        <f>'歳出（性質別）'!J18</f>
        <v>1746669</v>
      </c>
      <c r="Y46" s="47">
        <f>'歳出（性質別）'!K18</f>
        <v>1318491</v>
      </c>
      <c r="Z46" s="47">
        <f>'歳出（性質別）'!L18</f>
        <v>3018737</v>
      </c>
      <c r="AA46" s="47">
        <f>'歳出（性質別）'!M18</f>
        <v>1314181</v>
      </c>
      <c r="AB46" s="47">
        <f>'歳出（性質別）'!N18</f>
        <v>1340713</v>
      </c>
      <c r="AC46" s="47">
        <f>'歳出（性質別）'!O18</f>
        <v>675911</v>
      </c>
      <c r="AD46" s="47">
        <f>'歳出（性質別）'!P18</f>
        <v>505452</v>
      </c>
      <c r="AE46" s="47">
        <f>'歳出（性質別）'!Q18</f>
        <v>412702</v>
      </c>
    </row>
    <row r="47" spans="16:31" ht="13.5">
      <c r="P47" t="s">
        <v>161</v>
      </c>
      <c r="Q47">
        <f>'歳出（性質別）'!B23</f>
        <v>0</v>
      </c>
      <c r="R47" s="47">
        <f>'歳出（性質別）'!D23</f>
        <v>4821166</v>
      </c>
      <c r="S47" s="47">
        <f>'歳出（性質別）'!E23</f>
        <v>5714830</v>
      </c>
      <c r="T47" s="47">
        <f>'歳出（性質別）'!F23</f>
        <v>7554503</v>
      </c>
      <c r="U47" s="47">
        <f>'歳出（性質別）'!G23</f>
        <v>5512726</v>
      </c>
      <c r="V47" s="47">
        <f>'歳出（性質別）'!H23</f>
        <v>5640896</v>
      </c>
      <c r="W47" s="47">
        <f>'歳出（性質別）'!I23</f>
        <v>5712303</v>
      </c>
      <c r="X47" s="47">
        <f>'歳出（性質別）'!J23</f>
        <v>5972852</v>
      </c>
      <c r="Y47" s="47">
        <f>'歳出（性質別）'!K23</f>
        <v>5798491</v>
      </c>
      <c r="Z47" s="47">
        <f>'歳出（性質別）'!L23</f>
        <v>7809351</v>
      </c>
      <c r="AA47" s="47">
        <f>'歳出（性質別）'!M23</f>
        <v>5915540</v>
      </c>
      <c r="AB47" s="47">
        <f>'歳出（性質別）'!N23</f>
        <v>6185423</v>
      </c>
      <c r="AC47" s="47">
        <f>'歳出（性質別）'!O23</f>
        <v>5503205</v>
      </c>
      <c r="AD47" s="47">
        <f>'歳出（性質別）'!P23</f>
        <v>5381939</v>
      </c>
      <c r="AE47" s="47">
        <f>'歳出（性質別）'!Q23</f>
        <v>5206384</v>
      </c>
    </row>
    <row r="54" spans="16:31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  <c r="AE54" t="str">
        <f>'歳出（目的別）'!Q3</f>
        <v>０４(H16)</v>
      </c>
    </row>
    <row r="55" spans="16:31" ht="13.5">
      <c r="P55" t="s">
        <v>163</v>
      </c>
      <c r="Q55">
        <f>'歳出（目的別）'!B5</f>
        <v>0</v>
      </c>
      <c r="R55" s="47">
        <f>'歳出（目的別）'!D5</f>
        <v>807623</v>
      </c>
      <c r="S55" s="47">
        <f>'歳出（目的別）'!E5</f>
        <v>1161850</v>
      </c>
      <c r="T55" s="47">
        <f>'歳出（目的別）'!F5</f>
        <v>735660</v>
      </c>
      <c r="U55" s="47">
        <f>'歳出（目的別）'!G5</f>
        <v>721993</v>
      </c>
      <c r="V55" s="47">
        <f>'歳出（目的別）'!H5</f>
        <v>784899</v>
      </c>
      <c r="W55" s="47">
        <f>'歳出（目的別）'!I5</f>
        <v>811920</v>
      </c>
      <c r="X55" s="47">
        <f>'歳出（目的別）'!J5</f>
        <v>761387</v>
      </c>
      <c r="Y55" s="47">
        <f>'歳出（目的別）'!K5</f>
        <v>783388</v>
      </c>
      <c r="Z55" s="47">
        <f>'歳出（目的別）'!L5</f>
        <v>888015</v>
      </c>
      <c r="AA55" s="47">
        <f>'歳出（目的別）'!M5</f>
        <v>792231</v>
      </c>
      <c r="AB55" s="47">
        <f>'歳出（目的別）'!N5</f>
        <v>850512</v>
      </c>
      <c r="AC55" s="47">
        <f>'歳出（目的別）'!O5</f>
        <v>795155</v>
      </c>
      <c r="AD55" s="47">
        <f>'歳出（目的別）'!P5</f>
        <v>738686</v>
      </c>
      <c r="AE55" s="47">
        <f>'歳出（目的別）'!Q5</f>
        <v>788424</v>
      </c>
    </row>
    <row r="56" spans="16:31" ht="13.5">
      <c r="P56" t="s">
        <v>164</v>
      </c>
      <c r="Q56">
        <f>'歳出（目的別）'!B6</f>
        <v>0</v>
      </c>
      <c r="R56" s="47">
        <f>'歳出（目的別）'!D6</f>
        <v>365596</v>
      </c>
      <c r="S56" s="47">
        <f>'歳出（目的別）'!E6</f>
        <v>435396</v>
      </c>
      <c r="T56" s="47">
        <f>'歳出（目的別）'!F6</f>
        <v>515517</v>
      </c>
      <c r="U56" s="47">
        <f>'歳出（目的別）'!G6</f>
        <v>508242</v>
      </c>
      <c r="V56" s="47">
        <f>'歳出（目的別）'!H6</f>
        <v>692363</v>
      </c>
      <c r="W56" s="47">
        <f>'歳出（目的別）'!I6</f>
        <v>789214</v>
      </c>
      <c r="X56" s="47">
        <f>'歳出（目的別）'!J6</f>
        <v>1408561</v>
      </c>
      <c r="Y56" s="47">
        <f>'歳出（目的別）'!K6</f>
        <v>1092063</v>
      </c>
      <c r="Z56" s="47">
        <f>'歳出（目的別）'!L6</f>
        <v>2634840</v>
      </c>
      <c r="AA56" s="47">
        <f>'歳出（目的別）'!M6</f>
        <v>871352</v>
      </c>
      <c r="AB56" s="47">
        <f>'歳出（目的別）'!N6</f>
        <v>954541</v>
      </c>
      <c r="AC56" s="47">
        <f>'歳出（目的別）'!O6</f>
        <v>1019775</v>
      </c>
      <c r="AD56" s="47">
        <f>'歳出（目的別）'!P6</f>
        <v>1126617</v>
      </c>
      <c r="AE56" s="47">
        <f>'歳出（目的別）'!Q6</f>
        <v>1157994</v>
      </c>
    </row>
    <row r="57" spans="16:31" ht="13.5">
      <c r="P57" t="s">
        <v>165</v>
      </c>
      <c r="Q57">
        <f>'歳出（目的別）'!B7</f>
        <v>0</v>
      </c>
      <c r="R57" s="47">
        <f>'歳出（目的別）'!D7</f>
        <v>237282</v>
      </c>
      <c r="S57" s="47">
        <f>'歳出（目的別）'!E7</f>
        <v>248807</v>
      </c>
      <c r="T57" s="47">
        <f>'歳出（目的別）'!F7</f>
        <v>299431</v>
      </c>
      <c r="U57" s="47">
        <f>'歳出（目的別）'!G7</f>
        <v>338269</v>
      </c>
      <c r="V57" s="47">
        <f>'歳出（目的別）'!H7</f>
        <v>332731</v>
      </c>
      <c r="W57" s="47">
        <f>'歳出（目的別）'!I7</f>
        <v>364327</v>
      </c>
      <c r="X57" s="47">
        <f>'歳出（目的別）'!J7</f>
        <v>460160</v>
      </c>
      <c r="Y57" s="47">
        <f>'歳出（目的別）'!K7</f>
        <v>618537</v>
      </c>
      <c r="Z57" s="47">
        <f>'歳出（目的別）'!L7</f>
        <v>710441</v>
      </c>
      <c r="AA57" s="47">
        <f>'歳出（目的別）'!M7</f>
        <v>653814</v>
      </c>
      <c r="AB57" s="47">
        <f>'歳出（目的別）'!N7</f>
        <v>324009</v>
      </c>
      <c r="AC57" s="47">
        <f>'歳出（目的別）'!O7</f>
        <v>318867</v>
      </c>
      <c r="AD57" s="47">
        <f>'歳出（目的別）'!P7</f>
        <v>437722</v>
      </c>
      <c r="AE57" s="47">
        <f>'歳出（目的別）'!Q7</f>
        <v>330972</v>
      </c>
    </row>
    <row r="58" spans="16:31" ht="13.5">
      <c r="P58" t="s">
        <v>179</v>
      </c>
      <c r="Q58">
        <f>'歳出（目的別）'!B9</f>
        <v>0</v>
      </c>
      <c r="R58" s="47">
        <f>'歳出（目的別）'!D9</f>
        <v>529681</v>
      </c>
      <c r="S58" s="47">
        <f>'歳出（目的別）'!E9</f>
        <v>208338</v>
      </c>
      <c r="T58" s="47">
        <f>'歳出（目的別）'!F9</f>
        <v>350099</v>
      </c>
      <c r="U58" s="47">
        <f>'歳出（目的別）'!G9</f>
        <v>216631</v>
      </c>
      <c r="V58" s="47">
        <f>'歳出（目的別）'!H9</f>
        <v>238806</v>
      </c>
      <c r="W58" s="47">
        <f>'歳出（目的別）'!I9</f>
        <v>302429</v>
      </c>
      <c r="X58" s="47">
        <f>'歳出（目的別）'!J9</f>
        <v>456562</v>
      </c>
      <c r="Y58" s="47">
        <f>'歳出（目的別）'!K9</f>
        <v>283484</v>
      </c>
      <c r="Z58" s="47">
        <f>'歳出（目的別）'!L9</f>
        <v>366011</v>
      </c>
      <c r="AA58" s="47">
        <f>'歳出（目的別）'!M9</f>
        <v>181639</v>
      </c>
      <c r="AB58" s="47">
        <f>'歳出（目的別）'!N9</f>
        <v>174804</v>
      </c>
      <c r="AC58" s="47">
        <f>'歳出（目的別）'!O9</f>
        <v>128137</v>
      </c>
      <c r="AD58" s="47">
        <f>'歳出（目的別）'!P9</f>
        <v>157073</v>
      </c>
      <c r="AE58" s="47">
        <f>'歳出（目的別）'!Q9</f>
        <v>142547</v>
      </c>
    </row>
    <row r="59" spans="16:31" ht="13.5">
      <c r="P59" t="s">
        <v>166</v>
      </c>
      <c r="Q59">
        <f>'歳出（目的別）'!B10</f>
        <v>0</v>
      </c>
      <c r="R59" s="47">
        <f>'歳出（目的別）'!D10</f>
        <v>65321</v>
      </c>
      <c r="S59" s="47">
        <f>'歳出（目的別）'!E10</f>
        <v>83535</v>
      </c>
      <c r="T59" s="47">
        <f>'歳出（目的別）'!F10</f>
        <v>828913</v>
      </c>
      <c r="U59" s="47">
        <f>'歳出（目的別）'!G10</f>
        <v>368682</v>
      </c>
      <c r="V59" s="47">
        <f>'歳出（目的別）'!H10</f>
        <v>292414</v>
      </c>
      <c r="W59" s="47">
        <f>'歳出（目的別）'!I10</f>
        <v>556300</v>
      </c>
      <c r="X59" s="47">
        <f>'歳出（目的別）'!J10</f>
        <v>76043</v>
      </c>
      <c r="Y59" s="47">
        <f>'歳出（目的別）'!K10</f>
        <v>56976</v>
      </c>
      <c r="Z59" s="47">
        <f>'歳出（目的別）'!L10</f>
        <v>55456</v>
      </c>
      <c r="AA59" s="47">
        <f>'歳出（目的別）'!M10</f>
        <v>53933</v>
      </c>
      <c r="AB59" s="47">
        <f>'歳出（目的別）'!N10</f>
        <v>52183</v>
      </c>
      <c r="AC59" s="47">
        <f>'歳出（目的別）'!O10</f>
        <v>64198</v>
      </c>
      <c r="AD59" s="47">
        <f>'歳出（目的別）'!P10</f>
        <v>82392</v>
      </c>
      <c r="AE59" s="47">
        <f>'歳出（目的別）'!Q10</f>
        <v>71739</v>
      </c>
    </row>
    <row r="60" spans="16:31" ht="13.5">
      <c r="P60" t="s">
        <v>167</v>
      </c>
      <c r="Q60">
        <f>'歳出（目的別）'!B11</f>
        <v>0</v>
      </c>
      <c r="R60" s="47">
        <f>'歳出（目的別）'!D11</f>
        <v>1264372</v>
      </c>
      <c r="S60" s="47">
        <f>'歳出（目的別）'!E11</f>
        <v>1090886</v>
      </c>
      <c r="T60" s="47">
        <f>'歳出（目的別）'!F11</f>
        <v>1004294</v>
      </c>
      <c r="U60" s="47">
        <f>'歳出（目的別）'!G11</f>
        <v>1186468</v>
      </c>
      <c r="V60" s="47">
        <f>'歳出（目的別）'!H11</f>
        <v>1007888</v>
      </c>
      <c r="W60" s="47">
        <f>'歳出（目的別）'!I11</f>
        <v>1142749</v>
      </c>
      <c r="X60" s="47">
        <f>'歳出（目的別）'!J11</f>
        <v>1005669</v>
      </c>
      <c r="Y60" s="47">
        <f>'歳出（目的別）'!K11</f>
        <v>1187798</v>
      </c>
      <c r="Z60" s="47">
        <f>'歳出（目的別）'!L11</f>
        <v>1286554</v>
      </c>
      <c r="AA60" s="47">
        <f>'歳出（目的別）'!M11</f>
        <v>1444824</v>
      </c>
      <c r="AB60" s="47">
        <f>'歳出（目的別）'!N11</f>
        <v>1767066</v>
      </c>
      <c r="AC60" s="47">
        <f>'歳出（目的別）'!O11</f>
        <v>1177647</v>
      </c>
      <c r="AD60" s="47">
        <f>'歳出（目的別）'!P11</f>
        <v>894051</v>
      </c>
      <c r="AE60" s="47">
        <f>'歳出（目的別）'!Q11</f>
        <v>864883</v>
      </c>
    </row>
    <row r="61" spans="16:31" ht="13.5">
      <c r="P61" t="s">
        <v>168</v>
      </c>
      <c r="Q61">
        <f>'歳出（目的別）'!B13</f>
        <v>0</v>
      </c>
      <c r="R61" s="47">
        <f>'歳出（目的別）'!D13</f>
        <v>889336</v>
      </c>
      <c r="S61" s="47">
        <f>'歳出（目的別）'!E13</f>
        <v>1786504</v>
      </c>
      <c r="T61" s="47">
        <f>'歳出（目的別）'!F13</f>
        <v>3092087</v>
      </c>
      <c r="U61" s="47">
        <f>'歳出（目的別）'!G13</f>
        <v>1373058</v>
      </c>
      <c r="V61" s="47">
        <f>'歳出（目的別）'!H13</f>
        <v>1317934</v>
      </c>
      <c r="W61" s="47">
        <f>'歳出（目的別）'!I13</f>
        <v>730697</v>
      </c>
      <c r="X61" s="47">
        <f>'歳出（目的別）'!J13</f>
        <v>660105</v>
      </c>
      <c r="Y61" s="47">
        <f>'歳出（目的別）'!K13</f>
        <v>626898</v>
      </c>
      <c r="Z61" s="47">
        <f>'歳出（目的別）'!L13</f>
        <v>603953</v>
      </c>
      <c r="AA61" s="47">
        <f>'歳出（目的別）'!M13</f>
        <v>689675</v>
      </c>
      <c r="AB61" s="47">
        <f>'歳出（目的別）'!N13</f>
        <v>709354</v>
      </c>
      <c r="AC61" s="47">
        <f>'歳出（目的別）'!O13</f>
        <v>612451</v>
      </c>
      <c r="AD61" s="47">
        <f>'歳出（目的別）'!P13</f>
        <v>568146</v>
      </c>
      <c r="AE61" s="47">
        <f>'歳出（目的別）'!Q13</f>
        <v>560328</v>
      </c>
    </row>
    <row r="62" spans="16:31" ht="13.5">
      <c r="P62" t="s">
        <v>169</v>
      </c>
      <c r="Q62">
        <f>'歳出（目的別）'!B15</f>
        <v>0</v>
      </c>
      <c r="R62" s="47">
        <f>'歳出（目的別）'!D15</f>
        <v>331032</v>
      </c>
      <c r="S62" s="47">
        <f>'歳出（目的別）'!E15</f>
        <v>332312</v>
      </c>
      <c r="T62" s="47">
        <f>'歳出（目的別）'!F15</f>
        <v>339887</v>
      </c>
      <c r="U62" s="47">
        <f>'歳出（目的別）'!G15</f>
        <v>381003</v>
      </c>
      <c r="V62" s="47">
        <f>'歳出（目的別）'!H15</f>
        <v>495631</v>
      </c>
      <c r="W62" s="47">
        <f>'歳出（目的別）'!I15</f>
        <v>570501</v>
      </c>
      <c r="X62" s="47">
        <f>'歳出（目的別）'!J15</f>
        <v>668536</v>
      </c>
      <c r="Y62" s="47">
        <f>'歳出（目的別）'!K15</f>
        <v>696221</v>
      </c>
      <c r="Z62" s="47">
        <f>'歳出（目的別）'!L15</f>
        <v>717915</v>
      </c>
      <c r="AA62" s="47">
        <f>'歳出（目的別）'!M15</f>
        <v>755493</v>
      </c>
      <c r="AB62" s="47">
        <f>'歳出（目的別）'!N15</f>
        <v>900016</v>
      </c>
      <c r="AC62" s="47">
        <f>'歳出（目的別）'!O15</f>
        <v>929875</v>
      </c>
      <c r="AD62" s="47">
        <f>'歳出（目的別）'!P15</f>
        <v>932413</v>
      </c>
      <c r="AE62" s="47">
        <f>'歳出（目的別）'!Q15</f>
        <v>861593</v>
      </c>
    </row>
    <row r="63" spans="16:31" ht="13.5">
      <c r="P63" t="s">
        <v>170</v>
      </c>
      <c r="Q63">
        <f>'歳出（目的別）'!B19</f>
        <v>0</v>
      </c>
      <c r="R63" s="47">
        <f>'歳出（目的別）'!D19</f>
        <v>4821166</v>
      </c>
      <c r="S63" s="47">
        <f>'歳出（目的別）'!E19</f>
        <v>5714830</v>
      </c>
      <c r="T63" s="47">
        <f>'歳出（目的別）'!F19</f>
        <v>7554503</v>
      </c>
      <c r="U63" s="47">
        <f>'歳出（目的別）'!G19</f>
        <v>5512726</v>
      </c>
      <c r="V63" s="47">
        <f>'歳出（目的別）'!H19</f>
        <v>5640896</v>
      </c>
      <c r="W63" s="47">
        <f>'歳出（目的別）'!I19</f>
        <v>5712303</v>
      </c>
      <c r="X63" s="47">
        <f>'歳出（目的別）'!J19</f>
        <v>5972852</v>
      </c>
      <c r="Y63" s="47">
        <f>'歳出（目的別）'!K19</f>
        <v>5798521</v>
      </c>
      <c r="Z63" s="47">
        <f>'歳出（目的別）'!L19</f>
        <v>7809351</v>
      </c>
      <c r="AA63" s="47">
        <f>'歳出（目的別）'!M19</f>
        <v>5915540</v>
      </c>
      <c r="AB63" s="47">
        <f>'歳出（目的別）'!N19</f>
        <v>6185423</v>
      </c>
      <c r="AC63" s="47">
        <f>'歳出（目的別）'!O19</f>
        <v>5503205</v>
      </c>
      <c r="AD63" s="47">
        <f>'歳出（目的別）'!P19</f>
        <v>5381939</v>
      </c>
      <c r="AE63" s="47">
        <f>'歳出（目的別）'!Q19</f>
        <v>5206384</v>
      </c>
    </row>
    <row r="77" spans="16:31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  <c r="AE77" t="str">
        <f>'歳出（性質別）'!Q3</f>
        <v>０４(H16)</v>
      </c>
    </row>
    <row r="78" spans="16:31" ht="13.5">
      <c r="P78" t="s">
        <v>171</v>
      </c>
      <c r="Q78">
        <f>'歳出（性質別）'!B19</f>
        <v>0</v>
      </c>
      <c r="R78" s="47">
        <f>'歳出（性質別）'!D19</f>
        <v>488503</v>
      </c>
      <c r="S78" s="47">
        <f>'歳出（性質別）'!E19</f>
        <v>1296570</v>
      </c>
      <c r="T78" s="47">
        <f>'歳出（性質別）'!F19</f>
        <v>2321655</v>
      </c>
      <c r="U78" s="47">
        <f>'歳出（性質別）'!G19</f>
        <v>432447</v>
      </c>
      <c r="V78" s="47">
        <f>'歳出（性質別）'!H19</f>
        <v>629022</v>
      </c>
      <c r="W78" s="47">
        <f>'歳出（性質別）'!I19</f>
        <v>94368</v>
      </c>
      <c r="X78" s="47">
        <f>'歳出（性質別）'!J19</f>
        <v>454912</v>
      </c>
      <c r="Y78" s="47">
        <f>'歳出（性質別）'!K19</f>
        <v>128660</v>
      </c>
      <c r="Z78" s="47">
        <f>'歳出（性質別）'!L19</f>
        <v>267150</v>
      </c>
      <c r="AA78" s="47">
        <f>'歳出（性質別）'!M19</f>
        <v>205786</v>
      </c>
      <c r="AB78" s="47">
        <f>'歳出（性質別）'!N19</f>
        <v>134391</v>
      </c>
      <c r="AC78" s="47">
        <f>'歳出（性質別）'!O19</f>
        <v>27564</v>
      </c>
      <c r="AD78" s="47">
        <f>'歳出（性質別）'!P19</f>
        <v>24741</v>
      </c>
      <c r="AE78" s="47">
        <f>'歳出（性質別）'!Q19</f>
        <v>44239</v>
      </c>
    </row>
    <row r="79" spans="13:31" ht="13.5">
      <c r="M79" s="39" t="str">
        <f>'財政指標'!$M$1</f>
        <v>石橋町</v>
      </c>
      <c r="P79" t="s">
        <v>172</v>
      </c>
      <c r="Q79">
        <f>'歳出（性質別）'!B20</f>
        <v>0</v>
      </c>
      <c r="R79" s="47">
        <f>'歳出（性質別）'!D20</f>
        <v>930023</v>
      </c>
      <c r="S79" s="47">
        <f>'歳出（性質別）'!E20</f>
        <v>880105</v>
      </c>
      <c r="T79" s="47">
        <f>'歳出（性質別）'!F20</f>
        <v>1744586</v>
      </c>
      <c r="U79" s="47">
        <f>'歳出（性質別）'!G20</f>
        <v>1367673</v>
      </c>
      <c r="V79" s="47">
        <f>'歳出（性質別）'!H20</f>
        <v>929883</v>
      </c>
      <c r="W79" s="47">
        <f>'歳出（性質別）'!I20</f>
        <v>1350313</v>
      </c>
      <c r="X79" s="47">
        <f>'歳出（性質別）'!J20</f>
        <v>1110810</v>
      </c>
      <c r="Y79" s="47">
        <f>'歳出（性質別）'!K20</f>
        <v>891771</v>
      </c>
      <c r="Z79" s="47">
        <f>'歳出（性質別）'!L20</f>
        <v>2343613</v>
      </c>
      <c r="AA79" s="47">
        <f>'歳出（性質別）'!M20</f>
        <v>1065430</v>
      </c>
      <c r="AB79" s="47">
        <f>'歳出（性質別）'!N20</f>
        <v>1190466</v>
      </c>
      <c r="AC79" s="47">
        <f>'歳出（性質別）'!O20</f>
        <v>648347</v>
      </c>
      <c r="AD79" s="47">
        <f>'歳出（性質別）'!P20</f>
        <v>478370</v>
      </c>
      <c r="AE79" s="47">
        <f>'歳出（性質別）'!Q20</f>
        <v>361260</v>
      </c>
    </row>
    <row r="93" spans="17:31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</row>
    <row r="94" spans="16:31" ht="13.5">
      <c r="P94" t="s">
        <v>153</v>
      </c>
      <c r="Q94">
        <f>'財政指標'!C6</f>
        <v>0</v>
      </c>
      <c r="R94" s="47">
        <f>'財政指標'!E6</f>
        <v>4821166</v>
      </c>
      <c r="S94" s="47">
        <f>'財政指標'!F6</f>
        <v>5714830</v>
      </c>
      <c r="T94" s="47">
        <f>'財政指標'!G6</f>
        <v>7554503</v>
      </c>
      <c r="U94" s="47">
        <f>'財政指標'!H6</f>
        <v>5512726</v>
      </c>
      <c r="V94" s="47">
        <f>'財政指標'!I6</f>
        <v>5640896</v>
      </c>
      <c r="W94" s="47">
        <f>'財政指標'!J6</f>
        <v>5712303</v>
      </c>
      <c r="X94" s="47">
        <f>'財政指標'!K6</f>
        <v>5972852</v>
      </c>
      <c r="Y94" s="47">
        <f>'財政指標'!L6</f>
        <v>5798521</v>
      </c>
      <c r="Z94" s="47">
        <f>'財政指標'!M6</f>
        <v>7809351</v>
      </c>
      <c r="AA94" s="47">
        <f>'財政指標'!N6</f>
        <v>5915540</v>
      </c>
      <c r="AB94" s="47">
        <f>'財政指標'!O6</f>
        <v>6185423</v>
      </c>
      <c r="AC94" s="47">
        <f>'財政指標'!P6</f>
        <v>5503205</v>
      </c>
      <c r="AD94" s="47">
        <f>'財政指標'!Q6</f>
        <v>5381939</v>
      </c>
      <c r="AE94" s="47">
        <f>'財政指標'!R6</f>
        <v>5206384</v>
      </c>
    </row>
    <row r="95" spans="16:31" ht="13.5">
      <c r="P95" t="s">
        <v>154</v>
      </c>
      <c r="Q95">
        <f>'財政指標'!B29</f>
        <v>0</v>
      </c>
      <c r="R95" s="47">
        <f>'財政指標'!E29</f>
        <v>2394472</v>
      </c>
      <c r="S95" s="47">
        <f>'財政指標'!F29</f>
        <v>2699506</v>
      </c>
      <c r="T95" s="47">
        <f>'財政指標'!G29</f>
        <v>3728721</v>
      </c>
      <c r="U95" s="47">
        <f>'財政指標'!H29</f>
        <v>4290880</v>
      </c>
      <c r="V95" s="47">
        <f>'財政指標'!I29</f>
        <v>4612020</v>
      </c>
      <c r="W95" s="47">
        <f>'財政指標'!J29</f>
        <v>5183424</v>
      </c>
      <c r="X95" s="47">
        <f>'財政指標'!K29</f>
        <v>5462641</v>
      </c>
      <c r="Y95" s="47">
        <f>'財政指標'!L29</f>
        <v>5934176</v>
      </c>
      <c r="Z95" s="47">
        <f>'財政指標'!M29</f>
        <v>7167888</v>
      </c>
      <c r="AA95" s="47">
        <f>'財政指標'!N29</f>
        <v>7406738</v>
      </c>
      <c r="AB95" s="47">
        <f>'財政指標'!O29</f>
        <v>7353139</v>
      </c>
      <c r="AC95" s="47">
        <f>'財政指標'!P29</f>
        <v>7052066</v>
      </c>
      <c r="AD95" s="47">
        <f>'財政指標'!Q29</f>
        <v>6944037</v>
      </c>
      <c r="AE95" s="47">
        <f>'財政指標'!R29</f>
        <v>6712499</v>
      </c>
    </row>
  </sheetData>
  <sheetProtection/>
  <printOptions/>
  <pageMargins left="0.7874015748031497" right="0.7874015748031497" top="0.7874015748031497" bottom="0.69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2007-02-19T20:19:44Z</cp:lastPrinted>
  <dcterms:created xsi:type="dcterms:W3CDTF">2002-01-04T12:12:41Z</dcterms:created>
  <dcterms:modified xsi:type="dcterms:W3CDTF">2007-11-07T07:20:55Z</dcterms:modified>
  <cp:category/>
  <cp:version/>
  <cp:contentType/>
  <cp:contentStatus/>
</cp:coreProperties>
</file>