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<sst xmlns="http://schemas.openxmlformats.org/spreadsheetml/2006/main" count="410" uniqueCount="199">
  <si>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</si>
  <si>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</si>
  <si>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</si>
  <si>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</si>
  <si>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</si>
  <si>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</si>
  <si>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</si>
  <si>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</si>
  <si>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</si>
  <si>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</si>
  <si>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</si>
  <si>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</si>
  <si>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</si>
  <si>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</si>
  <si>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</si>
  <si>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</si>
  <si>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</si>
  <si>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</si>
  <si>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</si>
  <si>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</si>
  <si>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</si>
  <si>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</si>
  <si>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</si>
  <si>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</si>
  <si>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</si>
  <si>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</si>
  <si>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</si>
  <si>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</si>
  <si>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</si>
  <si>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</si>
  <si>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</si>
  <si>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</si>
  <si>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</si>
  <si>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</si>
  <si>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</si>
  <si>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</si>
  <si>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</si>
  <si>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</si>
  <si>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</si>
  <si>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</si>
  <si>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</si>
  <si>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</si>
  <si>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</si>
  <si>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</si>
  <si>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</si>
  <si>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</si>
  <si>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</si>
  <si>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</si>
  <si>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</si>
  <si>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</si>
  <si>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</si>
  <si>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</si>
  <si>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</si>
  <si>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</si>
  <si>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</si>
  <si>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</si>
  <si>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</si>
  <si>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</si>
  <si>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</si>
  <si>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</si>
  <si>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</si>
  <si>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</si>
  <si>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</si>
  <si>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</si>
  <si>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</si>
  <si>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</si>
  <si>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</si>
  <si>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</si>
  <si>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</si>
  <si>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</si>
  <si>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</si>
  <si>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</si>
  <si>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</si>
  <si>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</si>
  <si>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</si>
  <si>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</si>
  <si>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</si>
  <si>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</si>
  <si>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</si>
  <si>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</si>
  <si>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</si>
  <si>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</si>
  <si>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</si>
  <si>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</si>
  <si>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</si>
  <si>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</si>
  <si>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</si>
  <si>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</si>
  <si>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</si>
  <si>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</si>
  <si>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</si>
  <si>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</si>
  <si>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</si>
  <si>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</si>
  <si>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</si>
  <si>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</si>
  <si>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</si>
  <si>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</si>
  <si>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</si>
  <si>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</si>
  <si>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</si>
  <si>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</si>
  <si>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</si>
  <si>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</si>
  <si>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</si>
  <si>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</si>
  <si>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</si>
  <si>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</si>
  <si>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</si>
  <si>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</si>
  <si>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</si>
  <si>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</si>
  <si>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</si>
  <si>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</si>
  <si>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</si>
  <si>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</si>
  <si>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</si>
  <si>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</si>
  <si>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</si>
  <si>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</si>
  <si>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</si>
  <si>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</si>
  <si>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</si>
  <si>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</si>
  <si>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</si>
  <si>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</si>
  <si>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</si>
  <si>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</si>
  <si>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</si>
  <si>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</si>
  <si>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</si>
  <si>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</si>
  <si>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</si>
  <si>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</si>
  <si>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</si>
  <si>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</si>
  <si>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</si>
  <si>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</si>
  <si>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</si>
  <si>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</si>
  <si>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</si>
  <si>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</si>
  <si>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</si>
  <si>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</si>
  <si>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</si>
  <si>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</si>
  <si>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</si>
  <si>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</si>
  <si>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</si>
  <si>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</si>
  <si>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</si>
  <si>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</si>
  <si>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</si>
  <si>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</si>
  <si>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</si>
  <si>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</si>
  <si>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</si>
  <si>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</si>
  <si>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</si>
  <si>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</si>
  <si>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</si>
  <si>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</si>
  <si>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</si>
  <si>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</si>
  <si>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</si>
  <si>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</si>
  <si>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</si>
  <si>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</si>
  <si>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</si>
  <si>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</si>
  <si>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</si>
  <si>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</si>
  <si>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</si>
  <si>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</si>
  <si>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</si>
  <si>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</si>
  <si>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</si>
  <si>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</si>
  <si>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</si>
  <si>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</si>
  <si>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</si>
  <si>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</si>
  <si>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</si>
  <si>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</si>
  <si>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</si>
  <si>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</si>
  <si>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</si>
  <si>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</si>
  <si>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</si>
  <si>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烏山町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</si>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</sst>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675"/>
          <c:h val="0.818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6529724"/>
        <c:axId val="58767517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59145606"/>
        <c:axId val="6254840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 val="autoZero"/>
        <c:auto val="0"/>
        <c:lblOffset val="100"/>
        <c:tickLblSkip val="1"/>
        <c:noMultiLvlLbl val="0"/>
      </c:catAx>
      <c:valAx>
        <c:axId val="587675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At val="1"/>
        <c:crossBetween val="between"/>
        <c:dispUnits/>
      </c:valAx>
      <c:catAx>
        <c:axId val="5914560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8407"/>
        <c:crosses val="autoZero"/>
        <c:auto val="0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0925"/>
          <c:w val="0.753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"/>
          <c:w val="0.95125"/>
          <c:h val="0.81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26064752"/>
        <c:axId val="33256177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30870138"/>
        <c:axId val="939578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 val="autoZero"/>
        <c:auto val="0"/>
        <c:lblOffset val="100"/>
        <c:tickLblSkip val="1"/>
        <c:noMultiLvlLbl val="0"/>
      </c:catAx>
      <c:valAx>
        <c:axId val="332561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between"/>
        <c:dispUnits/>
      </c:valAx>
      <c:catAx>
        <c:axId val="3087013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5787"/>
        <c:crosses val="autoZero"/>
        <c:auto val="0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01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9185"/>
          <c:w val="0.872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775"/>
          <c:w val="0.9327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17453220"/>
        <c:axId val="22861253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1253"/>
        <c:crosses val="autoZero"/>
        <c:auto val="0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3375"/>
          <c:w val="0.505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425"/>
          <c:w val="0.9675"/>
          <c:h val="0.801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4424686"/>
        <c:axId val="3982217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22855256"/>
        <c:axId val="4370713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2175"/>
        <c:crosses val="autoZero"/>
        <c:auto val="0"/>
        <c:lblOffset val="100"/>
        <c:tickLblSkip val="1"/>
        <c:noMultiLvlLbl val="0"/>
      </c:catAx>
      <c:valAx>
        <c:axId val="398221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4686"/>
        <c:crossesAt val="1"/>
        <c:crossBetween val="between"/>
        <c:dispUnits/>
      </c:valAx>
      <c:catAx>
        <c:axId val="22855256"/>
        <c:scaling>
          <c:orientation val="minMax"/>
        </c:scaling>
        <c:axPos val="b"/>
        <c:delete val="1"/>
        <c:majorTickMark val="out"/>
        <c:minorTickMark val="none"/>
        <c:tickLblPos val="nextTo"/>
        <c:crossAx val="4370713"/>
        <c:crosses val="autoZero"/>
        <c:auto val="0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52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69"/>
          <c:w val="0.787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575"/>
          <c:w val="0.97125"/>
          <c:h val="0.81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39336418"/>
        <c:axId val="1848344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32133260"/>
        <c:axId val="20763885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3443"/>
        <c:crosses val="autoZero"/>
        <c:auto val="0"/>
        <c:lblOffset val="100"/>
        <c:tickLblSkip val="1"/>
        <c:noMultiLvlLbl val="0"/>
      </c:catAx>
      <c:valAx>
        <c:axId val="184834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6418"/>
        <c:crossesAt val="1"/>
        <c:crossBetween val="between"/>
        <c:dispUnits/>
      </c:valAx>
      <c:catAx>
        <c:axId val="32133260"/>
        <c:scaling>
          <c:orientation val="minMax"/>
        </c:scaling>
        <c:axPos val="b"/>
        <c:delete val="1"/>
        <c:majorTickMark val="out"/>
        <c:minorTickMark val="none"/>
        <c:tickLblPos val="nextTo"/>
        <c:crossAx val="20763885"/>
        <c:crosses val="autoZero"/>
        <c:auto val="0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33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89725"/>
          <c:w val="0.9737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9"/>
          <c:w val="0.971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57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57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695325</xdr:colOff>
      <xdr:row>38</xdr:row>
      <xdr:rowOff>76200</xdr:rowOff>
    </xdr:to>
    <xdr:graphicFrame>
      <xdr:nvGraphicFramePr>
        <xdr:cNvPr id="2" name="Chart 5"/>
        <xdr:cNvGraphicFramePr/>
      </xdr:nvGraphicFramePr>
      <xdr:xfrm>
        <a:off x="4933950" y="200025"/>
        <a:ext cx="4800600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47625</xdr:rowOff>
    </xdr:from>
    <xdr:to>
      <xdr:col>13</xdr:col>
      <xdr:colOff>647700</xdr:colOff>
      <xdr:row>113</xdr:row>
      <xdr:rowOff>57150</xdr:rowOff>
    </xdr:to>
    <xdr:graphicFrame>
      <xdr:nvGraphicFramePr>
        <xdr:cNvPr id="3" name="Chart 6"/>
        <xdr:cNvGraphicFramePr/>
      </xdr:nvGraphicFramePr>
      <xdr:xfrm>
        <a:off x="4981575" y="13592175"/>
        <a:ext cx="4705350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142875</xdr:rowOff>
    </xdr:from>
    <xdr:to>
      <xdr:col>7</xdr:col>
      <xdr:colOff>9525</xdr:colOff>
      <xdr:row>76</xdr:row>
      <xdr:rowOff>161925</xdr:rowOff>
    </xdr:to>
    <xdr:graphicFrame>
      <xdr:nvGraphicFramePr>
        <xdr:cNvPr id="4" name="Chart 7"/>
        <xdr:cNvGraphicFramePr/>
      </xdr:nvGraphicFramePr>
      <xdr:xfrm>
        <a:off x="0" y="7000875"/>
        <a:ext cx="4876800" cy="619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104775</xdr:rowOff>
    </xdr:from>
    <xdr:to>
      <xdr:col>13</xdr:col>
      <xdr:colOff>685800</xdr:colOff>
      <xdr:row>76</xdr:row>
      <xdr:rowOff>142875</xdr:rowOff>
    </xdr:to>
    <xdr:graphicFrame>
      <xdr:nvGraphicFramePr>
        <xdr:cNvPr id="5" name="Chart 8"/>
        <xdr:cNvGraphicFramePr/>
      </xdr:nvGraphicFramePr>
      <xdr:xfrm>
        <a:off x="4943475" y="6962775"/>
        <a:ext cx="4781550" cy="621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76800" cy="585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191</v>
      </c>
      <c r="Q3" s="48" t="s">
        <v>192</v>
      </c>
      <c r="R3" s="48" t="s">
        <v>195</v>
      </c>
    </row>
    <row r="4" spans="1:18" ht="13.5" customHeight="1">
      <c r="A4" s="76" t="s">
        <v>91</v>
      </c>
      <c r="B4" s="76"/>
      <c r="C4" s="50"/>
      <c r="D4" s="50"/>
      <c r="E4" s="50">
        <v>20915</v>
      </c>
      <c r="F4" s="50">
        <v>20666</v>
      </c>
      <c r="G4" s="50">
        <v>20536</v>
      </c>
      <c r="H4" s="50">
        <v>20463</v>
      </c>
      <c r="I4" s="50">
        <v>20292</v>
      </c>
      <c r="J4" s="50">
        <v>20169</v>
      </c>
      <c r="K4" s="50">
        <v>20062</v>
      </c>
      <c r="L4" s="50">
        <v>19907</v>
      </c>
      <c r="M4" s="50">
        <v>19738</v>
      </c>
      <c r="N4" s="50">
        <v>19573</v>
      </c>
      <c r="O4" s="50">
        <v>19451</v>
      </c>
      <c r="P4" s="50">
        <v>19246</v>
      </c>
      <c r="Q4" s="50">
        <v>19063</v>
      </c>
      <c r="R4" s="50">
        <v>18962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6871244</v>
      </c>
      <c r="F5" s="53">
        <v>7316836</v>
      </c>
      <c r="G5" s="53">
        <v>7292578</v>
      </c>
      <c r="H5" s="53">
        <v>6878475</v>
      </c>
      <c r="I5" s="54">
        <v>6663891</v>
      </c>
      <c r="J5" s="53">
        <v>7048500</v>
      </c>
      <c r="K5" s="53">
        <v>6579268</v>
      </c>
      <c r="L5" s="53">
        <v>7035463</v>
      </c>
      <c r="M5" s="55">
        <v>7180723</v>
      </c>
      <c r="N5" s="55">
        <v>6631793</v>
      </c>
      <c r="O5" s="55">
        <v>6338190</v>
      </c>
      <c r="P5" s="55">
        <v>6170562</v>
      </c>
      <c r="Q5" s="55">
        <v>5877107</v>
      </c>
      <c r="R5" s="55">
        <v>5949667</v>
      </c>
    </row>
    <row r="6" spans="1:18" ht="13.5" customHeight="1">
      <c r="A6" s="77"/>
      <c r="B6" s="52" t="s">
        <v>23</v>
      </c>
      <c r="C6" s="53"/>
      <c r="D6" s="53"/>
      <c r="E6" s="53">
        <v>6747001</v>
      </c>
      <c r="F6" s="53">
        <v>7133264</v>
      </c>
      <c r="G6" s="53">
        <v>7143181</v>
      </c>
      <c r="H6" s="53">
        <v>6764938</v>
      </c>
      <c r="I6" s="54">
        <v>6518049</v>
      </c>
      <c r="J6" s="53">
        <v>6962390</v>
      </c>
      <c r="K6" s="53">
        <v>6450210</v>
      </c>
      <c r="L6" s="53">
        <v>6768602</v>
      </c>
      <c r="M6" s="55">
        <v>7037638</v>
      </c>
      <c r="N6" s="55">
        <v>6537988</v>
      </c>
      <c r="O6" s="55">
        <v>6181227</v>
      </c>
      <c r="P6" s="55">
        <v>6050059</v>
      </c>
      <c r="Q6" s="55">
        <v>5689788</v>
      </c>
      <c r="R6" s="55">
        <v>5678770</v>
      </c>
    </row>
    <row r="7" spans="1:18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124243</v>
      </c>
      <c r="F7" s="54">
        <f t="shared" si="0"/>
        <v>183572</v>
      </c>
      <c r="G7" s="54">
        <f t="shared" si="0"/>
        <v>149397</v>
      </c>
      <c r="H7" s="54">
        <f t="shared" si="0"/>
        <v>113537</v>
      </c>
      <c r="I7" s="54">
        <f t="shared" si="0"/>
        <v>145842</v>
      </c>
      <c r="J7" s="54">
        <f t="shared" si="0"/>
        <v>86110</v>
      </c>
      <c r="K7" s="54">
        <f t="shared" si="0"/>
        <v>129058</v>
      </c>
      <c r="L7" s="54">
        <f>+L5-L6</f>
        <v>266861</v>
      </c>
      <c r="M7" s="54">
        <f>+M5-M6</f>
        <v>143085</v>
      </c>
      <c r="N7" s="54">
        <f>+N5-N6</f>
        <v>93805</v>
      </c>
      <c r="O7" s="54">
        <v>156963</v>
      </c>
      <c r="P7" s="54">
        <v>120503</v>
      </c>
      <c r="Q7" s="54">
        <v>187319</v>
      </c>
      <c r="R7" s="54">
        <v>270897</v>
      </c>
    </row>
    <row r="8" spans="1:18" ht="13.5" customHeight="1">
      <c r="A8" s="77"/>
      <c r="B8" s="52" t="s">
        <v>25</v>
      </c>
      <c r="C8" s="53"/>
      <c r="D8" s="53"/>
      <c r="E8" s="53">
        <v>0</v>
      </c>
      <c r="F8" s="53">
        <v>67882</v>
      </c>
      <c r="G8" s="53">
        <v>8060</v>
      </c>
      <c r="H8" s="53">
        <v>12700</v>
      </c>
      <c r="I8" s="54">
        <v>25842</v>
      </c>
      <c r="J8" s="53">
        <v>25239</v>
      </c>
      <c r="K8" s="53">
        <v>24725</v>
      </c>
      <c r="L8" s="54">
        <v>122824</v>
      </c>
      <c r="M8" s="55">
        <v>48090</v>
      </c>
      <c r="N8" s="55">
        <v>83</v>
      </c>
      <c r="O8" s="55">
        <v>2015</v>
      </c>
      <c r="P8" s="55">
        <v>0</v>
      </c>
      <c r="Q8" s="55">
        <v>23000</v>
      </c>
      <c r="R8" s="55">
        <v>25200</v>
      </c>
    </row>
    <row r="9" spans="1:18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124243</v>
      </c>
      <c r="F9" s="54">
        <f t="shared" si="1"/>
        <v>115690</v>
      </c>
      <c r="G9" s="54">
        <f t="shared" si="1"/>
        <v>141337</v>
      </c>
      <c r="H9" s="54">
        <f t="shared" si="1"/>
        <v>100837</v>
      </c>
      <c r="I9" s="54">
        <f t="shared" si="1"/>
        <v>120000</v>
      </c>
      <c r="J9" s="54">
        <f t="shared" si="1"/>
        <v>60871</v>
      </c>
      <c r="K9" s="54">
        <f t="shared" si="1"/>
        <v>104333</v>
      </c>
      <c r="L9" s="54">
        <f>+L7-L8</f>
        <v>144037</v>
      </c>
      <c r="M9" s="54">
        <f>+M7-M8</f>
        <v>94995</v>
      </c>
      <c r="N9" s="54">
        <f>+N7-N8</f>
        <v>93722</v>
      </c>
      <c r="O9" s="54">
        <v>154948</v>
      </c>
      <c r="P9" s="54">
        <v>120503</v>
      </c>
      <c r="Q9" s="54">
        <v>164319</v>
      </c>
      <c r="R9" s="54">
        <v>245697</v>
      </c>
    </row>
    <row r="10" spans="1:18" ht="13.5" customHeight="1">
      <c r="A10" s="77"/>
      <c r="B10" s="52" t="s">
        <v>27</v>
      </c>
      <c r="C10" s="55"/>
      <c r="D10" s="55"/>
      <c r="E10" s="55">
        <v>-80549</v>
      </c>
      <c r="F10" s="55">
        <v>-8553</v>
      </c>
      <c r="G10" s="55">
        <v>25647</v>
      </c>
      <c r="H10" s="55">
        <v>-40500</v>
      </c>
      <c r="I10" s="55">
        <v>19163</v>
      </c>
      <c r="J10" s="55">
        <v>-59239</v>
      </c>
      <c r="K10" s="55">
        <v>43463</v>
      </c>
      <c r="L10" s="55">
        <v>39704</v>
      </c>
      <c r="M10" s="55">
        <v>-49042</v>
      </c>
      <c r="N10" s="55">
        <v>-1273</v>
      </c>
      <c r="O10" s="55">
        <v>61226</v>
      </c>
      <c r="P10" s="55">
        <v>-34445</v>
      </c>
      <c r="Q10" s="55">
        <v>43816</v>
      </c>
      <c r="R10" s="55">
        <v>81378</v>
      </c>
    </row>
    <row r="11" spans="1:18" ht="13.5" customHeight="1">
      <c r="A11" s="77"/>
      <c r="B11" s="52" t="s">
        <v>28</v>
      </c>
      <c r="C11" s="53"/>
      <c r="D11" s="53"/>
      <c r="E11" s="53">
        <v>19800</v>
      </c>
      <c r="F11" s="53">
        <v>5600</v>
      </c>
      <c r="G11" s="53">
        <v>3700</v>
      </c>
      <c r="H11" s="53">
        <v>5000</v>
      </c>
      <c r="I11" s="54">
        <v>2500</v>
      </c>
      <c r="J11" s="53">
        <v>500</v>
      </c>
      <c r="K11" s="53">
        <v>1000</v>
      </c>
      <c r="L11" s="54">
        <v>500</v>
      </c>
      <c r="M11" s="55">
        <v>61500</v>
      </c>
      <c r="N11" s="55">
        <v>50500</v>
      </c>
      <c r="O11" s="55">
        <v>488</v>
      </c>
      <c r="P11" s="55">
        <v>148</v>
      </c>
      <c r="Q11" s="55">
        <v>105140</v>
      </c>
      <c r="R11" s="55">
        <v>208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6085</v>
      </c>
      <c r="N12" s="55">
        <v>0</v>
      </c>
      <c r="O12" s="55">
        <v>1050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175000</v>
      </c>
      <c r="F13" s="53">
        <v>180000</v>
      </c>
      <c r="G13" s="53">
        <v>60000</v>
      </c>
      <c r="H13" s="53">
        <v>75000</v>
      </c>
      <c r="I13" s="54">
        <v>77500</v>
      </c>
      <c r="J13" s="53">
        <v>90000</v>
      </c>
      <c r="K13" s="53">
        <v>1000</v>
      </c>
      <c r="L13" s="54">
        <v>1000</v>
      </c>
      <c r="M13" s="55">
        <v>0</v>
      </c>
      <c r="N13" s="55">
        <v>0</v>
      </c>
      <c r="O13" s="55">
        <v>0</v>
      </c>
      <c r="P13" s="55">
        <v>130000</v>
      </c>
      <c r="Q13" s="55">
        <v>67641</v>
      </c>
      <c r="R13" s="55">
        <v>200000</v>
      </c>
    </row>
    <row r="14" spans="1:18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-235749</v>
      </c>
      <c r="F14" s="54">
        <f t="shared" si="2"/>
        <v>-182953</v>
      </c>
      <c r="G14" s="54">
        <f t="shared" si="2"/>
        <v>-30653</v>
      </c>
      <c r="H14" s="54">
        <f t="shared" si="2"/>
        <v>-110500</v>
      </c>
      <c r="I14" s="54">
        <f t="shared" si="2"/>
        <v>-55837</v>
      </c>
      <c r="J14" s="54">
        <f t="shared" si="2"/>
        <v>-148739</v>
      </c>
      <c r="K14" s="54">
        <f t="shared" si="2"/>
        <v>43463</v>
      </c>
      <c r="L14" s="54">
        <f aca="true" t="shared" si="3" ref="L14:R14">+L10+L11+L12-L13</f>
        <v>39204</v>
      </c>
      <c r="M14" s="54">
        <f t="shared" si="3"/>
        <v>18543</v>
      </c>
      <c r="N14" s="54">
        <f t="shared" si="3"/>
        <v>49227</v>
      </c>
      <c r="O14" s="54">
        <f t="shared" si="3"/>
        <v>62764</v>
      </c>
      <c r="P14" s="54">
        <f t="shared" si="3"/>
        <v>-164297</v>
      </c>
      <c r="Q14" s="54">
        <f t="shared" si="3"/>
        <v>81315</v>
      </c>
      <c r="R14" s="54">
        <f t="shared" si="3"/>
        <v>-118414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3.21193557877299</v>
      </c>
      <c r="F15" s="56">
        <f t="shared" si="4"/>
        <v>2.8796565420275777</v>
      </c>
      <c r="G15" s="56">
        <f t="shared" si="4"/>
        <v>3.3306186353646914</v>
      </c>
      <c r="H15" s="56">
        <f t="shared" si="4"/>
        <v>2.402835258391111</v>
      </c>
      <c r="I15" s="56">
        <f aca="true" t="shared" si="5" ref="I15:N15">+I9/I19*100</f>
        <v>2.698006106037486</v>
      </c>
      <c r="J15" s="56">
        <f t="shared" si="5"/>
        <v>1.3561796954249128</v>
      </c>
      <c r="K15" s="56">
        <f t="shared" si="5"/>
        <v>2.287039415825428</v>
      </c>
      <c r="L15" s="56">
        <f t="shared" si="5"/>
        <v>3.0237754650904525</v>
      </c>
      <c r="M15" s="56">
        <f t="shared" si="5"/>
        <v>2.0025304885504034</v>
      </c>
      <c r="N15" s="56">
        <f t="shared" si="5"/>
        <v>1.9854475646056402</v>
      </c>
      <c r="O15" s="56">
        <f>+O9/O19*100</f>
        <v>3.3555749065158764</v>
      </c>
      <c r="P15" s="56">
        <f>+P9/P19*100</f>
        <v>2.776602647407432</v>
      </c>
      <c r="Q15" s="56">
        <f>+Q9/Q19*100</f>
        <v>4.109963194695434</v>
      </c>
      <c r="R15" s="56">
        <f>+R9/R19*100</f>
        <v>6.174751367094582</v>
      </c>
    </row>
    <row r="16" spans="1:18" ht="13.5" customHeight="1">
      <c r="A16" s="75" t="s">
        <v>33</v>
      </c>
      <c r="B16" s="75"/>
      <c r="C16" s="57"/>
      <c r="D16" s="58"/>
      <c r="E16" s="58">
        <v>1647203</v>
      </c>
      <c r="F16" s="58">
        <v>1616336</v>
      </c>
      <c r="G16" s="58">
        <v>1730353</v>
      </c>
      <c r="H16" s="58">
        <v>1718653</v>
      </c>
      <c r="I16" s="57">
        <v>1904881</v>
      </c>
      <c r="J16" s="58">
        <v>1852035</v>
      </c>
      <c r="K16" s="58">
        <v>1763805</v>
      </c>
      <c r="L16" s="57">
        <v>1824116</v>
      </c>
      <c r="M16" s="58">
        <v>1750615</v>
      </c>
      <c r="N16" s="58">
        <v>1710796</v>
      </c>
      <c r="O16" s="58">
        <v>1776252</v>
      </c>
      <c r="P16" s="58">
        <v>1697476</v>
      </c>
      <c r="Q16" s="58">
        <v>1566616</v>
      </c>
      <c r="R16" s="58">
        <v>1589031</v>
      </c>
    </row>
    <row r="17" spans="1:18" ht="13.5" customHeight="1">
      <c r="A17" s="75" t="s">
        <v>34</v>
      </c>
      <c r="B17" s="75"/>
      <c r="C17" s="57"/>
      <c r="D17" s="58"/>
      <c r="E17" s="58">
        <v>3350246</v>
      </c>
      <c r="F17" s="58">
        <v>3513864</v>
      </c>
      <c r="G17" s="58">
        <v>3699376</v>
      </c>
      <c r="H17" s="58">
        <v>3658611</v>
      </c>
      <c r="I17" s="57">
        <v>3387395</v>
      </c>
      <c r="J17" s="58">
        <v>3901431</v>
      </c>
      <c r="K17" s="58">
        <v>4008934</v>
      </c>
      <c r="L17" s="57">
        <v>4163952</v>
      </c>
      <c r="M17" s="58">
        <v>4193930</v>
      </c>
      <c r="N17" s="58">
        <v>4181641</v>
      </c>
      <c r="O17" s="58">
        <v>4059860</v>
      </c>
      <c r="P17" s="58">
        <v>3808204</v>
      </c>
      <c r="Q17" s="58">
        <v>3516025</v>
      </c>
      <c r="R17" s="58">
        <v>3481486</v>
      </c>
    </row>
    <row r="18" spans="1:18" ht="13.5" customHeight="1">
      <c r="A18" s="75" t="s">
        <v>35</v>
      </c>
      <c r="B18" s="75"/>
      <c r="C18" s="57"/>
      <c r="D18" s="58"/>
      <c r="E18" s="58">
        <v>2172436</v>
      </c>
      <c r="F18" s="58">
        <v>2130012</v>
      </c>
      <c r="G18" s="58">
        <v>2280867</v>
      </c>
      <c r="H18" s="58">
        <v>2262549</v>
      </c>
      <c r="I18" s="57">
        <v>2510818</v>
      </c>
      <c r="J18" s="58">
        <v>2439084</v>
      </c>
      <c r="K18" s="58">
        <v>2320395</v>
      </c>
      <c r="L18" s="57">
        <v>2401005</v>
      </c>
      <c r="M18" s="58">
        <v>2302633</v>
      </c>
      <c r="N18" s="58">
        <v>2249602</v>
      </c>
      <c r="O18" s="58">
        <v>2336647</v>
      </c>
      <c r="P18" s="58">
        <v>2231559</v>
      </c>
      <c r="Q18" s="58">
        <v>2055339</v>
      </c>
      <c r="R18" s="58">
        <v>2085013</v>
      </c>
    </row>
    <row r="19" spans="1:18" ht="13.5" customHeight="1">
      <c r="A19" s="75" t="s">
        <v>36</v>
      </c>
      <c r="B19" s="75"/>
      <c r="C19" s="57"/>
      <c r="D19" s="58"/>
      <c r="E19" s="58">
        <v>3868166</v>
      </c>
      <c r="F19" s="58">
        <v>4017493</v>
      </c>
      <c r="G19" s="58">
        <v>4243566</v>
      </c>
      <c r="H19" s="58">
        <v>4196584</v>
      </c>
      <c r="I19" s="57">
        <v>4447729</v>
      </c>
      <c r="J19" s="58">
        <v>4488417</v>
      </c>
      <c r="K19" s="58">
        <v>4561924</v>
      </c>
      <c r="L19" s="57">
        <v>4763482</v>
      </c>
      <c r="M19" s="58">
        <v>4743748</v>
      </c>
      <c r="N19" s="58">
        <v>4720447</v>
      </c>
      <c r="O19" s="58">
        <v>4617629</v>
      </c>
      <c r="P19" s="58">
        <v>4339944</v>
      </c>
      <c r="Q19" s="58">
        <v>3998065</v>
      </c>
      <c r="R19" s="58">
        <v>3979059</v>
      </c>
    </row>
    <row r="20" spans="1:18" ht="13.5" customHeight="1">
      <c r="A20" s="75" t="s">
        <v>37</v>
      </c>
      <c r="B20" s="75"/>
      <c r="C20" s="59"/>
      <c r="D20" s="60"/>
      <c r="E20" s="60">
        <v>0.46</v>
      </c>
      <c r="F20" s="60">
        <v>0.46</v>
      </c>
      <c r="G20" s="60">
        <v>0.47</v>
      </c>
      <c r="H20" s="60">
        <v>0.47</v>
      </c>
      <c r="I20" s="61">
        <v>0.48</v>
      </c>
      <c r="J20" s="60">
        <v>0.48</v>
      </c>
      <c r="K20" s="60">
        <v>0.47</v>
      </c>
      <c r="L20" s="61">
        <v>0.45</v>
      </c>
      <c r="M20" s="60">
        <v>0.43</v>
      </c>
      <c r="N20" s="60">
        <v>0.42</v>
      </c>
      <c r="O20" s="60">
        <v>0.42</v>
      </c>
      <c r="P20" s="60">
        <v>0.43</v>
      </c>
      <c r="Q20" s="60">
        <v>0.45</v>
      </c>
      <c r="R20" s="60">
        <v>0.45</v>
      </c>
    </row>
    <row r="21" spans="1:18" ht="13.5" customHeight="1">
      <c r="A21" s="75" t="s">
        <v>38</v>
      </c>
      <c r="B21" s="75"/>
      <c r="C21" s="62"/>
      <c r="D21" s="63"/>
      <c r="E21" s="63">
        <v>77.3</v>
      </c>
      <c r="F21" s="63">
        <v>80.7</v>
      </c>
      <c r="G21" s="63">
        <v>79</v>
      </c>
      <c r="H21" s="63">
        <v>80.5</v>
      </c>
      <c r="I21" s="64">
        <v>80</v>
      </c>
      <c r="J21" s="63">
        <v>81.9</v>
      </c>
      <c r="K21" s="63">
        <v>81.2</v>
      </c>
      <c r="L21" s="64">
        <v>84</v>
      </c>
      <c r="M21" s="63">
        <v>84.8</v>
      </c>
      <c r="N21" s="63">
        <v>84.9</v>
      </c>
      <c r="O21" s="63">
        <v>84.7</v>
      </c>
      <c r="P21" s="63">
        <v>84.9</v>
      </c>
      <c r="Q21" s="63">
        <v>85</v>
      </c>
      <c r="R21" s="63">
        <v>88.7</v>
      </c>
    </row>
    <row r="22" spans="1:18" ht="13.5" customHeight="1">
      <c r="A22" s="75" t="s">
        <v>39</v>
      </c>
      <c r="B22" s="75"/>
      <c r="C22" s="62"/>
      <c r="D22" s="63"/>
      <c r="E22" s="63">
        <v>12.8</v>
      </c>
      <c r="F22" s="63">
        <v>13.3</v>
      </c>
      <c r="G22" s="63">
        <v>14</v>
      </c>
      <c r="H22" s="63">
        <v>14.8</v>
      </c>
      <c r="I22" s="64">
        <v>15.8</v>
      </c>
      <c r="J22" s="63">
        <v>16.7</v>
      </c>
      <c r="K22" s="63">
        <v>17.1</v>
      </c>
      <c r="L22" s="64">
        <v>17.3</v>
      </c>
      <c r="M22" s="63">
        <v>17.6</v>
      </c>
      <c r="N22" s="63">
        <v>17.2</v>
      </c>
      <c r="O22" s="63">
        <v>16.5</v>
      </c>
      <c r="P22" s="63">
        <v>16.7</v>
      </c>
      <c r="Q22" s="63">
        <v>16.9</v>
      </c>
      <c r="R22" s="63">
        <v>16.8</v>
      </c>
    </row>
    <row r="23" spans="1:18" ht="13.5" customHeight="1">
      <c r="A23" s="75" t="s">
        <v>40</v>
      </c>
      <c r="B23" s="75"/>
      <c r="C23" s="62"/>
      <c r="D23" s="63"/>
      <c r="E23" s="63">
        <v>13.5</v>
      </c>
      <c r="F23" s="63">
        <v>14.5</v>
      </c>
      <c r="G23" s="63">
        <v>14.3</v>
      </c>
      <c r="H23" s="63">
        <v>15.3</v>
      </c>
      <c r="I23" s="64">
        <v>15.6</v>
      </c>
      <c r="J23" s="63">
        <v>16.4</v>
      </c>
      <c r="K23" s="63">
        <v>16.9</v>
      </c>
      <c r="L23" s="64">
        <v>16.8</v>
      </c>
      <c r="M23" s="63">
        <v>17.2</v>
      </c>
      <c r="N23" s="63">
        <v>16.3</v>
      </c>
      <c r="O23" s="63">
        <v>15.3</v>
      </c>
      <c r="P23" s="63">
        <v>15.8</v>
      </c>
      <c r="Q23" s="63">
        <v>16.4</v>
      </c>
      <c r="R23" s="63">
        <v>16.7</v>
      </c>
    </row>
    <row r="24" spans="1:18" ht="13.5" customHeight="1">
      <c r="A24" s="75" t="s">
        <v>41</v>
      </c>
      <c r="B24" s="75"/>
      <c r="C24" s="62"/>
      <c r="D24" s="63"/>
      <c r="E24" s="63">
        <v>11.3</v>
      </c>
      <c r="F24" s="63">
        <v>11.8</v>
      </c>
      <c r="G24" s="63">
        <v>12.1</v>
      </c>
      <c r="H24" s="63">
        <v>12.3</v>
      </c>
      <c r="I24" s="64">
        <v>12.2</v>
      </c>
      <c r="J24" s="63">
        <v>12.5</v>
      </c>
      <c r="K24" s="63">
        <v>12.7</v>
      </c>
      <c r="L24" s="64">
        <v>12.8</v>
      </c>
      <c r="M24" s="63">
        <v>12.7</v>
      </c>
      <c r="N24" s="63">
        <v>12.3</v>
      </c>
      <c r="O24" s="63">
        <v>11.9</v>
      </c>
      <c r="P24" s="63">
        <v>11.7</v>
      </c>
      <c r="Q24" s="63">
        <v>11.9</v>
      </c>
      <c r="R24" s="63">
        <v>12.3</v>
      </c>
    </row>
    <row r="25" spans="1:18" ht="13.5" customHeight="1">
      <c r="A25" s="76" t="s">
        <v>42</v>
      </c>
      <c r="B25" s="76"/>
      <c r="C25" s="54">
        <f aca="true" t="shared" si="6" ref="C25:K25">SUM(C26:C28)</f>
        <v>0</v>
      </c>
      <c r="D25" s="54">
        <f t="shared" si="6"/>
        <v>0</v>
      </c>
      <c r="E25" s="54">
        <f t="shared" si="6"/>
        <v>867346</v>
      </c>
      <c r="F25" s="54">
        <f t="shared" si="6"/>
        <v>531098</v>
      </c>
      <c r="G25" s="54">
        <f t="shared" si="6"/>
        <v>383700</v>
      </c>
      <c r="H25" s="54">
        <f t="shared" si="6"/>
        <v>338350</v>
      </c>
      <c r="I25" s="54">
        <f t="shared" si="6"/>
        <v>313433</v>
      </c>
      <c r="J25" s="54">
        <f t="shared" si="6"/>
        <v>268340</v>
      </c>
      <c r="K25" s="54">
        <f t="shared" si="6"/>
        <v>302540</v>
      </c>
      <c r="L25" s="54">
        <f aca="true" t="shared" si="7" ref="L25:Q25">SUM(L26:L28)</f>
        <v>358324</v>
      </c>
      <c r="M25" s="54">
        <f t="shared" si="7"/>
        <v>673609</v>
      </c>
      <c r="N25" s="54">
        <f t="shared" si="7"/>
        <v>641887</v>
      </c>
      <c r="O25" s="54">
        <f t="shared" si="7"/>
        <v>693545</v>
      </c>
      <c r="P25" s="54">
        <f t="shared" si="7"/>
        <v>625291</v>
      </c>
      <c r="Q25" s="54">
        <f t="shared" si="7"/>
        <v>695707</v>
      </c>
      <c r="R25" s="54">
        <f>SUM(R26:R28)</f>
        <v>454026</v>
      </c>
    </row>
    <row r="26" spans="1:18" ht="13.5" customHeight="1">
      <c r="A26" s="65"/>
      <c r="B26" s="2" t="s">
        <v>19</v>
      </c>
      <c r="C26" s="54"/>
      <c r="D26" s="53"/>
      <c r="E26" s="53">
        <v>152700</v>
      </c>
      <c r="F26" s="53">
        <v>40300</v>
      </c>
      <c r="G26" s="53">
        <v>50000</v>
      </c>
      <c r="H26" s="53">
        <v>50000</v>
      </c>
      <c r="I26" s="54">
        <v>30000</v>
      </c>
      <c r="J26" s="53">
        <v>500</v>
      </c>
      <c r="K26" s="53">
        <v>31000</v>
      </c>
      <c r="L26" s="54">
        <v>73000</v>
      </c>
      <c r="M26" s="53">
        <v>200500</v>
      </c>
      <c r="N26" s="53">
        <v>281000</v>
      </c>
      <c r="O26" s="53">
        <v>311488</v>
      </c>
      <c r="P26" s="53">
        <v>258636</v>
      </c>
      <c r="Q26" s="53">
        <v>356135</v>
      </c>
      <c r="R26" s="53">
        <v>239343</v>
      </c>
    </row>
    <row r="27" spans="1:18" ht="13.5" customHeight="1">
      <c r="A27" s="65"/>
      <c r="B27" s="2" t="s">
        <v>20</v>
      </c>
      <c r="C27" s="54"/>
      <c r="D27" s="53"/>
      <c r="E27" s="53">
        <v>290000</v>
      </c>
      <c r="F27" s="53">
        <v>93800</v>
      </c>
      <c r="G27" s="53">
        <v>40500</v>
      </c>
      <c r="H27" s="53">
        <v>10000</v>
      </c>
      <c r="I27" s="54">
        <v>11000</v>
      </c>
      <c r="J27" s="53">
        <v>10600</v>
      </c>
      <c r="K27" s="53">
        <v>10200</v>
      </c>
      <c r="L27" s="54">
        <v>20300</v>
      </c>
      <c r="M27" s="53">
        <v>24316</v>
      </c>
      <c r="N27" s="53">
        <v>24360</v>
      </c>
      <c r="O27" s="53">
        <v>24402</v>
      </c>
      <c r="P27" s="53">
        <v>24413</v>
      </c>
      <c r="Q27" s="53">
        <v>24438</v>
      </c>
      <c r="R27" s="53">
        <v>4488</v>
      </c>
    </row>
    <row r="28" spans="1:18" ht="13.5" customHeight="1">
      <c r="A28" s="65"/>
      <c r="B28" s="2" t="s">
        <v>21</v>
      </c>
      <c r="C28" s="54"/>
      <c r="D28" s="53"/>
      <c r="E28" s="53">
        <v>424646</v>
      </c>
      <c r="F28" s="53">
        <v>396998</v>
      </c>
      <c r="G28" s="53">
        <v>293200</v>
      </c>
      <c r="H28" s="53">
        <v>278350</v>
      </c>
      <c r="I28" s="54">
        <v>272433</v>
      </c>
      <c r="J28" s="53">
        <v>257240</v>
      </c>
      <c r="K28" s="53">
        <v>261340</v>
      </c>
      <c r="L28" s="54">
        <v>265024</v>
      </c>
      <c r="M28" s="53">
        <v>448793</v>
      </c>
      <c r="N28" s="53">
        <v>336527</v>
      </c>
      <c r="O28" s="53">
        <v>357655</v>
      </c>
      <c r="P28" s="53">
        <v>342242</v>
      </c>
      <c r="Q28" s="53">
        <v>315134</v>
      </c>
      <c r="R28" s="53">
        <v>210195</v>
      </c>
    </row>
    <row r="29" spans="1:18" ht="13.5" customHeight="1">
      <c r="A29" s="76" t="s">
        <v>43</v>
      </c>
      <c r="B29" s="76"/>
      <c r="C29" s="54"/>
      <c r="D29" s="53"/>
      <c r="E29" s="53">
        <v>4680971</v>
      </c>
      <c r="F29" s="53">
        <v>5064745</v>
      </c>
      <c r="G29" s="53">
        <v>5552074</v>
      </c>
      <c r="H29" s="53">
        <v>5981842</v>
      </c>
      <c r="I29" s="54">
        <v>6189177</v>
      </c>
      <c r="J29" s="53">
        <v>6730380</v>
      </c>
      <c r="K29" s="53">
        <v>6788124</v>
      </c>
      <c r="L29" s="54">
        <v>6805135</v>
      </c>
      <c r="M29" s="53">
        <v>6741574</v>
      </c>
      <c r="N29" s="53">
        <v>6721955</v>
      </c>
      <c r="O29" s="53">
        <v>6607068</v>
      </c>
      <c r="P29" s="53">
        <v>6495956</v>
      </c>
      <c r="Q29" s="53">
        <v>6448934</v>
      </c>
      <c r="R29" s="53">
        <v>6190203</v>
      </c>
    </row>
    <row r="30" spans="1:18" ht="13.5" customHeight="1">
      <c r="A30" s="51"/>
      <c r="B30" s="48" t="s">
        <v>14</v>
      </c>
      <c r="C30" s="54"/>
      <c r="D30" s="53"/>
      <c r="E30" s="53">
        <v>4680971</v>
      </c>
      <c r="F30" s="53">
        <v>5064745</v>
      </c>
      <c r="G30" s="53">
        <v>5552074</v>
      </c>
      <c r="H30" s="53"/>
      <c r="I30" s="54">
        <v>3267043</v>
      </c>
      <c r="J30" s="53">
        <v>3312846</v>
      </c>
      <c r="K30" s="53">
        <v>3235962</v>
      </c>
      <c r="L30" s="54">
        <v>3339042</v>
      </c>
      <c r="M30" s="53">
        <v>3539756</v>
      </c>
      <c r="N30" s="53">
        <v>3667712</v>
      </c>
      <c r="O30" s="53">
        <v>3564844</v>
      </c>
      <c r="P30" s="53">
        <v>3453864</v>
      </c>
      <c r="Q30" s="53">
        <v>3280824</v>
      </c>
      <c r="R30" s="53">
        <v>3024745</v>
      </c>
    </row>
    <row r="31" spans="1:18" ht="13.5" customHeight="1">
      <c r="A31" s="74" t="s">
        <v>44</v>
      </c>
      <c r="B31" s="74"/>
      <c r="C31" s="54">
        <f aca="true" t="shared" si="8" ref="C31:K31">SUM(C32:C35)</f>
        <v>0</v>
      </c>
      <c r="D31" s="54">
        <f t="shared" si="8"/>
        <v>0</v>
      </c>
      <c r="E31" s="54">
        <f t="shared" si="8"/>
        <v>2079957</v>
      </c>
      <c r="F31" s="54">
        <f t="shared" si="8"/>
        <v>1567943</v>
      </c>
      <c r="G31" s="54">
        <f t="shared" si="8"/>
        <v>1374005</v>
      </c>
      <c r="H31" s="54">
        <f t="shared" si="8"/>
        <v>1400981</v>
      </c>
      <c r="I31" s="54">
        <f t="shared" si="8"/>
        <v>1353417</v>
      </c>
      <c r="J31" s="54">
        <f t="shared" si="8"/>
        <v>902148</v>
      </c>
      <c r="K31" s="54">
        <f t="shared" si="8"/>
        <v>711484</v>
      </c>
      <c r="L31" s="54">
        <f aca="true" t="shared" si="9" ref="L31:Q31">SUM(L32:L35)</f>
        <v>545031</v>
      </c>
      <c r="M31" s="54">
        <f t="shared" si="9"/>
        <v>429691</v>
      </c>
      <c r="N31" s="54">
        <f t="shared" si="9"/>
        <v>211756</v>
      </c>
      <c r="O31" s="54">
        <f t="shared" si="9"/>
        <v>297379</v>
      </c>
      <c r="P31" s="54">
        <f t="shared" si="9"/>
        <v>132434</v>
      </c>
      <c r="Q31" s="54">
        <f t="shared" si="9"/>
        <v>64843</v>
      </c>
      <c r="R31" s="54">
        <f>SUM(R32:R35)</f>
        <v>33036</v>
      </c>
    </row>
    <row r="32" spans="1:18" ht="13.5" customHeight="1">
      <c r="A32" s="48"/>
      <c r="B32" s="48" t="s">
        <v>15</v>
      </c>
      <c r="C32" s="54"/>
      <c r="D32" s="53"/>
      <c r="E32" s="53">
        <v>1947612</v>
      </c>
      <c r="F32" s="53">
        <v>1467868</v>
      </c>
      <c r="G32" s="53">
        <v>1247161</v>
      </c>
      <c r="H32" s="53">
        <v>1313781</v>
      </c>
      <c r="I32" s="54">
        <v>1315401</v>
      </c>
      <c r="J32" s="53">
        <v>877285</v>
      </c>
      <c r="K32" s="53">
        <v>694542</v>
      </c>
      <c r="L32" s="54">
        <v>533416</v>
      </c>
      <c r="M32" s="53">
        <v>402079</v>
      </c>
      <c r="N32" s="53">
        <v>195029</v>
      </c>
      <c r="O32" s="53">
        <v>295160</v>
      </c>
      <c r="P32" s="53">
        <v>120595</v>
      </c>
      <c r="Q32" s="53">
        <v>38565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132345</v>
      </c>
      <c r="F34" s="53">
        <v>100075</v>
      </c>
      <c r="G34" s="53">
        <v>126844</v>
      </c>
      <c r="H34" s="53">
        <v>87200</v>
      </c>
      <c r="I34" s="54">
        <v>38016</v>
      </c>
      <c r="J34" s="53">
        <v>24863</v>
      </c>
      <c r="K34" s="53">
        <v>16942</v>
      </c>
      <c r="L34" s="54">
        <v>11615</v>
      </c>
      <c r="M34" s="53">
        <v>27612</v>
      </c>
      <c r="N34" s="53">
        <v>16727</v>
      </c>
      <c r="O34" s="53">
        <v>2219</v>
      </c>
      <c r="P34" s="53">
        <v>11839</v>
      </c>
      <c r="Q34" s="53">
        <v>26278</v>
      </c>
      <c r="R34" s="53">
        <v>33036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6" t="s">
        <v>46</v>
      </c>
      <c r="B37" s="76"/>
      <c r="C37" s="54"/>
      <c r="D37" s="53"/>
      <c r="E37" s="53">
        <v>147050</v>
      </c>
      <c r="F37" s="53">
        <v>233000</v>
      </c>
      <c r="G37" s="53">
        <v>235500</v>
      </c>
      <c r="H37" s="53">
        <v>237000</v>
      </c>
      <c r="I37" s="54">
        <v>237300</v>
      </c>
      <c r="J37" s="53">
        <v>237400</v>
      </c>
      <c r="K37" s="53">
        <v>237500</v>
      </c>
      <c r="L37" s="54">
        <v>237600</v>
      </c>
      <c r="M37" s="53">
        <v>237622</v>
      </c>
      <c r="N37" s="53">
        <v>237709</v>
      </c>
      <c r="O37" s="53">
        <v>237761</v>
      </c>
      <c r="P37" s="53">
        <v>237797</v>
      </c>
      <c r="Q37" s="53">
        <v>237871</v>
      </c>
      <c r="R37" s="53">
        <v>237903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烏山町</v>
      </c>
      <c r="P1" s="29" t="str">
        <f>'財政指標'!$M$1</f>
        <v>烏山町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2" t="s">
        <v>191</v>
      </c>
      <c r="P3" s="2" t="s">
        <v>192</v>
      </c>
      <c r="Q3" s="2" t="s">
        <v>195</v>
      </c>
    </row>
    <row r="4" spans="1:17" ht="15" customHeight="1">
      <c r="A4" s="3" t="s">
        <v>122</v>
      </c>
      <c r="B4" s="15"/>
      <c r="C4" s="15"/>
      <c r="D4" s="15">
        <v>1754429</v>
      </c>
      <c r="E4" s="15">
        <v>1835939</v>
      </c>
      <c r="F4" s="15">
        <v>1880205</v>
      </c>
      <c r="G4" s="15">
        <v>1744676</v>
      </c>
      <c r="H4" s="15">
        <v>1867279</v>
      </c>
      <c r="I4" s="15">
        <v>1767003</v>
      </c>
      <c r="J4" s="8">
        <v>1847506</v>
      </c>
      <c r="K4" s="9">
        <v>1753825</v>
      </c>
      <c r="L4" s="9">
        <v>1720020</v>
      </c>
      <c r="M4" s="9">
        <v>1666009</v>
      </c>
      <c r="N4" s="9">
        <v>1647468</v>
      </c>
      <c r="O4" s="9">
        <v>1578424</v>
      </c>
      <c r="P4" s="9">
        <v>1600315</v>
      </c>
      <c r="Q4" s="9">
        <v>1544954</v>
      </c>
    </row>
    <row r="5" spans="1:17" ht="15" customHeight="1">
      <c r="A5" s="3" t="s">
        <v>123</v>
      </c>
      <c r="B5" s="15"/>
      <c r="C5" s="15"/>
      <c r="D5" s="15">
        <v>153132</v>
      </c>
      <c r="E5" s="15">
        <v>164700</v>
      </c>
      <c r="F5" s="15">
        <v>182502</v>
      </c>
      <c r="G5" s="15">
        <v>183896</v>
      </c>
      <c r="H5" s="15">
        <v>189471</v>
      </c>
      <c r="I5" s="15">
        <v>191739</v>
      </c>
      <c r="J5" s="8">
        <v>123961</v>
      </c>
      <c r="K5" s="9">
        <v>87966</v>
      </c>
      <c r="L5" s="9">
        <v>90270</v>
      </c>
      <c r="M5" s="9">
        <v>91574</v>
      </c>
      <c r="N5" s="9">
        <v>93066</v>
      </c>
      <c r="O5" s="9">
        <v>94044</v>
      </c>
      <c r="P5" s="9">
        <v>95048</v>
      </c>
      <c r="Q5" s="9">
        <v>128770</v>
      </c>
    </row>
    <row r="6" spans="1:17" ht="15" customHeight="1">
      <c r="A6" s="3" t="s">
        <v>196</v>
      </c>
      <c r="B6" s="15"/>
      <c r="C6" s="15"/>
      <c r="D6" s="15">
        <v>85853</v>
      </c>
      <c r="E6" s="15">
        <v>59896</v>
      </c>
      <c r="F6" s="15">
        <v>61133</v>
      </c>
      <c r="G6" s="15">
        <v>79137</v>
      </c>
      <c r="H6" s="15">
        <v>55698</v>
      </c>
      <c r="I6" s="15">
        <v>30940</v>
      </c>
      <c r="J6" s="8">
        <v>24186</v>
      </c>
      <c r="K6" s="9">
        <v>19123</v>
      </c>
      <c r="L6" s="9">
        <v>17703</v>
      </c>
      <c r="M6" s="9">
        <v>73556</v>
      </c>
      <c r="N6" s="9">
        <v>72914</v>
      </c>
      <c r="O6" s="9">
        <v>22687</v>
      </c>
      <c r="P6" s="9">
        <v>15371</v>
      </c>
      <c r="Q6" s="9">
        <v>14789</v>
      </c>
    </row>
    <row r="7" spans="1:17" ht="15" customHeight="1">
      <c r="A7" s="3" t="s">
        <v>197</v>
      </c>
      <c r="B7" s="15"/>
      <c r="C7" s="15"/>
      <c r="D7" s="73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2327</v>
      </c>
    </row>
    <row r="8" spans="1:17" ht="15" customHeight="1">
      <c r="A8" s="3" t="s">
        <v>198</v>
      </c>
      <c r="B8" s="15"/>
      <c r="C8" s="15"/>
      <c r="D8" s="73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2675</v>
      </c>
    </row>
    <row r="9" spans="1:17" ht="15" customHeight="1">
      <c r="A9" s="3" t="s">
        <v>124</v>
      </c>
      <c r="B9" s="15"/>
      <c r="C9" s="15"/>
      <c r="E9" s="15"/>
      <c r="F9" s="15"/>
      <c r="G9" s="15"/>
      <c r="H9" s="15"/>
      <c r="I9" s="15"/>
      <c r="J9" s="8">
        <v>48344</v>
      </c>
      <c r="K9" s="9">
        <v>205589</v>
      </c>
      <c r="L9" s="9">
        <v>195055</v>
      </c>
      <c r="M9" s="9">
        <v>201155</v>
      </c>
      <c r="N9" s="9">
        <v>193305</v>
      </c>
      <c r="O9" s="9">
        <v>165052</v>
      </c>
      <c r="P9" s="9">
        <v>178197</v>
      </c>
      <c r="Q9" s="9">
        <v>196657</v>
      </c>
    </row>
    <row r="10" spans="1:17" ht="15" customHeight="1">
      <c r="A10" s="3" t="s">
        <v>125</v>
      </c>
      <c r="B10" s="15"/>
      <c r="C10" s="15"/>
      <c r="D10" s="15">
        <v>78339</v>
      </c>
      <c r="E10" s="15">
        <v>77931</v>
      </c>
      <c r="F10" s="15">
        <v>80018</v>
      </c>
      <c r="G10" s="15">
        <v>92226</v>
      </c>
      <c r="H10" s="15">
        <v>92850</v>
      </c>
      <c r="I10" s="15">
        <v>90502</v>
      </c>
      <c r="J10" s="8">
        <v>78782</v>
      </c>
      <c r="K10" s="9">
        <v>68869</v>
      </c>
      <c r="L10" s="9">
        <v>70286</v>
      </c>
      <c r="M10" s="9">
        <v>54237</v>
      </c>
      <c r="N10" s="9">
        <v>52160</v>
      </c>
      <c r="O10" s="9">
        <v>40321</v>
      </c>
      <c r="P10" s="9">
        <v>33885</v>
      </c>
      <c r="Q10" s="9">
        <v>28520</v>
      </c>
    </row>
    <row r="11" spans="1:17" ht="15" customHeight="1">
      <c r="A11" s="3" t="s">
        <v>126</v>
      </c>
      <c r="B11" s="15"/>
      <c r="C11" s="15"/>
      <c r="D11" s="15">
        <v>381</v>
      </c>
      <c r="E11" s="15">
        <v>975</v>
      </c>
      <c r="F11" s="15">
        <v>914</v>
      </c>
      <c r="G11" s="15">
        <v>648</v>
      </c>
      <c r="H11" s="15">
        <v>678</v>
      </c>
      <c r="I11" s="15">
        <v>520</v>
      </c>
      <c r="J11" s="8">
        <v>886</v>
      </c>
      <c r="K11" s="9">
        <v>952</v>
      </c>
      <c r="L11" s="9">
        <v>1095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92108</v>
      </c>
      <c r="E12" s="15">
        <v>84875</v>
      </c>
      <c r="F12" s="15">
        <v>76972</v>
      </c>
      <c r="G12" s="15">
        <v>84084</v>
      </c>
      <c r="H12" s="15">
        <v>90240</v>
      </c>
      <c r="I12" s="15">
        <v>89353</v>
      </c>
      <c r="J12" s="8">
        <v>74558</v>
      </c>
      <c r="K12" s="9">
        <v>64996</v>
      </c>
      <c r="L12" s="9">
        <v>64660</v>
      </c>
      <c r="M12" s="9">
        <v>61542</v>
      </c>
      <c r="N12" s="9">
        <v>63003</v>
      </c>
      <c r="O12" s="9">
        <v>55814</v>
      </c>
      <c r="P12" s="9">
        <v>60489</v>
      </c>
      <c r="Q12" s="9">
        <v>54546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51873</v>
      </c>
      <c r="M14" s="9">
        <v>59630</v>
      </c>
      <c r="N14" s="9">
        <v>63877</v>
      </c>
      <c r="O14" s="9">
        <v>61515</v>
      </c>
      <c r="P14" s="9">
        <v>55862</v>
      </c>
      <c r="Q14" s="9">
        <v>50784</v>
      </c>
    </row>
    <row r="15" spans="1:17" ht="15" customHeight="1">
      <c r="A15" s="3" t="s">
        <v>130</v>
      </c>
      <c r="B15" s="15"/>
      <c r="C15" s="15"/>
      <c r="D15" s="15">
        <v>1941440</v>
      </c>
      <c r="E15" s="15">
        <v>2134851</v>
      </c>
      <c r="F15" s="15">
        <v>2190235</v>
      </c>
      <c r="G15" s="15">
        <v>2161026</v>
      </c>
      <c r="H15" s="15">
        <v>2157224</v>
      </c>
      <c r="I15" s="15">
        <v>2284034</v>
      </c>
      <c r="J15" s="8">
        <v>2476668</v>
      </c>
      <c r="K15" s="9">
        <v>2640682</v>
      </c>
      <c r="L15" s="9">
        <v>2737185</v>
      </c>
      <c r="M15" s="9">
        <v>2770599</v>
      </c>
      <c r="N15" s="9">
        <v>2556957</v>
      </c>
      <c r="O15" s="9">
        <v>2395309</v>
      </c>
      <c r="P15" s="9">
        <v>2203401</v>
      </c>
      <c r="Q15" s="9">
        <v>2139554</v>
      </c>
    </row>
    <row r="16" spans="1:17" ht="15" customHeight="1">
      <c r="A16" s="3" t="s">
        <v>131</v>
      </c>
      <c r="B16" s="15"/>
      <c r="C16" s="15"/>
      <c r="D16" s="15">
        <v>1695730</v>
      </c>
      <c r="E16" s="15">
        <v>1887481</v>
      </c>
      <c r="F16" s="15"/>
      <c r="G16" s="15"/>
      <c r="H16" s="15"/>
      <c r="I16" s="15"/>
      <c r="J16" s="8">
        <v>2241529</v>
      </c>
      <c r="K16" s="8">
        <v>2362477</v>
      </c>
      <c r="L16" s="8">
        <v>2441115</v>
      </c>
      <c r="M16" s="8">
        <v>2470845</v>
      </c>
      <c r="N16" s="8">
        <v>2280982</v>
      </c>
      <c r="O16" s="8">
        <v>2108385</v>
      </c>
      <c r="P16" s="8">
        <v>1942726</v>
      </c>
      <c r="Q16" s="8">
        <v>1894046</v>
      </c>
    </row>
    <row r="17" spans="1:17" ht="15" customHeight="1">
      <c r="A17" s="3" t="s">
        <v>132</v>
      </c>
      <c r="B17" s="15"/>
      <c r="C17" s="15"/>
      <c r="D17" s="15">
        <v>245710</v>
      </c>
      <c r="E17" s="15">
        <v>247370</v>
      </c>
      <c r="F17" s="15"/>
      <c r="G17" s="15"/>
      <c r="H17" s="15"/>
      <c r="I17" s="15"/>
      <c r="J17" s="8">
        <v>235139</v>
      </c>
      <c r="K17" s="8">
        <v>278205</v>
      </c>
      <c r="L17" s="8">
        <v>296070</v>
      </c>
      <c r="M17" s="8">
        <v>299754</v>
      </c>
      <c r="N17" s="8">
        <v>275975</v>
      </c>
      <c r="O17" s="8">
        <v>286924</v>
      </c>
      <c r="P17" s="8">
        <v>260675</v>
      </c>
      <c r="Q17" s="8">
        <v>245508</v>
      </c>
    </row>
    <row r="18" spans="1:17" ht="15" customHeight="1">
      <c r="A18" s="3" t="s">
        <v>133</v>
      </c>
      <c r="B18" s="15"/>
      <c r="C18" s="15"/>
      <c r="D18" s="15">
        <v>4786</v>
      </c>
      <c r="E18" s="15">
        <v>4728</v>
      </c>
      <c r="F18" s="15">
        <v>4427</v>
      </c>
      <c r="G18" s="15">
        <v>4118</v>
      </c>
      <c r="H18" s="15">
        <v>3981</v>
      </c>
      <c r="I18" s="15">
        <v>3909</v>
      </c>
      <c r="J18" s="8">
        <v>3671</v>
      </c>
      <c r="K18" s="9">
        <v>3528</v>
      </c>
      <c r="L18" s="9">
        <v>3410</v>
      </c>
      <c r="M18" s="9">
        <v>2842</v>
      </c>
      <c r="N18" s="9">
        <v>2632</v>
      </c>
      <c r="O18" s="9">
        <v>2202</v>
      </c>
      <c r="P18" s="9">
        <v>2386</v>
      </c>
      <c r="Q18" s="9">
        <v>2496</v>
      </c>
    </row>
    <row r="19" spans="1:17" ht="15" customHeight="1">
      <c r="A19" s="3" t="s">
        <v>134</v>
      </c>
      <c r="B19" s="15"/>
      <c r="C19" s="15"/>
      <c r="D19" s="15">
        <v>48157</v>
      </c>
      <c r="E19" s="15">
        <v>53874</v>
      </c>
      <c r="F19" s="15">
        <v>81881</v>
      </c>
      <c r="G19" s="15">
        <v>92043</v>
      </c>
      <c r="H19" s="15">
        <v>110505</v>
      </c>
      <c r="I19" s="15">
        <v>112077</v>
      </c>
      <c r="J19" s="8">
        <v>119025</v>
      </c>
      <c r="K19" s="9">
        <v>139387</v>
      </c>
      <c r="L19" s="9">
        <v>130216</v>
      </c>
      <c r="M19" s="9">
        <v>60128</v>
      </c>
      <c r="N19" s="9">
        <v>62415</v>
      </c>
      <c r="O19" s="9">
        <v>65573</v>
      </c>
      <c r="P19" s="9">
        <v>56790</v>
      </c>
      <c r="Q19" s="9">
        <v>66863</v>
      </c>
    </row>
    <row r="20" spans="1:17" ht="15" customHeight="1">
      <c r="A20" s="3" t="s">
        <v>135</v>
      </c>
      <c r="B20" s="15"/>
      <c r="C20" s="15"/>
      <c r="D20" s="15">
        <v>82236</v>
      </c>
      <c r="E20" s="15">
        <v>89469</v>
      </c>
      <c r="F20" s="15">
        <v>101715</v>
      </c>
      <c r="G20" s="15">
        <v>97831</v>
      </c>
      <c r="H20" s="15">
        <v>97975</v>
      </c>
      <c r="I20" s="15">
        <v>101193</v>
      </c>
      <c r="J20" s="8">
        <v>140479</v>
      </c>
      <c r="K20" s="9">
        <v>131244</v>
      </c>
      <c r="L20" s="9">
        <v>123374</v>
      </c>
      <c r="M20" s="9">
        <v>112758</v>
      </c>
      <c r="N20" s="9">
        <v>115057</v>
      </c>
      <c r="O20" s="9">
        <v>110502</v>
      </c>
      <c r="P20" s="9">
        <v>105063</v>
      </c>
      <c r="Q20" s="9">
        <v>101832</v>
      </c>
    </row>
    <row r="21" spans="1:17" ht="15" customHeight="1">
      <c r="A21" s="4" t="s">
        <v>136</v>
      </c>
      <c r="B21" s="15"/>
      <c r="C21" s="15"/>
      <c r="D21" s="15">
        <v>8912</v>
      </c>
      <c r="E21" s="15">
        <v>7815</v>
      </c>
      <c r="F21" s="15">
        <v>8312</v>
      </c>
      <c r="G21" s="15">
        <v>8656</v>
      </c>
      <c r="H21" s="15">
        <v>9467</v>
      </c>
      <c r="I21" s="15">
        <v>9720</v>
      </c>
      <c r="J21" s="8">
        <v>9405</v>
      </c>
      <c r="K21" s="11">
        <v>9146</v>
      </c>
      <c r="L21" s="11">
        <v>9542</v>
      </c>
      <c r="M21" s="11">
        <v>10072</v>
      </c>
      <c r="N21" s="11">
        <v>10340</v>
      </c>
      <c r="O21" s="11">
        <v>10243</v>
      </c>
      <c r="P21" s="11">
        <v>10502</v>
      </c>
      <c r="Q21" s="11">
        <v>10492</v>
      </c>
    </row>
    <row r="22" spans="1:17" ht="15" customHeight="1">
      <c r="A22" s="3" t="s">
        <v>137</v>
      </c>
      <c r="B22" s="15"/>
      <c r="C22" s="15"/>
      <c r="D22" s="15">
        <v>734844</v>
      </c>
      <c r="E22" s="15">
        <v>722282</v>
      </c>
      <c r="F22" s="15">
        <v>556995</v>
      </c>
      <c r="G22" s="15">
        <v>410282</v>
      </c>
      <c r="H22" s="15">
        <v>461831</v>
      </c>
      <c r="I22" s="15">
        <v>317253</v>
      </c>
      <c r="J22" s="8">
        <v>357517</v>
      </c>
      <c r="K22" s="9">
        <v>467100</v>
      </c>
      <c r="L22" s="9">
        <v>659184</v>
      </c>
      <c r="M22" s="9">
        <v>294200</v>
      </c>
      <c r="N22" s="9">
        <v>255563</v>
      </c>
      <c r="O22" s="9">
        <v>256783</v>
      </c>
      <c r="P22" s="9">
        <v>245903</v>
      </c>
      <c r="Q22" s="9">
        <v>266738</v>
      </c>
    </row>
    <row r="23" spans="1:17" ht="15" customHeight="1">
      <c r="A23" s="3" t="s">
        <v>138</v>
      </c>
      <c r="B23" s="15"/>
      <c r="C23" s="15"/>
      <c r="D23" s="15">
        <v>505318</v>
      </c>
      <c r="E23" s="15">
        <v>531942</v>
      </c>
      <c r="F23" s="15">
        <v>661961</v>
      </c>
      <c r="G23" s="15">
        <v>682481</v>
      </c>
      <c r="H23" s="15">
        <v>521396</v>
      </c>
      <c r="I23" s="15">
        <v>583011</v>
      </c>
      <c r="J23" s="8">
        <v>481927</v>
      </c>
      <c r="K23" s="9">
        <v>600877</v>
      </c>
      <c r="L23" s="9">
        <v>364205</v>
      </c>
      <c r="M23" s="9">
        <v>350622</v>
      </c>
      <c r="N23" s="9">
        <v>439230</v>
      </c>
      <c r="O23" s="9">
        <v>391400</v>
      </c>
      <c r="P23" s="9">
        <v>303444</v>
      </c>
      <c r="Q23" s="9">
        <v>317493</v>
      </c>
    </row>
    <row r="24" spans="1:17" ht="15" customHeight="1">
      <c r="A24" s="3" t="s">
        <v>139</v>
      </c>
      <c r="B24" s="15"/>
      <c r="C24" s="15"/>
      <c r="D24" s="15">
        <v>72332</v>
      </c>
      <c r="E24" s="15">
        <v>49366</v>
      </c>
      <c r="F24" s="15">
        <v>20553</v>
      </c>
      <c r="G24" s="15">
        <v>12234</v>
      </c>
      <c r="H24" s="15">
        <v>22715</v>
      </c>
      <c r="I24" s="15">
        <v>5747</v>
      </c>
      <c r="J24" s="8">
        <v>26655</v>
      </c>
      <c r="K24" s="9">
        <v>23740</v>
      </c>
      <c r="L24" s="9">
        <v>54661</v>
      </c>
      <c r="M24" s="9">
        <v>4248</v>
      </c>
      <c r="N24" s="9">
        <v>4951</v>
      </c>
      <c r="O24" s="9">
        <v>4670</v>
      </c>
      <c r="P24" s="9">
        <v>8847</v>
      </c>
      <c r="Q24" s="9">
        <v>4136</v>
      </c>
    </row>
    <row r="25" spans="1:17" ht="15" customHeight="1">
      <c r="A25" s="3" t="s">
        <v>140</v>
      </c>
      <c r="B25" s="15"/>
      <c r="C25" s="15"/>
      <c r="D25" s="15">
        <v>1311</v>
      </c>
      <c r="E25" s="15">
        <v>3055</v>
      </c>
      <c r="F25" s="15">
        <v>2430</v>
      </c>
      <c r="G25" s="15">
        <v>2413</v>
      </c>
      <c r="H25" s="15">
        <v>2847</v>
      </c>
      <c r="I25" s="15">
        <v>52040</v>
      </c>
      <c r="J25" s="17">
        <v>3052</v>
      </c>
      <c r="K25" s="16">
        <v>880</v>
      </c>
      <c r="L25" s="9">
        <v>1654</v>
      </c>
      <c r="M25" s="9">
        <v>3229</v>
      </c>
      <c r="N25" s="9">
        <v>963</v>
      </c>
      <c r="O25" s="9">
        <v>3039</v>
      </c>
      <c r="P25" s="9">
        <v>4049</v>
      </c>
      <c r="Q25" s="9">
        <v>26033</v>
      </c>
    </row>
    <row r="26" spans="1:17" ht="15" customHeight="1">
      <c r="A26" s="3" t="s">
        <v>141</v>
      </c>
      <c r="B26" s="15"/>
      <c r="C26" s="15"/>
      <c r="D26" s="15">
        <v>468779</v>
      </c>
      <c r="E26" s="15">
        <v>552355</v>
      </c>
      <c r="F26" s="15">
        <v>281593</v>
      </c>
      <c r="G26" s="15">
        <v>198140</v>
      </c>
      <c r="H26" s="15">
        <v>157214</v>
      </c>
      <c r="I26" s="15">
        <v>162449</v>
      </c>
      <c r="J26" s="8">
        <v>2000</v>
      </c>
      <c r="K26" s="9">
        <v>1000</v>
      </c>
      <c r="L26" s="9">
        <v>6084</v>
      </c>
      <c r="M26" s="9">
        <v>0</v>
      </c>
      <c r="N26" s="9">
        <v>66463</v>
      </c>
      <c r="O26" s="9">
        <v>208999</v>
      </c>
      <c r="P26" s="9">
        <v>122522</v>
      </c>
      <c r="Q26" s="9">
        <v>373355</v>
      </c>
    </row>
    <row r="27" spans="1:17" ht="15" customHeight="1">
      <c r="A27" s="3" t="s">
        <v>142</v>
      </c>
      <c r="B27" s="15"/>
      <c r="C27" s="15"/>
      <c r="D27" s="15">
        <v>106465</v>
      </c>
      <c r="E27" s="15">
        <v>62243</v>
      </c>
      <c r="F27" s="15">
        <v>117572</v>
      </c>
      <c r="G27" s="15">
        <v>79397</v>
      </c>
      <c r="H27" s="15">
        <v>58537</v>
      </c>
      <c r="I27" s="15">
        <v>85842</v>
      </c>
      <c r="J27" s="8">
        <v>55609</v>
      </c>
      <c r="K27" s="9">
        <v>76558</v>
      </c>
      <c r="L27" s="9">
        <v>190861</v>
      </c>
      <c r="M27" s="9">
        <v>96085</v>
      </c>
      <c r="N27" s="9">
        <v>43805</v>
      </c>
      <c r="O27" s="9">
        <v>79963</v>
      </c>
      <c r="P27" s="9">
        <v>60503</v>
      </c>
      <c r="Q27" s="9">
        <v>104319</v>
      </c>
    </row>
    <row r="28" spans="1:17" ht="15" customHeight="1">
      <c r="A28" s="3" t="s">
        <v>143</v>
      </c>
      <c r="B28" s="15"/>
      <c r="C28" s="15"/>
      <c r="D28" s="15">
        <v>127022</v>
      </c>
      <c r="E28" s="15">
        <v>91140</v>
      </c>
      <c r="F28" s="15">
        <v>84258</v>
      </c>
      <c r="G28" s="15">
        <v>81087</v>
      </c>
      <c r="H28" s="15">
        <v>77182</v>
      </c>
      <c r="I28" s="15">
        <v>90868</v>
      </c>
      <c r="J28" s="8">
        <v>88437</v>
      </c>
      <c r="K28" s="9">
        <v>103401</v>
      </c>
      <c r="L28" s="9">
        <v>92185</v>
      </c>
      <c r="M28" s="9">
        <v>96607</v>
      </c>
      <c r="N28" s="9">
        <v>92121</v>
      </c>
      <c r="O28" s="9">
        <v>99807</v>
      </c>
      <c r="P28" s="9">
        <v>99730</v>
      </c>
      <c r="Q28" s="9">
        <v>100634</v>
      </c>
    </row>
    <row r="29" spans="1:17" ht="15" customHeight="1">
      <c r="A29" s="3" t="s">
        <v>144</v>
      </c>
      <c r="B29" s="15"/>
      <c r="C29" s="15"/>
      <c r="D29" s="15">
        <v>605400</v>
      </c>
      <c r="E29" s="15">
        <v>789400</v>
      </c>
      <c r="F29" s="15">
        <v>898900</v>
      </c>
      <c r="G29" s="15">
        <v>864100</v>
      </c>
      <c r="H29" s="15">
        <v>686800</v>
      </c>
      <c r="I29" s="15">
        <v>1070300</v>
      </c>
      <c r="J29" s="8">
        <v>616600</v>
      </c>
      <c r="K29" s="9">
        <v>636600</v>
      </c>
      <c r="L29" s="9">
        <v>597200</v>
      </c>
      <c r="M29" s="9">
        <v>622700</v>
      </c>
      <c r="N29" s="9">
        <v>501900</v>
      </c>
      <c r="O29" s="9">
        <v>524215</v>
      </c>
      <c r="P29" s="9">
        <v>614800</v>
      </c>
      <c r="Q29" s="9">
        <v>411700</v>
      </c>
    </row>
    <row r="30" spans="1:17" ht="15" customHeight="1">
      <c r="A30" s="3" t="s">
        <v>193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24800</v>
      </c>
      <c r="O30" s="9">
        <v>23600</v>
      </c>
      <c r="P30" s="9">
        <v>20700</v>
      </c>
      <c r="Q30" s="9">
        <v>22100</v>
      </c>
    </row>
    <row r="31" spans="1:17" ht="15" customHeight="1">
      <c r="A31" s="3" t="s">
        <v>194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115300</v>
      </c>
      <c r="O31" s="9">
        <v>228200</v>
      </c>
      <c r="P31" s="9">
        <v>467300</v>
      </c>
      <c r="Q31" s="9">
        <v>329700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6871244</v>
      </c>
      <c r="E32" s="8">
        <f t="shared" si="0"/>
        <v>7316836</v>
      </c>
      <c r="F32" s="8">
        <f t="shared" si="0"/>
        <v>7292576</v>
      </c>
      <c r="G32" s="8">
        <f t="shared" si="0"/>
        <v>6878475</v>
      </c>
      <c r="H32" s="8">
        <f t="shared" si="0"/>
        <v>6663890</v>
      </c>
      <c r="I32" s="8">
        <f t="shared" si="0"/>
        <v>7048500</v>
      </c>
      <c r="J32" s="8">
        <f t="shared" si="0"/>
        <v>6579268</v>
      </c>
      <c r="K32" s="8">
        <f t="shared" si="0"/>
        <v>7035463</v>
      </c>
      <c r="L32" s="8">
        <f aca="true" t="shared" si="1" ref="L32:Q32">SUM(L4:L29)-L16-L17</f>
        <v>7180723</v>
      </c>
      <c r="M32" s="8">
        <f t="shared" si="1"/>
        <v>6631793</v>
      </c>
      <c r="N32" s="8">
        <f t="shared" si="1"/>
        <v>6338190</v>
      </c>
      <c r="O32" s="8">
        <f t="shared" si="1"/>
        <v>6170562</v>
      </c>
      <c r="P32" s="8">
        <f t="shared" si="1"/>
        <v>5877107</v>
      </c>
      <c r="Q32" s="8">
        <f t="shared" si="1"/>
        <v>5949667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>+D4+D5+D6+D10+D11+D12+D13+D14+D15+D18</f>
        <v>4110468</v>
      </c>
      <c r="E33" s="15">
        <f t="shared" si="2"/>
        <v>4363895</v>
      </c>
      <c r="F33" s="15">
        <f t="shared" si="2"/>
        <v>4476406</v>
      </c>
      <c r="G33" s="15">
        <f t="shared" si="2"/>
        <v>4349811</v>
      </c>
      <c r="H33" s="15">
        <f t="shared" si="2"/>
        <v>4457421</v>
      </c>
      <c r="I33" s="15">
        <f t="shared" si="2"/>
        <v>4458000</v>
      </c>
      <c r="J33" s="12">
        <f t="shared" si="2"/>
        <v>4678562</v>
      </c>
      <c r="K33" s="12">
        <f t="shared" si="2"/>
        <v>4845530</v>
      </c>
      <c r="L33" s="12">
        <f t="shared" si="2"/>
        <v>4951557</v>
      </c>
      <c r="M33" s="12">
        <f>+M4+M5+M6+M9+M10+M11+M12+M13+M14+M15+M18</f>
        <v>4981144</v>
      </c>
      <c r="N33" s="12">
        <f>+N4+N5+N6+N9+N10+N11+N12+N13+N14+N15+N18</f>
        <v>4745382</v>
      </c>
      <c r="O33" s="12">
        <f>+O4+O5+O6+O9+O10+O11+O12+O13+O14+O15+O18</f>
        <v>4415368</v>
      </c>
      <c r="P33" s="12">
        <f>+P4+P5+P6+P9+P10+P11+P12+P13+P14+P15+P18</f>
        <v>4244954</v>
      </c>
      <c r="Q33" s="12">
        <f>SUM(Q4:Q15)+Q18</f>
        <v>4166072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2760776</v>
      </c>
      <c r="E34" s="15">
        <f t="shared" si="3"/>
        <v>2952941</v>
      </c>
      <c r="F34" s="15">
        <f t="shared" si="3"/>
        <v>2816170</v>
      </c>
      <c r="G34" s="15">
        <f t="shared" si="3"/>
        <v>2528664</v>
      </c>
      <c r="H34" s="15">
        <f t="shared" si="3"/>
        <v>2206469</v>
      </c>
      <c r="I34" s="15">
        <f t="shared" si="3"/>
        <v>2590500</v>
      </c>
      <c r="J34" s="12">
        <f aca="true" t="shared" si="4" ref="J34:P34">SUM(J19:J29)</f>
        <v>1900706</v>
      </c>
      <c r="K34" s="12">
        <f t="shared" si="4"/>
        <v>2189933</v>
      </c>
      <c r="L34" s="12">
        <f t="shared" si="4"/>
        <v>2229166</v>
      </c>
      <c r="M34" s="12">
        <f t="shared" si="4"/>
        <v>1650649</v>
      </c>
      <c r="N34" s="12">
        <f t="shared" si="4"/>
        <v>1592808</v>
      </c>
      <c r="O34" s="12">
        <f t="shared" si="4"/>
        <v>1755194</v>
      </c>
      <c r="P34" s="12">
        <f t="shared" si="4"/>
        <v>1632153</v>
      </c>
      <c r="Q34" s="12">
        <f>SUM(Q19:Q29)</f>
        <v>1783595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2669643</v>
      </c>
      <c r="E35" s="15">
        <f t="shared" si="5"/>
        <v>2745256</v>
      </c>
      <c r="F35" s="15">
        <f t="shared" si="5"/>
        <v>2578519</v>
      </c>
      <c r="G35" s="15">
        <f t="shared" si="5"/>
        <v>2316477</v>
      </c>
      <c r="H35" s="15">
        <f t="shared" si="5"/>
        <v>2403721</v>
      </c>
      <c r="I35" s="15">
        <f t="shared" si="5"/>
        <v>2386939</v>
      </c>
      <c r="J35" s="12">
        <f t="shared" si="5"/>
        <v>2292168</v>
      </c>
      <c r="K35" s="12">
        <f t="shared" si="5"/>
        <v>2239181</v>
      </c>
      <c r="L35" s="12">
        <f t="shared" si="5"/>
        <v>2328597</v>
      </c>
      <c r="M35" s="12">
        <f>+M4+M19+M20+M21+M24+M25+M26+M27+M28</f>
        <v>2049136</v>
      </c>
      <c r="N35" s="12">
        <f>+N4+N19+N20+N21+N24+N25+N26+N27+N28</f>
        <v>2043583</v>
      </c>
      <c r="O35" s="12">
        <f>+O4+O19+O20+O21+O24+O25+O26+O27+O28</f>
        <v>2161220</v>
      </c>
      <c r="P35" s="12">
        <f>+P4+P19+P20+P21+P24+P25+P26+P27+P28</f>
        <v>2068321</v>
      </c>
      <c r="Q35" s="12">
        <f>+Q4+Q19+Q20+Q21+Q24+Q25+Q26+Q27+Q28</f>
        <v>2332618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4201601</v>
      </c>
      <c r="E36" s="12">
        <f t="shared" si="6"/>
        <v>4571580</v>
      </c>
      <c r="F36" s="12">
        <f t="shared" si="6"/>
        <v>4714057</v>
      </c>
      <c r="G36" s="12">
        <f t="shared" si="6"/>
        <v>4561998</v>
      </c>
      <c r="H36" s="12">
        <f t="shared" si="6"/>
        <v>4260169</v>
      </c>
      <c r="I36" s="12">
        <f t="shared" si="6"/>
        <v>4661561</v>
      </c>
      <c r="J36" s="12">
        <f t="shared" si="6"/>
        <v>4287100</v>
      </c>
      <c r="K36" s="12">
        <f t="shared" si="6"/>
        <v>4796282</v>
      </c>
      <c r="L36" s="12">
        <f aca="true" t="shared" si="7" ref="L36:Q36">SUM(L5:L18)-L16-L17+L22+L23+L29</f>
        <v>4852126</v>
      </c>
      <c r="M36" s="12">
        <f t="shared" si="7"/>
        <v>4582657</v>
      </c>
      <c r="N36" s="12">
        <f t="shared" si="7"/>
        <v>4294607</v>
      </c>
      <c r="O36" s="12">
        <f t="shared" si="7"/>
        <v>4009342</v>
      </c>
      <c r="P36" s="12">
        <f t="shared" si="7"/>
        <v>3808786</v>
      </c>
      <c r="Q36" s="12">
        <f t="shared" si="7"/>
        <v>3617049</v>
      </c>
    </row>
    <row r="37" spans="1:17" ht="15" customHeight="1">
      <c r="A37" s="28" t="s">
        <v>103</v>
      </c>
      <c r="L37" s="29"/>
      <c r="M37" s="70" t="str">
        <f>'財政指標'!$M$1</f>
        <v>烏山町</v>
      </c>
      <c r="P37" s="70"/>
      <c r="Q37" s="70" t="str">
        <f>'財政指標'!$M$1</f>
        <v>烏山町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191</v>
      </c>
      <c r="P39" s="2" t="s">
        <v>192</v>
      </c>
      <c r="Q39" s="2" t="s">
        <v>195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25.532916601418897</v>
      </c>
      <c r="E40" s="26">
        <f aca="true" t="shared" si="9" ref="E40:L40">+E4/E$32*100</f>
        <v>25.091979648033657</v>
      </c>
      <c r="F40" s="26">
        <f t="shared" si="9"/>
        <v>25.782453278512286</v>
      </c>
      <c r="G40" s="26">
        <f t="shared" si="9"/>
        <v>25.364284961419504</v>
      </c>
      <c r="H40" s="26">
        <f t="shared" si="9"/>
        <v>28.020855686393382</v>
      </c>
      <c r="I40" s="26">
        <f t="shared" si="9"/>
        <v>25.0692062140881</v>
      </c>
      <c r="J40" s="26">
        <f t="shared" si="9"/>
        <v>28.08072265790054</v>
      </c>
      <c r="K40" s="26">
        <f t="shared" si="9"/>
        <v>24.928352263383378</v>
      </c>
      <c r="L40" s="26">
        <f t="shared" si="9"/>
        <v>23.95329829600724</v>
      </c>
      <c r="M40" s="26">
        <f aca="true" t="shared" si="10" ref="M40:Q42">+M4/M$32*100</f>
        <v>25.121547068794214</v>
      </c>
      <c r="N40" s="26">
        <f t="shared" si="10"/>
        <v>25.99272031920785</v>
      </c>
      <c r="O40" s="26">
        <f t="shared" si="10"/>
        <v>25.57990666004166</v>
      </c>
      <c r="P40" s="26">
        <f t="shared" si="10"/>
        <v>27.229638664056992</v>
      </c>
      <c r="Q40" s="26">
        <f t="shared" si="10"/>
        <v>25.967066728272354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2.2285920860909614</v>
      </c>
      <c r="E41" s="26">
        <f aca="true" t="shared" si="11" ref="E41:L41">+E5/E$32*100</f>
        <v>2.2509729615369265</v>
      </c>
      <c r="F41" s="26">
        <f t="shared" si="11"/>
        <v>2.502572479189795</v>
      </c>
      <c r="G41" s="26">
        <f t="shared" si="11"/>
        <v>2.6734995765776572</v>
      </c>
      <c r="H41" s="26">
        <f t="shared" si="11"/>
        <v>2.843249213297338</v>
      </c>
      <c r="I41" s="26">
        <f t="shared" si="11"/>
        <v>2.720280910832092</v>
      </c>
      <c r="J41" s="26">
        <f t="shared" si="11"/>
        <v>1.884115375753047</v>
      </c>
      <c r="K41" s="26">
        <f t="shared" si="11"/>
        <v>1.2503228287889512</v>
      </c>
      <c r="L41" s="26">
        <f t="shared" si="11"/>
        <v>1.257115752828789</v>
      </c>
      <c r="M41" s="26">
        <f t="shared" si="10"/>
        <v>1.3808332075503562</v>
      </c>
      <c r="N41" s="26">
        <f t="shared" si="10"/>
        <v>1.4683371751241285</v>
      </c>
      <c r="O41" s="26">
        <f t="shared" si="10"/>
        <v>1.5240751166587418</v>
      </c>
      <c r="P41" s="26">
        <f t="shared" si="10"/>
        <v>1.61725828711303</v>
      </c>
      <c r="Q41" s="26">
        <f t="shared" si="10"/>
        <v>2.164322809999282</v>
      </c>
    </row>
    <row r="42" spans="1:17" ht="15" customHeight="1">
      <c r="A42" s="3" t="s">
        <v>196</v>
      </c>
      <c r="B42" s="26" t="e">
        <f>+B6/$B$32*100</f>
        <v>#DIV/0!</v>
      </c>
      <c r="C42" s="26" t="e">
        <f t="shared" si="8"/>
        <v>#DIV/0!</v>
      </c>
      <c r="D42" s="26">
        <f t="shared" si="8"/>
        <v>1.2494535196246852</v>
      </c>
      <c r="E42" s="26">
        <f aca="true" t="shared" si="12" ref="E42:L42">+E6/E$32*100</f>
        <v>0.8186052003898954</v>
      </c>
      <c r="F42" s="26">
        <f t="shared" si="12"/>
        <v>0.8382908865125299</v>
      </c>
      <c r="G42" s="26">
        <f t="shared" si="12"/>
        <v>1.1505021098426613</v>
      </c>
      <c r="H42" s="26">
        <f t="shared" si="12"/>
        <v>0.8358181182462496</v>
      </c>
      <c r="I42" s="26">
        <f t="shared" si="12"/>
        <v>0.4389586436830531</v>
      </c>
      <c r="J42" s="26">
        <f t="shared" si="12"/>
        <v>0.3676092841939255</v>
      </c>
      <c r="K42" s="26">
        <f t="shared" si="12"/>
        <v>0.2718086926190927</v>
      </c>
      <c r="L42" s="26">
        <f t="shared" si="12"/>
        <v>0.24653506339124906</v>
      </c>
      <c r="M42" s="26">
        <f t="shared" si="10"/>
        <v>1.1091419771395157</v>
      </c>
      <c r="N42" s="26">
        <f t="shared" si="10"/>
        <v>1.1503915155588584</v>
      </c>
      <c r="O42" s="26">
        <f t="shared" si="10"/>
        <v>0.36766505222700946</v>
      </c>
      <c r="P42" s="26">
        <f t="shared" si="10"/>
        <v>0.2615402442051846</v>
      </c>
      <c r="Q42" s="26">
        <f t="shared" si="10"/>
        <v>0.24856853333136125</v>
      </c>
    </row>
    <row r="43" spans="1:17" ht="15" customHeight="1">
      <c r="A43" s="3" t="s">
        <v>197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0.039111432623035874</v>
      </c>
    </row>
    <row r="44" spans="1:17" ht="15" customHeight="1">
      <c r="A44" s="3" t="s">
        <v>198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0.044960499469970334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C65">+C9/C$32*100</f>
        <v>#DIV/0!</v>
      </c>
      <c r="D45" s="26">
        <f>+D10/D$32*100</f>
        <v>1.1400992309398414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0.7347929891288818</v>
      </c>
      <c r="K45" s="26">
        <f t="shared" si="16"/>
        <v>2.9221815252244236</v>
      </c>
      <c r="L45" s="26">
        <f t="shared" si="16"/>
        <v>2.716369925423944</v>
      </c>
      <c r="M45" s="26">
        <f aca="true" t="shared" si="17" ref="M45:P65">+M9/M$32*100</f>
        <v>3.03319177784952</v>
      </c>
      <c r="N45" s="26">
        <f t="shared" si="17"/>
        <v>3.0498454606125724</v>
      </c>
      <c r="O45" s="26">
        <f t="shared" si="17"/>
        <v>2.674829294317114</v>
      </c>
      <c r="P45" s="26">
        <f t="shared" si="17"/>
        <v>3.032053015199485</v>
      </c>
      <c r="Q45" s="26">
        <f t="shared" si="13"/>
        <v>3.30534465206204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>+D11/D$32*100</f>
        <v>0.005544847483221378</v>
      </c>
      <c r="E46" s="26">
        <f aca="true" t="shared" si="18" ref="E46:L46">+E10/E$32*100</f>
        <v>1.065091523166571</v>
      </c>
      <c r="F46" s="26">
        <f t="shared" si="18"/>
        <v>1.0972528774468722</v>
      </c>
      <c r="G46" s="26">
        <f t="shared" si="18"/>
        <v>1.3407913818106485</v>
      </c>
      <c r="H46" s="26">
        <f t="shared" si="18"/>
        <v>1.393330322079146</v>
      </c>
      <c r="I46" s="26">
        <f t="shared" si="18"/>
        <v>1.283989501312336</v>
      </c>
      <c r="J46" s="26">
        <f t="shared" si="18"/>
        <v>1.1974280421469379</v>
      </c>
      <c r="K46" s="26">
        <f t="shared" si="18"/>
        <v>0.9788836925160433</v>
      </c>
      <c r="L46" s="26">
        <f t="shared" si="18"/>
        <v>0.9788150858903764</v>
      </c>
      <c r="M46" s="26">
        <f t="shared" si="17"/>
        <v>0.8178331259736243</v>
      </c>
      <c r="N46" s="26">
        <f t="shared" si="17"/>
        <v>0.8229478762864476</v>
      </c>
      <c r="O46" s="26">
        <f t="shared" si="17"/>
        <v>0.6534412910849935</v>
      </c>
      <c r="P46" s="26">
        <f t="shared" si="17"/>
        <v>0.5765591812434248</v>
      </c>
      <c r="Q46" s="26">
        <f t="shared" si="13"/>
        <v>0.4793545588349734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aca="true" t="shared" si="19" ref="D47:L47">+D11/D$32*100</f>
        <v>0.005544847483221378</v>
      </c>
      <c r="E47" s="26">
        <f t="shared" si="19"/>
        <v>0.013325431921666688</v>
      </c>
      <c r="F47" s="26">
        <f t="shared" si="19"/>
        <v>0.01253329413365044</v>
      </c>
      <c r="G47" s="26">
        <f t="shared" si="19"/>
        <v>0.009420692813450655</v>
      </c>
      <c r="H47" s="26">
        <f t="shared" si="19"/>
        <v>0.010174237569947883</v>
      </c>
      <c r="I47" s="26">
        <f t="shared" si="19"/>
        <v>0.007377456196353834</v>
      </c>
      <c r="J47" s="26">
        <f t="shared" si="19"/>
        <v>0.013466543694526503</v>
      </c>
      <c r="K47" s="26">
        <f t="shared" si="19"/>
        <v>0.013531447752621257</v>
      </c>
      <c r="L47" s="26">
        <f t="shared" si="19"/>
        <v>0.01524916084355294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aca="true" t="shared" si="20" ref="D48:D65">+D12/D$32*100</f>
        <v>1.340485070825603</v>
      </c>
      <c r="E48" s="26">
        <f aca="true" t="shared" si="21" ref="E48:L48">+E12/E$32*100</f>
        <v>1.1599959326681641</v>
      </c>
      <c r="F48" s="26">
        <f t="shared" si="21"/>
        <v>1.0554843720517963</v>
      </c>
      <c r="G48" s="26">
        <f t="shared" si="21"/>
        <v>1.2224221211823842</v>
      </c>
      <c r="H48" s="26">
        <f t="shared" si="21"/>
        <v>1.3541640093098777</v>
      </c>
      <c r="I48" s="26">
        <f t="shared" si="21"/>
        <v>1.2676881606015464</v>
      </c>
      <c r="J48" s="26">
        <f t="shared" si="21"/>
        <v>1.1332263710795791</v>
      </c>
      <c r="K48" s="26">
        <f t="shared" si="21"/>
        <v>0.9238340106400957</v>
      </c>
      <c r="L48" s="26">
        <f t="shared" si="21"/>
        <v>0.9004664293553727</v>
      </c>
      <c r="M48" s="26">
        <f t="shared" si="17"/>
        <v>0.9279843324422219</v>
      </c>
      <c r="N48" s="26">
        <f t="shared" si="17"/>
        <v>0.9940219526394759</v>
      </c>
      <c r="O48" s="26">
        <f t="shared" si="17"/>
        <v>0.9045205282760306</v>
      </c>
      <c r="P48" s="26">
        <f t="shared" si="17"/>
        <v>1.0292308783896567</v>
      </c>
      <c r="Q48" s="26">
        <f t="shared" si="13"/>
        <v>0.9167908052669167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20"/>
        <v>0</v>
      </c>
      <c r="E49" s="26">
        <f aca="true" t="shared" si="22" ref="E49:L49">+E13/E$32*100</f>
        <v>0</v>
      </c>
      <c r="F49" s="26">
        <f t="shared" si="22"/>
        <v>0</v>
      </c>
      <c r="G49" s="26">
        <f t="shared" si="22"/>
        <v>0</v>
      </c>
      <c r="H49" s="26">
        <f t="shared" si="22"/>
        <v>0</v>
      </c>
      <c r="I49" s="26">
        <f t="shared" si="22"/>
        <v>0</v>
      </c>
      <c r="J49" s="26">
        <f t="shared" si="22"/>
        <v>0</v>
      </c>
      <c r="K49" s="26">
        <f t="shared" si="22"/>
        <v>0</v>
      </c>
      <c r="L49" s="26">
        <f t="shared" si="22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20"/>
        <v>0</v>
      </c>
      <c r="E50" s="26">
        <f aca="true" t="shared" si="23" ref="E50:L50">+E14/E$32*100</f>
        <v>0</v>
      </c>
      <c r="F50" s="26">
        <f t="shared" si="23"/>
        <v>0</v>
      </c>
      <c r="G50" s="26">
        <f t="shared" si="23"/>
        <v>0</v>
      </c>
      <c r="H50" s="26">
        <f t="shared" si="23"/>
        <v>0</v>
      </c>
      <c r="I50" s="26">
        <f t="shared" si="23"/>
        <v>0</v>
      </c>
      <c r="J50" s="26">
        <f t="shared" si="23"/>
        <v>0</v>
      </c>
      <c r="K50" s="26">
        <f t="shared" si="23"/>
        <v>0</v>
      </c>
      <c r="L50" s="26">
        <f t="shared" si="23"/>
        <v>0.7223924387558189</v>
      </c>
      <c r="M50" s="26">
        <f t="shared" si="17"/>
        <v>0.8991535170051296</v>
      </c>
      <c r="N50" s="26">
        <f t="shared" si="17"/>
        <v>1.007811378327251</v>
      </c>
      <c r="O50" s="26">
        <f t="shared" si="17"/>
        <v>0.996910816227112</v>
      </c>
      <c r="P50" s="26">
        <f t="shared" si="17"/>
        <v>0.9505016668915506</v>
      </c>
      <c r="Q50" s="26">
        <f t="shared" si="13"/>
        <v>0.8535603757319528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20"/>
        <v>28.254563511352533</v>
      </c>
      <c r="E51" s="26">
        <f aca="true" t="shared" si="24" ref="E51:L51">+E15/E$32*100</f>
        <v>29.17724273169441</v>
      </c>
      <c r="F51" s="26">
        <f t="shared" si="24"/>
        <v>30.033763103737282</v>
      </c>
      <c r="G51" s="26">
        <f t="shared" si="24"/>
        <v>31.417225475123484</v>
      </c>
      <c r="H51" s="26">
        <f t="shared" si="24"/>
        <v>32.37184287255642</v>
      </c>
      <c r="I51" s="26">
        <f t="shared" si="24"/>
        <v>32.40453997304391</v>
      </c>
      <c r="J51" s="26">
        <f t="shared" si="24"/>
        <v>37.64351900545775</v>
      </c>
      <c r="K51" s="26">
        <f t="shared" si="24"/>
        <v>37.53387659063803</v>
      </c>
      <c r="L51" s="26">
        <f t="shared" si="24"/>
        <v>38.118515363982155</v>
      </c>
      <c r="M51" s="26">
        <f t="shared" si="17"/>
        <v>41.777525323845296</v>
      </c>
      <c r="N51" s="26">
        <f t="shared" si="17"/>
        <v>40.34206926583141</v>
      </c>
      <c r="O51" s="26">
        <f t="shared" si="17"/>
        <v>38.818328055045875</v>
      </c>
      <c r="P51" s="26">
        <f t="shared" si="17"/>
        <v>37.491252073511674</v>
      </c>
      <c r="Q51" s="26">
        <f t="shared" si="13"/>
        <v>35.96090335812072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20"/>
        <v>24.678646253866113</v>
      </c>
      <c r="E52" s="26">
        <f aca="true" t="shared" si="25" ref="E52:L52">+E16/E$32*100</f>
        <v>25.796409814296783</v>
      </c>
      <c r="F52" s="26">
        <f t="shared" si="25"/>
        <v>0</v>
      </c>
      <c r="G52" s="26">
        <f t="shared" si="25"/>
        <v>0</v>
      </c>
      <c r="H52" s="26">
        <f t="shared" si="25"/>
        <v>0</v>
      </c>
      <c r="I52" s="26">
        <f t="shared" si="25"/>
        <v>0</v>
      </c>
      <c r="J52" s="26">
        <f t="shared" si="25"/>
        <v>34.06958038493036</v>
      </c>
      <c r="K52" s="26">
        <f t="shared" si="25"/>
        <v>33.57955261793005</v>
      </c>
      <c r="L52" s="26">
        <f t="shared" si="25"/>
        <v>33.99539294302259</v>
      </c>
      <c r="M52" s="26">
        <f t="shared" si="17"/>
        <v>37.2575712179195</v>
      </c>
      <c r="N52" s="26">
        <f t="shared" si="17"/>
        <v>35.98790821985457</v>
      </c>
      <c r="O52" s="26">
        <f t="shared" si="17"/>
        <v>34.168443652296176</v>
      </c>
      <c r="P52" s="26">
        <f t="shared" si="17"/>
        <v>33.05582151218278</v>
      </c>
      <c r="Q52" s="26">
        <f t="shared" si="13"/>
        <v>31.834487543588573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20"/>
        <v>3.5759172574864175</v>
      </c>
      <c r="E53" s="26">
        <f aca="true" t="shared" si="26" ref="E53:L53">+E17/E$32*100</f>
        <v>3.380832917397629</v>
      </c>
      <c r="F53" s="26">
        <f t="shared" si="26"/>
        <v>0</v>
      </c>
      <c r="G53" s="26">
        <f t="shared" si="26"/>
        <v>0</v>
      </c>
      <c r="H53" s="26">
        <f t="shared" si="26"/>
        <v>0</v>
      </c>
      <c r="I53" s="26">
        <f t="shared" si="26"/>
        <v>0</v>
      </c>
      <c r="J53" s="26">
        <f t="shared" si="26"/>
        <v>3.57393862052739</v>
      </c>
      <c r="K53" s="26">
        <f t="shared" si="26"/>
        <v>3.9543239727079795</v>
      </c>
      <c r="L53" s="26">
        <f t="shared" si="26"/>
        <v>4.123122420959561</v>
      </c>
      <c r="M53" s="26">
        <f t="shared" si="17"/>
        <v>4.5199541059258035</v>
      </c>
      <c r="N53" s="26">
        <f t="shared" si="17"/>
        <v>4.3541610459768485</v>
      </c>
      <c r="O53" s="26">
        <f t="shared" si="17"/>
        <v>4.649884402749701</v>
      </c>
      <c r="P53" s="26">
        <f t="shared" si="17"/>
        <v>4.435430561328898</v>
      </c>
      <c r="Q53" s="26">
        <f t="shared" si="13"/>
        <v>4.126415814532141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20"/>
        <v>0.0696525985687599</v>
      </c>
      <c r="E54" s="26">
        <f aca="true" t="shared" si="27" ref="E54:L54">+E18/E$32*100</f>
        <v>0.064618094487836</v>
      </c>
      <c r="F54" s="26">
        <f t="shared" si="27"/>
        <v>0.0607055723519371</v>
      </c>
      <c r="G54" s="26">
        <f t="shared" si="27"/>
        <v>0.05986792130523118</v>
      </c>
      <c r="H54" s="26">
        <f t="shared" si="27"/>
        <v>0.05973988166071169</v>
      </c>
      <c r="I54" s="26">
        <f t="shared" si="27"/>
        <v>0.05545860821451373</v>
      </c>
      <c r="J54" s="26">
        <f t="shared" si="27"/>
        <v>0.05579648070271647</v>
      </c>
      <c r="K54" s="26">
        <f t="shared" si="27"/>
        <v>0.05014595343618465</v>
      </c>
      <c r="L54" s="26">
        <f t="shared" si="27"/>
        <v>0.04748825431645253</v>
      </c>
      <c r="M54" s="26">
        <f t="shared" si="17"/>
        <v>0.04285417231810462</v>
      </c>
      <c r="N54" s="26">
        <f t="shared" si="17"/>
        <v>0.04152605081261369</v>
      </c>
      <c r="O54" s="26">
        <f t="shared" si="17"/>
        <v>0.03568556640383809</v>
      </c>
      <c r="P54" s="26">
        <f t="shared" si="17"/>
        <v>0.04059820588599118</v>
      </c>
      <c r="Q54" s="26">
        <f t="shared" si="13"/>
        <v>0.04195192772973681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20"/>
        <v>0.7008483471115273</v>
      </c>
      <c r="E55" s="26">
        <f aca="true" t="shared" si="28" ref="E55:L55">+E19/E$32*100</f>
        <v>0.7363018659978166</v>
      </c>
      <c r="F55" s="26">
        <f t="shared" si="28"/>
        <v>1.1227994058615227</v>
      </c>
      <c r="G55" s="26">
        <f t="shared" si="28"/>
        <v>1.3381309083772202</v>
      </c>
      <c r="H55" s="26">
        <f t="shared" si="28"/>
        <v>1.6582656676505765</v>
      </c>
      <c r="I55" s="26">
        <f t="shared" si="28"/>
        <v>1.590082996382209</v>
      </c>
      <c r="J55" s="26">
        <f t="shared" si="28"/>
        <v>1.8090918321004708</v>
      </c>
      <c r="K55" s="26">
        <f t="shared" si="28"/>
        <v>1.9812057856035914</v>
      </c>
      <c r="L55" s="26">
        <f t="shared" si="28"/>
        <v>1.8134107108713147</v>
      </c>
      <c r="M55" s="26">
        <f t="shared" si="17"/>
        <v>0.9066627984317362</v>
      </c>
      <c r="N55" s="26">
        <f t="shared" si="17"/>
        <v>0.9847448561813389</v>
      </c>
      <c r="O55" s="26">
        <f t="shared" si="17"/>
        <v>1.0626746801993074</v>
      </c>
      <c r="P55" s="26">
        <f t="shared" si="17"/>
        <v>0.9662917486443585</v>
      </c>
      <c r="Q55" s="26">
        <f t="shared" si="13"/>
        <v>1.1238107947890192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20"/>
        <v>1.1968138520477516</v>
      </c>
      <c r="E56" s="26">
        <f aca="true" t="shared" si="29" ref="E56:L56">+E20/E$32*100</f>
        <v>1.222782634461125</v>
      </c>
      <c r="F56" s="26">
        <f t="shared" si="29"/>
        <v>1.3947746310768652</v>
      </c>
      <c r="G56" s="26">
        <f t="shared" si="29"/>
        <v>1.4222774670257579</v>
      </c>
      <c r="H56" s="26">
        <f t="shared" si="29"/>
        <v>1.470237353857882</v>
      </c>
      <c r="I56" s="26">
        <f t="shared" si="29"/>
        <v>1.4356671632262183</v>
      </c>
      <c r="J56" s="26">
        <f t="shared" si="29"/>
        <v>2.1351767400263983</v>
      </c>
      <c r="K56" s="26">
        <f t="shared" si="29"/>
        <v>1.8654635807195632</v>
      </c>
      <c r="L56" s="26">
        <f t="shared" si="29"/>
        <v>1.71812782640411</v>
      </c>
      <c r="M56" s="26">
        <f t="shared" si="17"/>
        <v>1.700264166870106</v>
      </c>
      <c r="N56" s="26">
        <f t="shared" si="17"/>
        <v>1.8152974271834703</v>
      </c>
      <c r="O56" s="26">
        <f t="shared" si="17"/>
        <v>1.7907931238678096</v>
      </c>
      <c r="P56" s="26">
        <f t="shared" si="17"/>
        <v>1.7876652577535173</v>
      </c>
      <c r="Q56" s="26">
        <f t="shared" si="13"/>
        <v>1.711557974589166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20"/>
        <v>0.12969994952878985</v>
      </c>
      <c r="E57" s="26">
        <f aca="true" t="shared" si="30" ref="E57:L57">+E21/E$32*100</f>
        <v>0.10680846201828222</v>
      </c>
      <c r="F57" s="26">
        <f t="shared" si="30"/>
        <v>0.11397892870777075</v>
      </c>
      <c r="G57" s="26">
        <f t="shared" si="30"/>
        <v>0.12584184721177297</v>
      </c>
      <c r="H57" s="26">
        <f t="shared" si="30"/>
        <v>0.14206416972669117</v>
      </c>
      <c r="I57" s="26">
        <f t="shared" si="30"/>
        <v>0.1379016812087678</v>
      </c>
      <c r="J57" s="26">
        <f t="shared" si="30"/>
        <v>0.1429490332359162</v>
      </c>
      <c r="K57" s="26">
        <f t="shared" si="30"/>
        <v>0.12999855162339707</v>
      </c>
      <c r="L57" s="26">
        <f t="shared" si="30"/>
        <v>0.132883555040349</v>
      </c>
      <c r="M57" s="26">
        <f t="shared" si="17"/>
        <v>0.15187446290920117</v>
      </c>
      <c r="N57" s="26">
        <f t="shared" si="17"/>
        <v>0.16313805676383952</v>
      </c>
      <c r="O57" s="26">
        <f t="shared" si="17"/>
        <v>0.16599784590123232</v>
      </c>
      <c r="P57" s="26">
        <f t="shared" si="17"/>
        <v>0.17869336052585055</v>
      </c>
      <c r="Q57" s="26">
        <f t="shared" si="13"/>
        <v>0.1763460039024033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20"/>
        <v>10.694482687559924</v>
      </c>
      <c r="E58" s="26">
        <f aca="true" t="shared" si="31" ref="E58:L58">+E22/E$32*100</f>
        <v>9.87150730179001</v>
      </c>
      <c r="F58" s="26">
        <f t="shared" si="31"/>
        <v>7.637836067803749</v>
      </c>
      <c r="G58" s="26">
        <f t="shared" si="31"/>
        <v>5.964723285321238</v>
      </c>
      <c r="H58" s="26">
        <f t="shared" si="31"/>
        <v>6.930351491396166</v>
      </c>
      <c r="I58" s="26">
        <f t="shared" si="31"/>
        <v>4.5010002128112365</v>
      </c>
      <c r="J58" s="26">
        <f t="shared" si="31"/>
        <v>5.433993568889426</v>
      </c>
      <c r="K58" s="26">
        <f t="shared" si="31"/>
        <v>6.639221896270367</v>
      </c>
      <c r="L58" s="26">
        <f t="shared" si="31"/>
        <v>9.179911270773152</v>
      </c>
      <c r="M58" s="26">
        <f t="shared" si="17"/>
        <v>4.4362060154772625</v>
      </c>
      <c r="N58" s="26">
        <f t="shared" si="17"/>
        <v>4.032113268930089</v>
      </c>
      <c r="O58" s="26">
        <f t="shared" si="17"/>
        <v>4.161419980870463</v>
      </c>
      <c r="P58" s="26">
        <f t="shared" si="17"/>
        <v>4.184082406530969</v>
      </c>
      <c r="Q58" s="26">
        <f t="shared" si="13"/>
        <v>4.483242507521849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20"/>
        <v>7.354097744163939</v>
      </c>
      <c r="E59" s="26">
        <f aca="true" t="shared" si="32" ref="E59:L59">+E23/E$32*100</f>
        <v>7.270109648487407</v>
      </c>
      <c r="F59" s="26">
        <f t="shared" si="32"/>
        <v>9.077190282281597</v>
      </c>
      <c r="G59" s="26">
        <f t="shared" si="32"/>
        <v>9.921981253112063</v>
      </c>
      <c r="H59" s="26">
        <f t="shared" si="32"/>
        <v>7.8241987787913665</v>
      </c>
      <c r="I59" s="26">
        <f t="shared" si="32"/>
        <v>8.27141945094701</v>
      </c>
      <c r="J59" s="26">
        <f t="shared" si="32"/>
        <v>7.32493341204523</v>
      </c>
      <c r="K59" s="26">
        <f t="shared" si="32"/>
        <v>8.540688793331725</v>
      </c>
      <c r="L59" s="26">
        <f t="shared" si="32"/>
        <v>5.071982305959999</v>
      </c>
      <c r="M59" s="26">
        <f t="shared" si="17"/>
        <v>5.286986490682082</v>
      </c>
      <c r="N59" s="26">
        <f t="shared" si="17"/>
        <v>6.929896389978843</v>
      </c>
      <c r="O59" s="26">
        <f t="shared" si="17"/>
        <v>6.343020295396109</v>
      </c>
      <c r="P59" s="26">
        <f t="shared" si="17"/>
        <v>5.163152551076576</v>
      </c>
      <c r="Q59" s="26">
        <f t="shared" si="13"/>
        <v>5.336315461016558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20"/>
        <v>1.0526769242949312</v>
      </c>
      <c r="E60" s="26">
        <f aca="true" t="shared" si="33" ref="E60:L60">+E24/E$32*100</f>
        <v>0.6746905356358951</v>
      </c>
      <c r="F60" s="26">
        <f t="shared" si="33"/>
        <v>0.2818345670994721</v>
      </c>
      <c r="G60" s="26">
        <f t="shared" si="33"/>
        <v>0.1778591911724619</v>
      </c>
      <c r="H60" s="26">
        <f t="shared" si="33"/>
        <v>0.3408669710934604</v>
      </c>
      <c r="I60" s="26">
        <f t="shared" si="33"/>
        <v>0.08153507838547208</v>
      </c>
      <c r="J60" s="26">
        <f t="shared" si="33"/>
        <v>0.40513625527946273</v>
      </c>
      <c r="K60" s="26">
        <f t="shared" si="33"/>
        <v>0.3374333714781813</v>
      </c>
      <c r="L60" s="26">
        <f t="shared" si="33"/>
        <v>0.7612186126661619</v>
      </c>
      <c r="M60" s="26">
        <f t="shared" si="17"/>
        <v>0.06405507530165673</v>
      </c>
      <c r="N60" s="26">
        <f t="shared" si="17"/>
        <v>0.07811378327251155</v>
      </c>
      <c r="O60" s="26">
        <f t="shared" si="17"/>
        <v>0.07568192329969296</v>
      </c>
      <c r="P60" s="26">
        <f t="shared" si="17"/>
        <v>0.15053324705505616</v>
      </c>
      <c r="Q60" s="26">
        <f t="shared" si="13"/>
        <v>0.0695164956290831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20"/>
        <v>0.019079514568249942</v>
      </c>
      <c r="E61" s="26">
        <f aca="true" t="shared" si="34" ref="E61:L61">+E25/E$32*100</f>
        <v>0.04175302002122229</v>
      </c>
      <c r="F61" s="26">
        <f t="shared" si="34"/>
        <v>0.033321558801718346</v>
      </c>
      <c r="G61" s="26">
        <f t="shared" si="34"/>
        <v>0.03508045024514882</v>
      </c>
      <c r="H61" s="26">
        <f t="shared" si="34"/>
        <v>0.0427227940437192</v>
      </c>
      <c r="I61" s="26">
        <f t="shared" si="34"/>
        <v>0.7383131162658721</v>
      </c>
      <c r="J61" s="26">
        <f t="shared" si="34"/>
        <v>0.0463881392276466</v>
      </c>
      <c r="K61" s="26">
        <f t="shared" si="34"/>
        <v>0.012508060947801162</v>
      </c>
      <c r="L61" s="26">
        <f t="shared" si="34"/>
        <v>0.023033892269622432</v>
      </c>
      <c r="M61" s="26">
        <f t="shared" si="17"/>
        <v>0.048689698246009785</v>
      </c>
      <c r="N61" s="26">
        <f t="shared" si="17"/>
        <v>0.015193612056438826</v>
      </c>
      <c r="O61" s="26">
        <f t="shared" si="17"/>
        <v>0.04924997107232696</v>
      </c>
      <c r="P61" s="26">
        <f t="shared" si="17"/>
        <v>0.06889444075120633</v>
      </c>
      <c r="Q61" s="26">
        <f t="shared" si="13"/>
        <v>0.437553900075416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20"/>
        <v>6.822330861776995</v>
      </c>
      <c r="E62" s="26">
        <f aca="true" t="shared" si="35" ref="E62:L62">+E26/E$32*100</f>
        <v>7.549096358043285</v>
      </c>
      <c r="F62" s="26">
        <f t="shared" si="35"/>
        <v>3.86136531179106</v>
      </c>
      <c r="G62" s="26">
        <f t="shared" si="35"/>
        <v>2.8805803611992484</v>
      </c>
      <c r="H62" s="26">
        <f t="shared" si="35"/>
        <v>2.3591926037194493</v>
      </c>
      <c r="I62" s="26">
        <f t="shared" si="35"/>
        <v>2.3047315031567</v>
      </c>
      <c r="J62" s="26">
        <f t="shared" si="35"/>
        <v>0.030398518497802493</v>
      </c>
      <c r="K62" s="26">
        <f t="shared" si="35"/>
        <v>0.01421370562250132</v>
      </c>
      <c r="L62" s="26">
        <f t="shared" si="35"/>
        <v>0.08472684435815167</v>
      </c>
      <c r="M62" s="26">
        <f t="shared" si="17"/>
        <v>0</v>
      </c>
      <c r="N62" s="26">
        <f t="shared" si="17"/>
        <v>1.0486116698931398</v>
      </c>
      <c r="O62" s="26">
        <f t="shared" si="17"/>
        <v>3.387033466319599</v>
      </c>
      <c r="P62" s="26">
        <f t="shared" si="17"/>
        <v>2.08473318590252</v>
      </c>
      <c r="Q62" s="26">
        <f t="shared" si="13"/>
        <v>6.275225151256364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20"/>
        <v>1.549428313126415</v>
      </c>
      <c r="E63" s="26">
        <f aca="true" t="shared" si="36" ref="E63:L63">+E27/E$32*100</f>
        <v>0.8506819067695381</v>
      </c>
      <c r="F63" s="26">
        <f t="shared" si="36"/>
        <v>1.6122149429776256</v>
      </c>
      <c r="G63" s="26">
        <f t="shared" si="36"/>
        <v>1.1542820174529966</v>
      </c>
      <c r="H63" s="26">
        <f t="shared" si="36"/>
        <v>0.8784208622891434</v>
      </c>
      <c r="I63" s="26">
        <f t="shared" si="36"/>
        <v>1.2178761438603958</v>
      </c>
      <c r="J63" s="26">
        <f t="shared" si="36"/>
        <v>0.8452156075721494</v>
      </c>
      <c r="K63" s="26">
        <f t="shared" si="36"/>
        <v>1.088172875047456</v>
      </c>
      <c r="L63" s="26">
        <f t="shared" si="36"/>
        <v>2.6579635504669934</v>
      </c>
      <c r="M63" s="26">
        <f t="shared" si="17"/>
        <v>1.4488540278624498</v>
      </c>
      <c r="N63" s="26">
        <f t="shared" si="17"/>
        <v>0.6911279087562853</v>
      </c>
      <c r="O63" s="26">
        <f t="shared" si="17"/>
        <v>1.2958787222298391</v>
      </c>
      <c r="P63" s="26">
        <f t="shared" si="17"/>
        <v>1.029469090829893</v>
      </c>
      <c r="Q63" s="26">
        <f t="shared" si="13"/>
        <v>1.7533586333487234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20"/>
        <v>1.8486026693274173</v>
      </c>
      <c r="E64" s="26">
        <f aca="true" t="shared" si="37" ref="E64:L64">+E28/E$32*100</f>
        <v>1.2456203747084122</v>
      </c>
      <c r="F64" s="26">
        <f t="shared" si="37"/>
        <v>1.1553941981543971</v>
      </c>
      <c r="G64" s="26">
        <f t="shared" si="37"/>
        <v>1.178851416920175</v>
      </c>
      <c r="H64" s="26">
        <f t="shared" si="37"/>
        <v>1.1582123954627104</v>
      </c>
      <c r="I64" s="26">
        <f t="shared" si="37"/>
        <v>1.289182095481308</v>
      </c>
      <c r="J64" s="26">
        <f t="shared" si="37"/>
        <v>1.3441768901950795</v>
      </c>
      <c r="K64" s="26">
        <f t="shared" si="37"/>
        <v>1.469711375072259</v>
      </c>
      <c r="L64" s="26">
        <f t="shared" si="37"/>
        <v>1.2837843765871488</v>
      </c>
      <c r="M64" s="26">
        <f t="shared" si="17"/>
        <v>1.456725202369857</v>
      </c>
      <c r="N64" s="26">
        <f t="shared" si="17"/>
        <v>1.4534275558164083</v>
      </c>
      <c r="O64" s="26">
        <f t="shared" si="17"/>
        <v>1.6174701753260075</v>
      </c>
      <c r="P64" s="26">
        <f t="shared" si="17"/>
        <v>1.6969233331977793</v>
      </c>
      <c r="Q64" s="26">
        <f t="shared" si="13"/>
        <v>1.6914223938919608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20"/>
        <v>8.810631670189562</v>
      </c>
      <c r="E65" s="26">
        <f aca="true" t="shared" si="38" ref="E65:L65">+E29/E$32*100</f>
        <v>10.78881636816788</v>
      </c>
      <c r="F65" s="26">
        <f t="shared" si="38"/>
        <v>12.326234241508075</v>
      </c>
      <c r="G65" s="26">
        <f t="shared" si="38"/>
        <v>12.562377561886901</v>
      </c>
      <c r="H65" s="26">
        <f t="shared" si="38"/>
        <v>10.306292570855762</v>
      </c>
      <c r="I65" s="26">
        <f t="shared" si="38"/>
        <v>15.184791090302902</v>
      </c>
      <c r="J65" s="26">
        <f t="shared" si="38"/>
        <v>9.371863252872508</v>
      </c>
      <c r="K65" s="26">
        <f t="shared" si="38"/>
        <v>9.04844499928434</v>
      </c>
      <c r="L65" s="26">
        <f t="shared" si="38"/>
        <v>8.31671128380805</v>
      </c>
      <c r="M65" s="26">
        <f t="shared" si="17"/>
        <v>9.389617558931649</v>
      </c>
      <c r="N65" s="26">
        <f t="shared" si="17"/>
        <v>7.9186644767670264</v>
      </c>
      <c r="O65" s="26">
        <f t="shared" si="17"/>
        <v>8.495417435235234</v>
      </c>
      <c r="P65" s="26">
        <f t="shared" si="17"/>
        <v>10.460929161235281</v>
      </c>
      <c r="Q65" s="26">
        <f t="shared" si="13"/>
        <v>6.919715002537116</v>
      </c>
    </row>
    <row r="66" spans="1:17" ht="15" customHeight="1">
      <c r="A66" s="3" t="s">
        <v>193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9" ref="N66:P67">+N30/N$32*100</f>
        <v>0.3912788982343539</v>
      </c>
      <c r="O66" s="26">
        <f t="shared" si="39"/>
        <v>0.38246111132178884</v>
      </c>
      <c r="P66" s="26">
        <f t="shared" si="39"/>
        <v>0.35221410806371234</v>
      </c>
      <c r="Q66" s="26">
        <f t="shared" si="13"/>
        <v>0.37144936010704466</v>
      </c>
    </row>
    <row r="67" spans="1:17" ht="15" customHeight="1">
      <c r="A67" s="3" t="s">
        <v>194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9"/>
        <v>1.81913132929117</v>
      </c>
      <c r="O67" s="26">
        <f t="shared" si="39"/>
        <v>3.6982044747301788</v>
      </c>
      <c r="P67" s="26">
        <f t="shared" si="39"/>
        <v>7.951190951602549</v>
      </c>
      <c r="Q67" s="26">
        <f t="shared" si="13"/>
        <v>5.5414866075698015</v>
      </c>
    </row>
    <row r="68" spans="1:17" ht="15" customHeight="1">
      <c r="A68" s="3" t="s">
        <v>0</v>
      </c>
      <c r="B68" s="27" t="e">
        <f aca="true" t="shared" si="40" ref="B68:N68">SUM(B40:B65)-B52-B53</f>
        <v>#DIV/0!</v>
      </c>
      <c r="C68" s="27" t="e">
        <f t="shared" si="40"/>
        <v>#DIV/0!</v>
      </c>
      <c r="D68" s="27">
        <f t="shared" si="40"/>
        <v>100.00554484748324</v>
      </c>
      <c r="E68" s="27">
        <f t="shared" si="40"/>
        <v>100</v>
      </c>
      <c r="F68" s="27">
        <f t="shared" si="40"/>
        <v>99.99999999999999</v>
      </c>
      <c r="G68" s="27">
        <f t="shared" si="40"/>
        <v>100.00000000000003</v>
      </c>
      <c r="H68" s="27">
        <f t="shared" si="40"/>
        <v>100.00000000000003</v>
      </c>
      <c r="I68" s="27">
        <f t="shared" si="40"/>
        <v>100</v>
      </c>
      <c r="J68" s="27">
        <f t="shared" si="40"/>
        <v>99.99999999999999</v>
      </c>
      <c r="K68" s="27">
        <f t="shared" si="40"/>
        <v>99.99999999999999</v>
      </c>
      <c r="L68" s="27">
        <f t="shared" si="40"/>
        <v>99.99999999999997</v>
      </c>
      <c r="M68" s="27">
        <f t="shared" si="40"/>
        <v>100.00000000000004</v>
      </c>
      <c r="N68" s="27">
        <f t="shared" si="40"/>
        <v>99.99999999999996</v>
      </c>
      <c r="O68" s="27">
        <f>SUM(O40:O65)-O52-O53</f>
        <v>100.00000000000001</v>
      </c>
      <c r="P68" s="27">
        <f>SUM(P40:P65)-P52-P53</f>
        <v>100</v>
      </c>
      <c r="Q68" s="27">
        <f>SUM(Q40:Q65)-Q52-Q53</f>
        <v>100.00000000000001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1" ref="C69:D72">+C33/C$32*100</f>
        <v>#DIV/0!</v>
      </c>
      <c r="D69" s="26">
        <f t="shared" si="41"/>
        <v>59.821307466304496</v>
      </c>
      <c r="E69" s="26">
        <f aca="true" t="shared" si="42" ref="E69:L69">+E33/E$32*100</f>
        <v>59.64183152389913</v>
      </c>
      <c r="F69" s="26">
        <f t="shared" si="42"/>
        <v>61.38305586393614</v>
      </c>
      <c r="G69" s="26">
        <f t="shared" si="42"/>
        <v>63.23801424007501</v>
      </c>
      <c r="H69" s="26">
        <f t="shared" si="42"/>
        <v>66.88917434111308</v>
      </c>
      <c r="I69" s="26">
        <f t="shared" si="42"/>
        <v>63.24749946797191</v>
      </c>
      <c r="J69" s="26">
        <f t="shared" si="42"/>
        <v>71.1106767500579</v>
      </c>
      <c r="K69" s="26">
        <f t="shared" si="42"/>
        <v>68.87293700499882</v>
      </c>
      <c r="L69" s="26">
        <f t="shared" si="42"/>
        <v>68.95624577079495</v>
      </c>
      <c r="M69" s="26">
        <f aca="true" t="shared" si="43" ref="M69:N72">+M33/M$32*100</f>
        <v>75.11006450291798</v>
      </c>
      <c r="N69" s="26">
        <f t="shared" si="43"/>
        <v>74.86967099440061</v>
      </c>
      <c r="O69" s="26">
        <f aca="true" t="shared" si="44" ref="O69:P72">+O33/O$32*100</f>
        <v>71.55536238028239</v>
      </c>
      <c r="P69" s="26">
        <f t="shared" si="44"/>
        <v>72.22863221649699</v>
      </c>
      <c r="Q69" s="26">
        <f>+Q33/Q$32*100</f>
        <v>70.02193568144234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1"/>
        <v>#DIV/0!</v>
      </c>
      <c r="D70" s="26">
        <f t="shared" si="41"/>
        <v>40.1786925336955</v>
      </c>
      <c r="E70" s="26">
        <f aca="true" t="shared" si="45" ref="E70:L70">+E34/E$32*100</f>
        <v>40.35816847610087</v>
      </c>
      <c r="F70" s="26">
        <f t="shared" si="45"/>
        <v>38.61694413606385</v>
      </c>
      <c r="G70" s="26">
        <f t="shared" si="45"/>
        <v>36.76198575992498</v>
      </c>
      <c r="H70" s="26">
        <f t="shared" si="45"/>
        <v>33.11082565888693</v>
      </c>
      <c r="I70" s="26">
        <f t="shared" si="45"/>
        <v>36.752500532028094</v>
      </c>
      <c r="J70" s="26">
        <f t="shared" si="45"/>
        <v>28.889323249942088</v>
      </c>
      <c r="K70" s="26">
        <f t="shared" si="45"/>
        <v>31.127062995001182</v>
      </c>
      <c r="L70" s="26">
        <f t="shared" si="45"/>
        <v>31.043754229205057</v>
      </c>
      <c r="M70" s="26">
        <f t="shared" si="43"/>
        <v>24.88993549708201</v>
      </c>
      <c r="N70" s="26">
        <f t="shared" si="43"/>
        <v>25.13032900559939</v>
      </c>
      <c r="O70" s="26">
        <f t="shared" si="44"/>
        <v>28.44463761971762</v>
      </c>
      <c r="P70" s="26">
        <f t="shared" si="44"/>
        <v>27.771367783503003</v>
      </c>
      <c r="Q70" s="26">
        <f>+Q34/Q$32*100</f>
        <v>29.978064318557664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1"/>
        <v>#DIV/0!</v>
      </c>
      <c r="D71" s="26">
        <f t="shared" si="41"/>
        <v>38.85239703320097</v>
      </c>
      <c r="E71" s="26">
        <f aca="true" t="shared" si="46" ref="E71:L71">+E35/E$32*100</f>
        <v>37.51971480568923</v>
      </c>
      <c r="F71" s="26">
        <f t="shared" si="46"/>
        <v>35.358136822982715</v>
      </c>
      <c r="G71" s="26">
        <f t="shared" si="46"/>
        <v>33.677188621024285</v>
      </c>
      <c r="H71" s="26">
        <f t="shared" si="46"/>
        <v>36.07083850423701</v>
      </c>
      <c r="I71" s="26">
        <f t="shared" si="46"/>
        <v>33.86449599205505</v>
      </c>
      <c r="J71" s="26">
        <f t="shared" si="46"/>
        <v>34.83925567403547</v>
      </c>
      <c r="K71" s="26">
        <f t="shared" si="46"/>
        <v>31.82705956949813</v>
      </c>
      <c r="L71" s="26">
        <f t="shared" si="46"/>
        <v>32.4284476646711</v>
      </c>
      <c r="M71" s="26">
        <f t="shared" si="43"/>
        <v>30.898672500785235</v>
      </c>
      <c r="N71" s="26">
        <f t="shared" si="43"/>
        <v>32.24237518913128</v>
      </c>
      <c r="O71" s="26">
        <f t="shared" si="44"/>
        <v>35.02468656825748</v>
      </c>
      <c r="P71" s="26">
        <f t="shared" si="44"/>
        <v>35.19284232871717</v>
      </c>
      <c r="Q71" s="26">
        <f>+Q35/Q$32*100</f>
        <v>39.20585807575449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1"/>
        <v>#DIV/0!</v>
      </c>
      <c r="D72" s="26">
        <f t="shared" si="41"/>
        <v>61.14760296679902</v>
      </c>
      <c r="E72" s="26">
        <f aca="true" t="shared" si="47" ref="E72:L72">+E36/E$32*100</f>
        <v>62.48028519431077</v>
      </c>
      <c r="F72" s="26">
        <f t="shared" si="47"/>
        <v>64.64186317701729</v>
      </c>
      <c r="G72" s="26">
        <f t="shared" si="47"/>
        <v>66.32281137897571</v>
      </c>
      <c r="H72" s="26">
        <f t="shared" si="47"/>
        <v>63.92916149576299</v>
      </c>
      <c r="I72" s="26">
        <f t="shared" si="47"/>
        <v>66.13550400794496</v>
      </c>
      <c r="J72" s="26">
        <f t="shared" si="47"/>
        <v>65.16074432596453</v>
      </c>
      <c r="K72" s="26">
        <f t="shared" si="47"/>
        <v>68.17294043050187</v>
      </c>
      <c r="L72" s="26">
        <f t="shared" si="47"/>
        <v>67.57155233532892</v>
      </c>
      <c r="M72" s="26">
        <f t="shared" si="43"/>
        <v>69.10132749921478</v>
      </c>
      <c r="N72" s="26">
        <f t="shared" si="43"/>
        <v>67.75762481086872</v>
      </c>
      <c r="O72" s="26">
        <f t="shared" si="44"/>
        <v>64.97531343174252</v>
      </c>
      <c r="P72" s="26">
        <f t="shared" si="44"/>
        <v>64.80715767128282</v>
      </c>
      <c r="Q72" s="26">
        <f>+Q36/Q$32*100</f>
        <v>60.7941419242455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25390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烏山町</v>
      </c>
      <c r="P1" s="71" t="str">
        <f>'財政指標'!$M$1</f>
        <v>烏山町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191</v>
      </c>
      <c r="P3" s="2" t="s">
        <v>192</v>
      </c>
      <c r="Q3" s="2" t="s">
        <v>195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987446</v>
      </c>
      <c r="E4" s="16">
        <f t="shared" si="0"/>
        <v>1032048</v>
      </c>
      <c r="F4" s="16">
        <f t="shared" si="0"/>
        <v>1014984</v>
      </c>
      <c r="G4" s="16">
        <f t="shared" si="0"/>
        <v>835419</v>
      </c>
      <c r="H4" s="16">
        <f t="shared" si="0"/>
        <v>905286</v>
      </c>
      <c r="I4" s="16">
        <f t="shared" si="0"/>
        <v>826546</v>
      </c>
      <c r="J4" s="16">
        <f t="shared" si="0"/>
        <v>912157</v>
      </c>
      <c r="K4" s="16">
        <f aca="true" t="shared" si="1" ref="K4:P4">SUM(K5:K8)</f>
        <v>778576</v>
      </c>
      <c r="L4" s="16">
        <f t="shared" si="1"/>
        <v>727285</v>
      </c>
      <c r="M4" s="16">
        <f t="shared" si="1"/>
        <v>733607</v>
      </c>
      <c r="N4" s="16">
        <f t="shared" si="1"/>
        <v>714559</v>
      </c>
      <c r="O4" s="16">
        <f t="shared" si="1"/>
        <v>637468</v>
      </c>
      <c r="P4" s="16">
        <f t="shared" si="1"/>
        <v>592412</v>
      </c>
      <c r="Q4" s="16">
        <f>SUM(Q5:Q8)</f>
        <v>602876</v>
      </c>
    </row>
    <row r="5" spans="1:17" ht="18" customHeight="1">
      <c r="A5" s="14" t="s">
        <v>48</v>
      </c>
      <c r="B5" s="16"/>
      <c r="C5" s="16">
        <v>8640</v>
      </c>
      <c r="D5" s="16">
        <v>10195</v>
      </c>
      <c r="E5" s="16">
        <v>9914</v>
      </c>
      <c r="F5" s="16">
        <v>10123</v>
      </c>
      <c r="G5" s="16">
        <v>9966</v>
      </c>
      <c r="H5" s="16">
        <v>10217</v>
      </c>
      <c r="I5" s="16">
        <v>13777</v>
      </c>
      <c r="J5" s="16">
        <v>13658</v>
      </c>
      <c r="K5" s="16">
        <v>13775</v>
      </c>
      <c r="L5" s="16">
        <v>13294</v>
      </c>
      <c r="M5" s="16">
        <v>13484</v>
      </c>
      <c r="N5" s="16">
        <v>13248</v>
      </c>
      <c r="O5" s="16">
        <v>12776</v>
      </c>
      <c r="P5" s="16">
        <v>12594</v>
      </c>
      <c r="Q5" s="16">
        <v>18993</v>
      </c>
    </row>
    <row r="6" spans="1:17" ht="18" customHeight="1">
      <c r="A6" s="14" t="s">
        <v>49</v>
      </c>
      <c r="B6" s="17"/>
      <c r="C6" s="17">
        <v>543332</v>
      </c>
      <c r="D6" s="17">
        <v>706505</v>
      </c>
      <c r="E6" s="17">
        <v>776956</v>
      </c>
      <c r="F6" s="17">
        <v>810245</v>
      </c>
      <c r="G6" s="17">
        <v>654395</v>
      </c>
      <c r="H6" s="17">
        <v>661987</v>
      </c>
      <c r="I6" s="17">
        <v>634052</v>
      </c>
      <c r="J6" s="17">
        <v>717250</v>
      </c>
      <c r="K6" s="17">
        <v>599566</v>
      </c>
      <c r="L6" s="17">
        <v>585548</v>
      </c>
      <c r="M6" s="17">
        <v>548260</v>
      </c>
      <c r="N6" s="17">
        <v>543114</v>
      </c>
      <c r="O6" s="17">
        <v>504361</v>
      </c>
      <c r="P6" s="17">
        <v>459627</v>
      </c>
      <c r="Q6" s="17">
        <v>446534</v>
      </c>
    </row>
    <row r="7" spans="1:17" ht="18" customHeight="1">
      <c r="A7" s="14" t="s">
        <v>50</v>
      </c>
      <c r="B7" s="17"/>
      <c r="C7" s="17">
        <v>23145</v>
      </c>
      <c r="D7" s="17">
        <v>40606</v>
      </c>
      <c r="E7" s="17">
        <v>42539</v>
      </c>
      <c r="F7" s="17">
        <v>44756</v>
      </c>
      <c r="G7" s="17">
        <v>48999</v>
      </c>
      <c r="H7" s="17">
        <v>52045</v>
      </c>
      <c r="I7" s="17">
        <v>55045</v>
      </c>
      <c r="J7" s="17">
        <v>55027</v>
      </c>
      <c r="K7" s="17">
        <v>53840</v>
      </c>
      <c r="L7" s="17">
        <v>57825</v>
      </c>
      <c r="M7" s="17">
        <v>61014</v>
      </c>
      <c r="N7" s="17">
        <v>53663</v>
      </c>
      <c r="O7" s="17">
        <v>48339</v>
      </c>
      <c r="P7" s="17">
        <v>52181</v>
      </c>
      <c r="Q7" s="17">
        <v>54140</v>
      </c>
    </row>
    <row r="8" spans="1:17" ht="18" customHeight="1">
      <c r="A8" s="14" t="s">
        <v>51</v>
      </c>
      <c r="B8" s="17"/>
      <c r="C8" s="17">
        <v>104678</v>
      </c>
      <c r="D8" s="17">
        <v>230140</v>
      </c>
      <c r="E8" s="17">
        <v>202639</v>
      </c>
      <c r="F8" s="17">
        <v>149860</v>
      </c>
      <c r="G8" s="17">
        <v>122059</v>
      </c>
      <c r="H8" s="17">
        <v>181037</v>
      </c>
      <c r="I8" s="17">
        <v>123672</v>
      </c>
      <c r="J8" s="17">
        <v>126222</v>
      </c>
      <c r="K8" s="17">
        <v>111395</v>
      </c>
      <c r="L8" s="17">
        <v>70618</v>
      </c>
      <c r="M8" s="17">
        <v>110849</v>
      </c>
      <c r="N8" s="17">
        <v>104534</v>
      </c>
      <c r="O8" s="17">
        <v>71992</v>
      </c>
      <c r="P8" s="17">
        <v>68010</v>
      </c>
      <c r="Q8" s="17">
        <v>83209</v>
      </c>
    </row>
    <row r="9" spans="1:17" ht="18" customHeight="1">
      <c r="A9" s="14" t="s">
        <v>52</v>
      </c>
      <c r="B9" s="16"/>
      <c r="C9" s="16">
        <v>618459</v>
      </c>
      <c r="D9" s="16">
        <v>638033</v>
      </c>
      <c r="E9" s="16">
        <v>689586</v>
      </c>
      <c r="F9" s="16">
        <v>750059</v>
      </c>
      <c r="G9" s="16">
        <v>794618</v>
      </c>
      <c r="H9" s="16">
        <v>849065</v>
      </c>
      <c r="I9" s="16">
        <v>827801</v>
      </c>
      <c r="J9" s="16">
        <v>806890</v>
      </c>
      <c r="K9" s="16">
        <v>845647</v>
      </c>
      <c r="L9" s="16">
        <v>851879</v>
      </c>
      <c r="M9" s="16">
        <v>793923</v>
      </c>
      <c r="N9" s="16">
        <v>797407</v>
      </c>
      <c r="O9" s="16">
        <v>810318</v>
      </c>
      <c r="P9" s="16">
        <v>873515</v>
      </c>
      <c r="Q9" s="16">
        <v>807973</v>
      </c>
    </row>
    <row r="10" spans="1:17" ht="18" customHeight="1">
      <c r="A10" s="14" t="s">
        <v>53</v>
      </c>
      <c r="B10" s="16"/>
      <c r="C10" s="16">
        <v>618336</v>
      </c>
      <c r="D10" s="16">
        <v>637393</v>
      </c>
      <c r="E10" s="16">
        <v>688934</v>
      </c>
      <c r="F10" s="16">
        <v>749391</v>
      </c>
      <c r="G10" s="16">
        <v>793948</v>
      </c>
      <c r="H10" s="16">
        <v>848412</v>
      </c>
      <c r="I10" s="16">
        <v>827156</v>
      </c>
      <c r="J10" s="16">
        <v>806226</v>
      </c>
      <c r="K10" s="16">
        <v>811987</v>
      </c>
      <c r="L10" s="16">
        <v>851215</v>
      </c>
      <c r="M10" s="16">
        <v>793255</v>
      </c>
      <c r="N10" s="16">
        <v>796736</v>
      </c>
      <c r="O10" s="16">
        <v>809643</v>
      </c>
      <c r="P10" s="16">
        <v>872835</v>
      </c>
      <c r="Q10" s="16">
        <v>805073</v>
      </c>
    </row>
    <row r="11" spans="1:17" ht="18" customHeight="1">
      <c r="A11" s="14" t="s">
        <v>54</v>
      </c>
      <c r="B11" s="16"/>
      <c r="C11" s="16">
        <v>22788</v>
      </c>
      <c r="D11" s="16">
        <v>22615</v>
      </c>
      <c r="E11" s="16">
        <v>23378</v>
      </c>
      <c r="F11" s="16">
        <v>23979</v>
      </c>
      <c r="G11" s="16">
        <v>24370</v>
      </c>
      <c r="H11" s="16">
        <v>24910</v>
      </c>
      <c r="I11" s="16">
        <v>25214</v>
      </c>
      <c r="J11" s="16">
        <v>25628</v>
      </c>
      <c r="K11" s="16">
        <v>25885</v>
      </c>
      <c r="L11" s="16">
        <v>26020</v>
      </c>
      <c r="M11" s="16">
        <v>26614</v>
      </c>
      <c r="N11" s="16">
        <v>27250</v>
      </c>
      <c r="O11" s="16">
        <v>27871</v>
      </c>
      <c r="P11" s="16">
        <v>29186</v>
      </c>
      <c r="Q11" s="16">
        <v>30091</v>
      </c>
    </row>
    <row r="12" spans="1:17" ht="18" customHeight="1">
      <c r="A12" s="14" t="s">
        <v>55</v>
      </c>
      <c r="B12" s="16"/>
      <c r="C12" s="16">
        <v>71771</v>
      </c>
      <c r="D12" s="16">
        <v>84787</v>
      </c>
      <c r="E12" s="16">
        <v>83989</v>
      </c>
      <c r="F12" s="16">
        <v>83744</v>
      </c>
      <c r="G12" s="16">
        <v>84525</v>
      </c>
      <c r="H12" s="16">
        <v>84667</v>
      </c>
      <c r="I12" s="16">
        <v>81963</v>
      </c>
      <c r="J12" s="16">
        <v>96666</v>
      </c>
      <c r="K12" s="16">
        <v>99301</v>
      </c>
      <c r="L12" s="16">
        <v>109363</v>
      </c>
      <c r="M12" s="16">
        <v>105551</v>
      </c>
      <c r="N12" s="16">
        <v>105701</v>
      </c>
      <c r="O12" s="16">
        <v>100866</v>
      </c>
      <c r="P12" s="16">
        <v>105202</v>
      </c>
      <c r="Q12" s="16">
        <v>104014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21548</v>
      </c>
      <c r="E14" s="16">
        <v>6938</v>
      </c>
      <c r="F14" s="16">
        <v>7439</v>
      </c>
      <c r="G14" s="16">
        <v>5744</v>
      </c>
      <c r="H14" s="16">
        <v>6351</v>
      </c>
      <c r="I14" s="16">
        <v>5479</v>
      </c>
      <c r="J14" s="16">
        <v>6165</v>
      </c>
      <c r="K14" s="16">
        <v>4416</v>
      </c>
      <c r="L14" s="16">
        <v>5473</v>
      </c>
      <c r="M14" s="16">
        <v>6314</v>
      </c>
      <c r="N14" s="16">
        <v>2551</v>
      </c>
      <c r="O14" s="16">
        <v>1901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>SUM(Q18:Q21)</f>
        <v>0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1754429</v>
      </c>
      <c r="E22" s="17">
        <f t="shared" si="4"/>
        <v>1835939</v>
      </c>
      <c r="F22" s="17">
        <f t="shared" si="4"/>
        <v>1880205</v>
      </c>
      <c r="G22" s="17">
        <f t="shared" si="4"/>
        <v>1744676</v>
      </c>
      <c r="H22" s="17">
        <f t="shared" si="4"/>
        <v>1870279</v>
      </c>
      <c r="I22" s="17">
        <f t="shared" si="4"/>
        <v>1767003</v>
      </c>
      <c r="J22" s="17">
        <f t="shared" si="4"/>
        <v>1847506</v>
      </c>
      <c r="K22" s="17">
        <f aca="true" t="shared" si="5" ref="K22:P22">+K4+K9+K11+K12+K13+K14+K15+K16+K17</f>
        <v>1753825</v>
      </c>
      <c r="L22" s="17">
        <f t="shared" si="5"/>
        <v>1720020</v>
      </c>
      <c r="M22" s="17">
        <f t="shared" si="5"/>
        <v>1666009</v>
      </c>
      <c r="N22" s="17">
        <f t="shared" si="5"/>
        <v>1647468</v>
      </c>
      <c r="O22" s="17">
        <f t="shared" si="5"/>
        <v>1578424</v>
      </c>
      <c r="P22" s="17">
        <f t="shared" si="5"/>
        <v>1600315</v>
      </c>
      <c r="Q22" s="17">
        <f>+Q4+Q9+Q11+Q12+Q13+Q14+Q15+Q16+Q17</f>
        <v>1544954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烏山町</v>
      </c>
      <c r="P30" s="71"/>
      <c r="Q30" s="71" t="str">
        <f>'財政指標'!$M$1</f>
        <v>烏山町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2" t="s">
        <v>191</v>
      </c>
      <c r="P32" s="2" t="s">
        <v>192</v>
      </c>
      <c r="Q32" s="2" t="s">
        <v>195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56.28304137699502</v>
      </c>
      <c r="E33" s="31">
        <f t="shared" si="6"/>
        <v>56.213632370138654</v>
      </c>
      <c r="F33" s="31">
        <f t="shared" si="6"/>
        <v>53.982624235123296</v>
      </c>
      <c r="G33" s="31">
        <f t="shared" si="6"/>
        <v>47.88390509183367</v>
      </c>
      <c r="H33" s="31">
        <f t="shared" si="6"/>
        <v>48.40379430020869</v>
      </c>
      <c r="I33" s="31">
        <f t="shared" si="6"/>
        <v>46.77671741360937</v>
      </c>
      <c r="J33" s="31">
        <f t="shared" si="6"/>
        <v>49.37234303975197</v>
      </c>
      <c r="K33" s="31">
        <f t="shared" si="6"/>
        <v>44.39302667027782</v>
      </c>
      <c r="L33" s="31">
        <f t="shared" si="6"/>
        <v>42.28351995907024</v>
      </c>
      <c r="M33" s="31">
        <f aca="true" t="shared" si="7" ref="M33:N50">M4/M$22*100</f>
        <v>44.03379573579734</v>
      </c>
      <c r="N33" s="31">
        <f t="shared" si="7"/>
        <v>43.373164152505545</v>
      </c>
      <c r="O33" s="31">
        <f aca="true" t="shared" si="8" ref="O33:P50">O4/O$22*100</f>
        <v>40.38636006548304</v>
      </c>
      <c r="P33" s="31">
        <f t="shared" si="8"/>
        <v>37.01846199029566</v>
      </c>
      <c r="Q33" s="31">
        <f aca="true" t="shared" si="9" ref="Q33:Q50">Q4/Q$22*100</f>
        <v>39.02226215149448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0.5811007455987105</v>
      </c>
      <c r="E34" s="31">
        <f t="shared" si="11"/>
        <v>0.5399961545563333</v>
      </c>
      <c r="F34" s="31">
        <f t="shared" si="11"/>
        <v>0.5383987384354366</v>
      </c>
      <c r="G34" s="31">
        <f t="shared" si="11"/>
        <v>0.5712235394995977</v>
      </c>
      <c r="H34" s="31">
        <f t="shared" si="11"/>
        <v>0.5462821322380244</v>
      </c>
      <c r="I34" s="31">
        <f t="shared" si="11"/>
        <v>0.7796817549262791</v>
      </c>
      <c r="J34" s="31">
        <f t="shared" si="11"/>
        <v>0.7392668819478799</v>
      </c>
      <c r="K34" s="31">
        <f t="shared" si="11"/>
        <v>0.7854261400082676</v>
      </c>
      <c r="L34" s="31">
        <f t="shared" si="11"/>
        <v>0.772897989558261</v>
      </c>
      <c r="M34" s="31">
        <f t="shared" si="7"/>
        <v>0.8093593732086681</v>
      </c>
      <c r="N34" s="31">
        <f t="shared" si="7"/>
        <v>0.8041430850250202</v>
      </c>
      <c r="O34" s="31">
        <f t="shared" si="8"/>
        <v>0.8094149607456552</v>
      </c>
      <c r="P34" s="31">
        <f t="shared" si="8"/>
        <v>0.7869700652684003</v>
      </c>
      <c r="Q34" s="31">
        <f t="shared" si="9"/>
        <v>1.2293569905641204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40.26979718187513</v>
      </c>
      <c r="E35" s="31">
        <f t="shared" si="12"/>
        <v>42.319270956170115</v>
      </c>
      <c r="F35" s="31">
        <f t="shared" si="12"/>
        <v>43.09343927922753</v>
      </c>
      <c r="G35" s="31">
        <f t="shared" si="12"/>
        <v>37.50811038840449</v>
      </c>
      <c r="H35" s="31">
        <f t="shared" si="12"/>
        <v>35.3950934593181</v>
      </c>
      <c r="I35" s="31">
        <f t="shared" si="12"/>
        <v>35.88290455647217</v>
      </c>
      <c r="J35" s="31">
        <f t="shared" si="12"/>
        <v>38.822607342005924</v>
      </c>
      <c r="K35" s="31">
        <f t="shared" si="12"/>
        <v>34.18619303522301</v>
      </c>
      <c r="L35" s="31">
        <f t="shared" si="12"/>
        <v>34.043092522179975</v>
      </c>
      <c r="M35" s="31">
        <f t="shared" si="7"/>
        <v>32.90858572792824</v>
      </c>
      <c r="N35" s="31">
        <f t="shared" si="7"/>
        <v>32.96658872888578</v>
      </c>
      <c r="O35" s="31">
        <f t="shared" si="8"/>
        <v>31.953454838497137</v>
      </c>
      <c r="P35" s="31">
        <f t="shared" si="8"/>
        <v>28.72103304661895</v>
      </c>
      <c r="Q35" s="31">
        <f t="shared" si="9"/>
        <v>28.902737557234715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2.314485225677414</v>
      </c>
      <c r="E36" s="31">
        <f t="shared" si="13"/>
        <v>2.317015979289072</v>
      </c>
      <c r="F36" s="31">
        <f t="shared" si="13"/>
        <v>2.380378735297481</v>
      </c>
      <c r="G36" s="31">
        <f t="shared" si="13"/>
        <v>2.8084870772567516</v>
      </c>
      <c r="H36" s="31">
        <f t="shared" si="13"/>
        <v>2.7827399013730036</v>
      </c>
      <c r="I36" s="31">
        <f t="shared" si="13"/>
        <v>3.1151616607328907</v>
      </c>
      <c r="J36" s="31">
        <f t="shared" si="13"/>
        <v>2.978447701928979</v>
      </c>
      <c r="K36" s="31">
        <f t="shared" si="13"/>
        <v>3.0698615882428406</v>
      </c>
      <c r="L36" s="31">
        <f t="shared" si="13"/>
        <v>3.361879513028918</v>
      </c>
      <c r="M36" s="31">
        <f t="shared" si="7"/>
        <v>3.6622851377153425</v>
      </c>
      <c r="N36" s="31">
        <f t="shared" si="7"/>
        <v>3.2573015075254874</v>
      </c>
      <c r="O36" s="31">
        <f t="shared" si="8"/>
        <v>3.062485111731702</v>
      </c>
      <c r="P36" s="31">
        <f t="shared" si="8"/>
        <v>3.2606705554843893</v>
      </c>
      <c r="Q36" s="31">
        <f t="shared" si="9"/>
        <v>3.504311455227793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13.11765822384377</v>
      </c>
      <c r="E37" s="31">
        <f t="shared" si="14"/>
        <v>11.037349280123141</v>
      </c>
      <c r="F37" s="31">
        <f t="shared" si="14"/>
        <v>7.970407482162849</v>
      </c>
      <c r="G37" s="31">
        <f t="shared" si="14"/>
        <v>6.996084086672827</v>
      </c>
      <c r="H37" s="31">
        <f t="shared" si="14"/>
        <v>9.679678807279556</v>
      </c>
      <c r="I37" s="31">
        <f t="shared" si="14"/>
        <v>6.998969441478028</v>
      </c>
      <c r="J37" s="31">
        <f t="shared" si="14"/>
        <v>6.832021113869184</v>
      </c>
      <c r="K37" s="31">
        <f t="shared" si="14"/>
        <v>6.3515459068037</v>
      </c>
      <c r="L37" s="31">
        <f t="shared" si="14"/>
        <v>4.105649934303089</v>
      </c>
      <c r="M37" s="31">
        <f t="shared" si="7"/>
        <v>6.653565496945095</v>
      </c>
      <c r="N37" s="31">
        <f t="shared" si="7"/>
        <v>6.345130831069253</v>
      </c>
      <c r="O37" s="31">
        <f t="shared" si="8"/>
        <v>4.561005154508548</v>
      </c>
      <c r="P37" s="31">
        <f t="shared" si="8"/>
        <v>4.249788322923925</v>
      </c>
      <c r="Q37" s="31">
        <f t="shared" si="9"/>
        <v>5.385856148467851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36.36698891776185</v>
      </c>
      <c r="E38" s="31">
        <f t="shared" si="15"/>
        <v>37.560398248525686</v>
      </c>
      <c r="F38" s="31">
        <f t="shared" si="15"/>
        <v>39.892405349416684</v>
      </c>
      <c r="G38" s="31">
        <f t="shared" si="15"/>
        <v>45.54530468694474</v>
      </c>
      <c r="H38" s="31">
        <f t="shared" si="15"/>
        <v>45.397772204040145</v>
      </c>
      <c r="I38" s="31">
        <f t="shared" si="15"/>
        <v>46.84774162805609</v>
      </c>
      <c r="J38" s="31">
        <f t="shared" si="15"/>
        <v>43.674553695630756</v>
      </c>
      <c r="K38" s="31">
        <f t="shared" si="15"/>
        <v>48.217296480549656</v>
      </c>
      <c r="L38" s="31">
        <f t="shared" si="15"/>
        <v>49.527272938686764</v>
      </c>
      <c r="M38" s="31">
        <f t="shared" si="7"/>
        <v>47.65418434114102</v>
      </c>
      <c r="N38" s="31">
        <f t="shared" si="7"/>
        <v>48.40197199581418</v>
      </c>
      <c r="O38" s="31">
        <f t="shared" si="8"/>
        <v>51.33715655615981</v>
      </c>
      <c r="P38" s="31">
        <f t="shared" si="8"/>
        <v>54.58394128655921</v>
      </c>
      <c r="Q38" s="31">
        <f t="shared" si="9"/>
        <v>52.297544134000105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36.3305098125943</v>
      </c>
      <c r="E39" s="31">
        <f t="shared" si="16"/>
        <v>37.524885086051334</v>
      </c>
      <c r="F39" s="31">
        <f t="shared" si="16"/>
        <v>39.85687730859135</v>
      </c>
      <c r="G39" s="31">
        <f t="shared" si="16"/>
        <v>45.50690214114254</v>
      </c>
      <c r="H39" s="31">
        <f t="shared" si="16"/>
        <v>45.36285762712408</v>
      </c>
      <c r="I39" s="31">
        <f t="shared" si="16"/>
        <v>46.81123914334045</v>
      </c>
      <c r="J39" s="31">
        <f t="shared" si="16"/>
        <v>43.638613352270575</v>
      </c>
      <c r="K39" s="31">
        <f t="shared" si="16"/>
        <v>46.298062805582084</v>
      </c>
      <c r="L39" s="31">
        <f t="shared" si="16"/>
        <v>49.48866873641004</v>
      </c>
      <c r="M39" s="31">
        <f t="shared" si="7"/>
        <v>47.61408851932973</v>
      </c>
      <c r="N39" s="31">
        <f t="shared" si="7"/>
        <v>48.361242828388775</v>
      </c>
      <c r="O39" s="31">
        <f t="shared" si="8"/>
        <v>51.29439238126131</v>
      </c>
      <c r="P39" s="31">
        <f t="shared" si="8"/>
        <v>54.541449652099736</v>
      </c>
      <c r="Q39" s="31">
        <f t="shared" si="9"/>
        <v>52.109836279915136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1.2890233802564823</v>
      </c>
      <c r="E40" s="31">
        <f t="shared" si="17"/>
        <v>1.2733538532598305</v>
      </c>
      <c r="F40" s="31">
        <f t="shared" si="17"/>
        <v>1.2753396571118574</v>
      </c>
      <c r="G40" s="31">
        <f t="shared" si="17"/>
        <v>1.3968209570143684</v>
      </c>
      <c r="H40" s="31">
        <f t="shared" si="17"/>
        <v>1.331886846828735</v>
      </c>
      <c r="I40" s="31">
        <f t="shared" si="17"/>
        <v>1.4269358908841694</v>
      </c>
      <c r="J40" s="31">
        <f t="shared" si="17"/>
        <v>1.3871673488475815</v>
      </c>
      <c r="K40" s="31">
        <f t="shared" si="17"/>
        <v>1.4759169244365886</v>
      </c>
      <c r="L40" s="31">
        <f t="shared" si="17"/>
        <v>1.5127731072894501</v>
      </c>
      <c r="M40" s="31">
        <f t="shared" si="7"/>
        <v>1.5974703618047683</v>
      </c>
      <c r="N40" s="31">
        <f t="shared" si="7"/>
        <v>1.6540533715981127</v>
      </c>
      <c r="O40" s="31">
        <f t="shared" si="8"/>
        <v>1.7657486201426233</v>
      </c>
      <c r="P40" s="31">
        <f t="shared" si="8"/>
        <v>1.8237659460793656</v>
      </c>
      <c r="Q40" s="31">
        <f t="shared" si="9"/>
        <v>1.9476955300934524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4.832740452876691</v>
      </c>
      <c r="E41" s="31">
        <f t="shared" si="18"/>
        <v>4.5747162623594795</v>
      </c>
      <c r="F41" s="31">
        <f t="shared" si="18"/>
        <v>4.453982411492364</v>
      </c>
      <c r="G41" s="31">
        <f t="shared" si="18"/>
        <v>4.844739080494029</v>
      </c>
      <c r="H41" s="31">
        <f t="shared" si="18"/>
        <v>4.526971644337556</v>
      </c>
      <c r="I41" s="31">
        <f t="shared" si="18"/>
        <v>4.638532022865836</v>
      </c>
      <c r="J41" s="31">
        <f t="shared" si="18"/>
        <v>5.232242818155935</v>
      </c>
      <c r="K41" s="31">
        <f t="shared" si="18"/>
        <v>5.661967414080652</v>
      </c>
      <c r="L41" s="31">
        <f t="shared" si="18"/>
        <v>6.358240020464878</v>
      </c>
      <c r="M41" s="31">
        <f t="shared" si="7"/>
        <v>6.335560011980728</v>
      </c>
      <c r="N41" s="31">
        <f t="shared" si="7"/>
        <v>6.41596680481806</v>
      </c>
      <c r="O41" s="31">
        <f t="shared" si="8"/>
        <v>6.390298170833693</v>
      </c>
      <c r="P41" s="31">
        <f t="shared" si="8"/>
        <v>6.573830777065766</v>
      </c>
      <c r="Q41" s="31">
        <f t="shared" si="9"/>
        <v>6.732498184411963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1.2282058721099571</v>
      </c>
      <c r="E43" s="31">
        <f t="shared" si="20"/>
        <v>0.37789926571634463</v>
      </c>
      <c r="F43" s="31">
        <f t="shared" si="20"/>
        <v>0.395648346855795</v>
      </c>
      <c r="G43" s="31">
        <f t="shared" si="20"/>
        <v>0.32923018371319374</v>
      </c>
      <c r="H43" s="31">
        <f t="shared" si="20"/>
        <v>0.33957500458487744</v>
      </c>
      <c r="I43" s="31">
        <f t="shared" si="20"/>
        <v>0.310073044584531</v>
      </c>
      <c r="J43" s="31">
        <f t="shared" si="20"/>
        <v>0.33369309761375604</v>
      </c>
      <c r="K43" s="31">
        <f t="shared" si="20"/>
        <v>0.251792510655282</v>
      </c>
      <c r="L43" s="31">
        <f t="shared" si="20"/>
        <v>0.31819397448866876</v>
      </c>
      <c r="M43" s="31">
        <f t="shared" si="7"/>
        <v>0.37898954927614437</v>
      </c>
      <c r="N43" s="31">
        <f t="shared" si="7"/>
        <v>0.15484367526410225</v>
      </c>
      <c r="O43" s="31">
        <f t="shared" si="8"/>
        <v>0.1204365873808305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0</v>
      </c>
      <c r="E46" s="31">
        <f t="shared" si="23"/>
        <v>0</v>
      </c>
      <c r="F46" s="31">
        <f t="shared" si="23"/>
        <v>0</v>
      </c>
      <c r="G46" s="31">
        <f t="shared" si="23"/>
        <v>0</v>
      </c>
      <c r="H46" s="31">
        <f t="shared" si="23"/>
        <v>0</v>
      </c>
      <c r="I46" s="31">
        <f t="shared" si="23"/>
        <v>0</v>
      </c>
      <c r="J46" s="31">
        <f t="shared" si="23"/>
        <v>0</v>
      </c>
      <c r="K46" s="31">
        <f t="shared" si="23"/>
        <v>0</v>
      </c>
      <c r="L46" s="31">
        <f t="shared" si="23"/>
        <v>0</v>
      </c>
      <c r="M46" s="31">
        <f t="shared" si="7"/>
        <v>0</v>
      </c>
      <c r="N46" s="31">
        <f t="shared" si="7"/>
        <v>0</v>
      </c>
      <c r="O46" s="31">
        <f t="shared" si="8"/>
        <v>0</v>
      </c>
      <c r="P46" s="31">
        <f t="shared" si="8"/>
        <v>0</v>
      </c>
      <c r="Q46" s="31">
        <f t="shared" si="9"/>
        <v>0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</v>
      </c>
      <c r="G51" s="32">
        <f t="shared" si="28"/>
        <v>100</v>
      </c>
      <c r="H51" s="32">
        <f t="shared" si="28"/>
        <v>99.99999999999999</v>
      </c>
      <c r="I51" s="32">
        <f t="shared" si="28"/>
        <v>99.99999999999999</v>
      </c>
      <c r="J51" s="32">
        <f t="shared" si="28"/>
        <v>100</v>
      </c>
      <c r="K51" s="32">
        <f t="shared" si="28"/>
        <v>99.99999999999999</v>
      </c>
      <c r="L51" s="32">
        <f t="shared" si="28"/>
        <v>100</v>
      </c>
      <c r="M51" s="32">
        <f>+M33+M38+M40+M41+M42+M43+M44+M45+M46</f>
        <v>100</v>
      </c>
      <c r="N51" s="32">
        <f>+N33+N38+N40+N41+N42+N43+N44+N45+N46</f>
        <v>99.99999999999999</v>
      </c>
      <c r="O51" s="32">
        <f>+O33+O38+O40+O41+O42+O43+O44+O45+O46</f>
        <v>100</v>
      </c>
      <c r="P51" s="32">
        <f>+P33+P38+P40+P41+P42+P43+P44+P45+P46</f>
        <v>100</v>
      </c>
      <c r="Q51" s="32">
        <f>+Q33+Q38+Q40+Q41+Q42+Q43+Q44+Q45+Q46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烏山町</v>
      </c>
      <c r="P1" s="34" t="str">
        <f>'財政指標'!$M$1</f>
        <v>烏山町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191</v>
      </c>
      <c r="P3" s="2" t="s">
        <v>192</v>
      </c>
      <c r="Q3" s="2" t="s">
        <v>195</v>
      </c>
    </row>
    <row r="4" spans="1:17" ht="18" customHeight="1">
      <c r="A4" s="19" t="s">
        <v>67</v>
      </c>
      <c r="B4" s="19"/>
      <c r="C4" s="15"/>
      <c r="D4" s="15">
        <v>1360157</v>
      </c>
      <c r="E4" s="15">
        <v>1474294</v>
      </c>
      <c r="F4" s="15">
        <v>1475460</v>
      </c>
      <c r="G4" s="15">
        <v>1507364</v>
      </c>
      <c r="H4" s="15">
        <v>1510888</v>
      </c>
      <c r="I4" s="15">
        <v>1576703</v>
      </c>
      <c r="J4" s="17">
        <v>1629225</v>
      </c>
      <c r="K4" s="16">
        <v>1602943</v>
      </c>
      <c r="L4" s="19">
        <v>1629654</v>
      </c>
      <c r="M4" s="19">
        <v>1591979</v>
      </c>
      <c r="N4" s="19">
        <v>1606699</v>
      </c>
      <c r="O4" s="19">
        <v>1608472</v>
      </c>
      <c r="P4" s="19">
        <v>1531454</v>
      </c>
      <c r="Q4" s="19">
        <v>1542668</v>
      </c>
    </row>
    <row r="5" spans="1:17" ht="18" customHeight="1">
      <c r="A5" s="19" t="s">
        <v>68</v>
      </c>
      <c r="B5" s="19"/>
      <c r="C5" s="15"/>
      <c r="D5" s="15">
        <v>957884</v>
      </c>
      <c r="E5" s="15">
        <v>1030853</v>
      </c>
      <c r="F5" s="15">
        <v>1032846</v>
      </c>
      <c r="G5" s="15">
        <v>1057811</v>
      </c>
      <c r="H5" s="15">
        <v>1062615</v>
      </c>
      <c r="I5" s="15">
        <v>1099085</v>
      </c>
      <c r="J5" s="17">
        <v>1110538</v>
      </c>
      <c r="K5" s="16">
        <v>1114725</v>
      </c>
      <c r="L5" s="19">
        <v>1115831</v>
      </c>
      <c r="M5" s="19">
        <v>1099531</v>
      </c>
      <c r="N5" s="19">
        <v>1120129</v>
      </c>
      <c r="O5" s="19">
        <v>1096455</v>
      </c>
      <c r="P5" s="19">
        <v>1045190</v>
      </c>
      <c r="Q5" s="19">
        <v>1034189</v>
      </c>
    </row>
    <row r="6" spans="1:17" ht="18" customHeight="1">
      <c r="A6" s="19" t="s">
        <v>69</v>
      </c>
      <c r="B6" s="19"/>
      <c r="C6" s="15"/>
      <c r="D6" s="15">
        <v>159757</v>
      </c>
      <c r="E6" s="15">
        <v>193055</v>
      </c>
      <c r="F6" s="15">
        <v>452470</v>
      </c>
      <c r="G6" s="15">
        <v>458721</v>
      </c>
      <c r="H6" s="15">
        <v>482615</v>
      </c>
      <c r="I6" s="15">
        <v>502843</v>
      </c>
      <c r="J6" s="17">
        <v>564037</v>
      </c>
      <c r="K6" s="20">
        <v>618178</v>
      </c>
      <c r="L6" s="19">
        <v>618118</v>
      </c>
      <c r="M6" s="19">
        <v>328770</v>
      </c>
      <c r="N6" s="19">
        <v>364323</v>
      </c>
      <c r="O6" s="19">
        <v>390713</v>
      </c>
      <c r="P6" s="19">
        <v>478695</v>
      </c>
      <c r="Q6" s="19">
        <v>546035</v>
      </c>
    </row>
    <row r="7" spans="1:17" ht="18" customHeight="1">
      <c r="A7" s="19" t="s">
        <v>70</v>
      </c>
      <c r="B7" s="19"/>
      <c r="C7" s="15"/>
      <c r="D7" s="15">
        <v>618889</v>
      </c>
      <c r="E7" s="15">
        <v>670565</v>
      </c>
      <c r="F7" s="15">
        <v>686588</v>
      </c>
      <c r="G7" s="15">
        <v>720672</v>
      </c>
      <c r="H7" s="15">
        <v>774748</v>
      </c>
      <c r="I7" s="15">
        <v>820880</v>
      </c>
      <c r="J7" s="17">
        <v>848884</v>
      </c>
      <c r="K7" s="16">
        <v>893032</v>
      </c>
      <c r="L7" s="19">
        <v>915310</v>
      </c>
      <c r="M7" s="19">
        <v>878292</v>
      </c>
      <c r="N7" s="19">
        <v>833532</v>
      </c>
      <c r="O7" s="19">
        <v>832815</v>
      </c>
      <c r="P7" s="19">
        <v>837832</v>
      </c>
      <c r="Q7" s="19">
        <v>827893</v>
      </c>
    </row>
    <row r="8" spans="1:17" ht="18" customHeight="1">
      <c r="A8" s="19" t="s">
        <v>71</v>
      </c>
      <c r="B8" s="19"/>
      <c r="C8" s="15"/>
      <c r="D8" s="15">
        <v>618889</v>
      </c>
      <c r="E8" s="15">
        <v>670565</v>
      </c>
      <c r="F8" s="15">
        <v>686572</v>
      </c>
      <c r="G8" s="15">
        <v>720513</v>
      </c>
      <c r="H8" s="15">
        <v>774741</v>
      </c>
      <c r="I8" s="15">
        <v>820607</v>
      </c>
      <c r="J8" s="17">
        <v>848749</v>
      </c>
      <c r="K8" s="16">
        <v>892993</v>
      </c>
      <c r="L8" s="19">
        <v>915298</v>
      </c>
      <c r="M8" s="19">
        <v>878292</v>
      </c>
      <c r="N8" s="19">
        <v>833532</v>
      </c>
      <c r="O8" s="19">
        <v>832700</v>
      </c>
      <c r="P8" s="19">
        <v>837823</v>
      </c>
      <c r="Q8" s="19">
        <v>827893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16</v>
      </c>
      <c r="G9" s="15">
        <v>159</v>
      </c>
      <c r="H9" s="15">
        <v>7</v>
      </c>
      <c r="I9" s="15">
        <v>273</v>
      </c>
      <c r="J9" s="17">
        <v>135</v>
      </c>
      <c r="K9" s="16">
        <v>39</v>
      </c>
      <c r="L9" s="19">
        <v>12</v>
      </c>
      <c r="M9" s="19">
        <v>0</v>
      </c>
      <c r="N9" s="19">
        <v>0</v>
      </c>
      <c r="O9" s="19">
        <v>115</v>
      </c>
      <c r="P9" s="19">
        <v>9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462754</v>
      </c>
      <c r="E10" s="15">
        <v>546844</v>
      </c>
      <c r="F10" s="15">
        <v>541009</v>
      </c>
      <c r="G10" s="15">
        <v>630786</v>
      </c>
      <c r="H10" s="15">
        <v>613093</v>
      </c>
      <c r="I10" s="15">
        <v>633734</v>
      </c>
      <c r="J10" s="17">
        <v>672179</v>
      </c>
      <c r="K10" s="16">
        <v>655790</v>
      </c>
      <c r="L10" s="19">
        <v>708656</v>
      </c>
      <c r="M10" s="19">
        <v>710726</v>
      </c>
      <c r="N10" s="19">
        <v>720900</v>
      </c>
      <c r="O10" s="19">
        <v>703038</v>
      </c>
      <c r="P10" s="19">
        <v>651867</v>
      </c>
      <c r="Q10" s="19">
        <v>651568</v>
      </c>
    </row>
    <row r="11" spans="1:17" ht="18" customHeight="1">
      <c r="A11" s="19" t="s">
        <v>74</v>
      </c>
      <c r="B11" s="19"/>
      <c r="C11" s="15"/>
      <c r="D11" s="15">
        <v>64012</v>
      </c>
      <c r="E11" s="15">
        <v>65707</v>
      </c>
      <c r="F11" s="15">
        <v>44429</v>
      </c>
      <c r="G11" s="15">
        <v>28056</v>
      </c>
      <c r="H11" s="15">
        <v>19160</v>
      </c>
      <c r="I11" s="15">
        <v>41074</v>
      </c>
      <c r="J11" s="17">
        <v>52883</v>
      </c>
      <c r="K11" s="17">
        <v>52505</v>
      </c>
      <c r="L11" s="19">
        <v>48659</v>
      </c>
      <c r="M11" s="19">
        <v>55953</v>
      </c>
      <c r="N11" s="19">
        <v>55642</v>
      </c>
      <c r="O11" s="19">
        <v>44376</v>
      </c>
      <c r="P11" s="19">
        <v>48925</v>
      </c>
      <c r="Q11" s="19">
        <v>52027</v>
      </c>
    </row>
    <row r="12" spans="1:17" ht="18" customHeight="1">
      <c r="A12" s="19" t="s">
        <v>75</v>
      </c>
      <c r="B12" s="19"/>
      <c r="C12" s="15"/>
      <c r="D12" s="15">
        <v>928963</v>
      </c>
      <c r="E12" s="15">
        <v>962047</v>
      </c>
      <c r="F12" s="15">
        <v>1073981</v>
      </c>
      <c r="G12" s="15">
        <v>1054781</v>
      </c>
      <c r="H12" s="15">
        <v>1091610</v>
      </c>
      <c r="I12" s="15">
        <v>1124521</v>
      </c>
      <c r="J12" s="17">
        <v>1173473</v>
      </c>
      <c r="K12" s="17">
        <v>1123872</v>
      </c>
      <c r="L12" s="19">
        <v>1271679</v>
      </c>
      <c r="M12" s="19">
        <v>1113659</v>
      </c>
      <c r="N12" s="19">
        <v>1126962</v>
      </c>
      <c r="O12" s="19">
        <v>1101514</v>
      </c>
      <c r="P12" s="19">
        <v>1100556</v>
      </c>
      <c r="Q12" s="19">
        <v>1119245</v>
      </c>
    </row>
    <row r="13" spans="1:17" ht="18" customHeight="1">
      <c r="A13" s="19" t="s">
        <v>76</v>
      </c>
      <c r="B13" s="19"/>
      <c r="C13" s="15"/>
      <c r="D13" s="15">
        <v>571074</v>
      </c>
      <c r="E13" s="15">
        <v>624581</v>
      </c>
      <c r="F13" s="15">
        <v>674727</v>
      </c>
      <c r="G13" s="15">
        <v>672612</v>
      </c>
      <c r="H13" s="15">
        <v>697938</v>
      </c>
      <c r="I13" s="15">
        <v>729022</v>
      </c>
      <c r="J13" s="17">
        <v>724405</v>
      </c>
      <c r="K13" s="17">
        <v>785943</v>
      </c>
      <c r="L13" s="19">
        <v>837996</v>
      </c>
      <c r="M13" s="19">
        <v>783291</v>
      </c>
      <c r="N13" s="19">
        <v>796045</v>
      </c>
      <c r="O13" s="19">
        <v>805887</v>
      </c>
      <c r="P13" s="19">
        <v>812164</v>
      </c>
      <c r="Q13" s="19">
        <v>852643</v>
      </c>
    </row>
    <row r="14" spans="1:17" ht="18" customHeight="1">
      <c r="A14" s="19" t="s">
        <v>77</v>
      </c>
      <c r="B14" s="19"/>
      <c r="C14" s="15"/>
      <c r="D14" s="15">
        <v>271388</v>
      </c>
      <c r="E14" s="15">
        <v>381628</v>
      </c>
      <c r="F14" s="15">
        <v>303645</v>
      </c>
      <c r="G14" s="15">
        <v>289292</v>
      </c>
      <c r="H14" s="15">
        <v>311968</v>
      </c>
      <c r="I14" s="15">
        <v>362804</v>
      </c>
      <c r="J14" s="17">
        <v>253470</v>
      </c>
      <c r="K14" s="17">
        <v>279284</v>
      </c>
      <c r="L14" s="19">
        <v>209769</v>
      </c>
      <c r="M14" s="19">
        <v>454921</v>
      </c>
      <c r="N14" s="19">
        <v>476636</v>
      </c>
      <c r="O14" s="19">
        <v>495731</v>
      </c>
      <c r="P14" s="19">
        <v>465721</v>
      </c>
      <c r="Q14" s="19">
        <v>578006</v>
      </c>
    </row>
    <row r="15" spans="1:17" ht="18" customHeight="1">
      <c r="A15" s="19" t="s">
        <v>78</v>
      </c>
      <c r="B15" s="19"/>
      <c r="C15" s="15"/>
      <c r="D15" s="15">
        <v>285915</v>
      </c>
      <c r="E15" s="15">
        <v>137495</v>
      </c>
      <c r="F15" s="15">
        <v>22175</v>
      </c>
      <c r="G15" s="15">
        <v>64650</v>
      </c>
      <c r="H15" s="15">
        <v>49083</v>
      </c>
      <c r="I15" s="15">
        <v>5407</v>
      </c>
      <c r="J15" s="17">
        <v>5700</v>
      </c>
      <c r="K15" s="16">
        <v>4284</v>
      </c>
      <c r="L15" s="19">
        <v>245369</v>
      </c>
      <c r="M15" s="19">
        <v>53803</v>
      </c>
      <c r="N15" s="19">
        <v>1658</v>
      </c>
      <c r="O15" s="19">
        <v>4746</v>
      </c>
      <c r="P15" s="19">
        <v>107057</v>
      </c>
      <c r="Q15" s="19">
        <v>1319</v>
      </c>
    </row>
    <row r="16" spans="1:17" ht="18" customHeight="1">
      <c r="A16" s="19" t="s">
        <v>79</v>
      </c>
      <c r="B16" s="19"/>
      <c r="C16" s="15"/>
      <c r="D16" s="15">
        <v>40972</v>
      </c>
      <c r="E16" s="15">
        <v>40490</v>
      </c>
      <c r="F16" s="15">
        <v>40490</v>
      </c>
      <c r="G16" s="15">
        <v>40262</v>
      </c>
      <c r="H16" s="15">
        <v>40320</v>
      </c>
      <c r="I16" s="15">
        <v>40264</v>
      </c>
      <c r="J16" s="17">
        <v>40000</v>
      </c>
      <c r="K16" s="16">
        <v>50216</v>
      </c>
      <c r="L16" s="19">
        <v>50210</v>
      </c>
      <c r="M16" s="19">
        <v>50210</v>
      </c>
      <c r="N16" s="19">
        <v>50000</v>
      </c>
      <c r="O16" s="19">
        <v>50000</v>
      </c>
      <c r="P16" s="19">
        <v>50000</v>
      </c>
      <c r="Q16" s="19">
        <v>50000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2168304</v>
      </c>
      <c r="E18" s="15">
        <v>2660120</v>
      </c>
      <c r="F18" s="15">
        <v>2374347</v>
      </c>
      <c r="G18" s="15">
        <v>1967206</v>
      </c>
      <c r="H18" s="15">
        <v>1563878</v>
      </c>
      <c r="I18" s="15">
        <v>1833525</v>
      </c>
      <c r="J18" s="17">
        <v>1182578</v>
      </c>
      <c r="K18" s="16">
        <v>1280296</v>
      </c>
      <c r="L18" s="19">
        <v>1292822</v>
      </c>
      <c r="M18" s="19">
        <v>1290072</v>
      </c>
      <c r="N18" s="19">
        <v>944343</v>
      </c>
      <c r="O18" s="19">
        <v>783765</v>
      </c>
      <c r="P18" s="19">
        <v>417681</v>
      </c>
      <c r="Q18" s="19">
        <v>304503</v>
      </c>
    </row>
    <row r="19" spans="1:17" ht="18" customHeight="1">
      <c r="A19" s="19" t="s">
        <v>81</v>
      </c>
      <c r="B19" s="19"/>
      <c r="C19" s="15"/>
      <c r="D19" s="15">
        <v>1078351</v>
      </c>
      <c r="E19" s="15">
        <v>1369192</v>
      </c>
      <c r="F19" s="15">
        <v>798473</v>
      </c>
      <c r="G19" s="15">
        <v>701456</v>
      </c>
      <c r="H19" s="15">
        <v>545885</v>
      </c>
      <c r="I19" s="15">
        <v>314379</v>
      </c>
      <c r="J19" s="17">
        <v>269989</v>
      </c>
      <c r="K19" s="16">
        <v>221431</v>
      </c>
      <c r="L19" s="19">
        <v>297502</v>
      </c>
      <c r="M19" s="19">
        <v>270057</v>
      </c>
      <c r="N19" s="19">
        <v>312619</v>
      </c>
      <c r="O19" s="19">
        <v>305567</v>
      </c>
      <c r="P19" s="19">
        <v>38909</v>
      </c>
      <c r="Q19" s="19">
        <v>36339</v>
      </c>
    </row>
    <row r="20" spans="1:17" ht="18" customHeight="1">
      <c r="A20" s="19" t="s">
        <v>82</v>
      </c>
      <c r="B20" s="19"/>
      <c r="C20" s="15"/>
      <c r="D20" s="15">
        <v>1059832</v>
      </c>
      <c r="E20" s="15">
        <v>1254029</v>
      </c>
      <c r="F20" s="15">
        <v>1523346</v>
      </c>
      <c r="G20" s="15">
        <v>1217344</v>
      </c>
      <c r="H20" s="15">
        <v>957774</v>
      </c>
      <c r="I20" s="15">
        <v>1424215</v>
      </c>
      <c r="J20" s="17">
        <v>808017</v>
      </c>
      <c r="K20" s="16">
        <v>968854</v>
      </c>
      <c r="L20" s="19">
        <v>893929</v>
      </c>
      <c r="M20" s="19">
        <v>958120</v>
      </c>
      <c r="N20" s="19">
        <v>581220</v>
      </c>
      <c r="O20" s="19">
        <v>434852</v>
      </c>
      <c r="P20" s="19">
        <v>329571</v>
      </c>
      <c r="Q20" s="19">
        <v>234676</v>
      </c>
    </row>
    <row r="21" spans="1:17" ht="18" customHeight="1">
      <c r="A21" s="19" t="s">
        <v>185</v>
      </c>
      <c r="B21" s="19"/>
      <c r="C21" s="15"/>
      <c r="D21" s="15">
        <v>385890</v>
      </c>
      <c r="E21" s="15">
        <v>1019</v>
      </c>
      <c r="F21" s="15">
        <v>128587</v>
      </c>
      <c r="G21" s="15">
        <v>3148</v>
      </c>
      <c r="H21" s="15">
        <v>60686</v>
      </c>
      <c r="I21" s="15">
        <v>20635</v>
      </c>
      <c r="J21" s="17">
        <v>27781</v>
      </c>
      <c r="K21" s="16">
        <v>208202</v>
      </c>
      <c r="L21" s="19">
        <v>47392</v>
      </c>
      <c r="M21" s="19">
        <v>9603</v>
      </c>
      <c r="N21" s="19">
        <v>532</v>
      </c>
      <c r="O21" s="19">
        <v>34889</v>
      </c>
      <c r="P21" s="19">
        <v>0</v>
      </c>
      <c r="Q21" s="19">
        <v>5506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6747001</v>
      </c>
      <c r="E23" s="15">
        <f t="shared" si="0"/>
        <v>7133264</v>
      </c>
      <c r="F23" s="15">
        <f t="shared" si="0"/>
        <v>7143181</v>
      </c>
      <c r="G23" s="15">
        <f t="shared" si="0"/>
        <v>6764938</v>
      </c>
      <c r="H23" s="15">
        <f aca="true" t="shared" si="1" ref="H23:N23">SUM(H4:H22)-H5-H8-H9-H13-H19-H20</f>
        <v>6518049</v>
      </c>
      <c r="I23" s="15">
        <f t="shared" si="1"/>
        <v>6962390</v>
      </c>
      <c r="J23" s="17">
        <f t="shared" si="1"/>
        <v>6450210</v>
      </c>
      <c r="K23" s="16">
        <f t="shared" si="1"/>
        <v>6768602</v>
      </c>
      <c r="L23" s="21">
        <f t="shared" si="1"/>
        <v>7037638</v>
      </c>
      <c r="M23" s="21">
        <f t="shared" si="1"/>
        <v>6537988</v>
      </c>
      <c r="N23" s="21">
        <f t="shared" si="1"/>
        <v>6181227</v>
      </c>
      <c r="O23" s="21">
        <f>SUM(O4:O22)-O5-O8-O9-O13-O19-O20</f>
        <v>6050059</v>
      </c>
      <c r="P23" s="21">
        <f>SUM(P4:P22)-P5-P8-P9-P13-P19-P20</f>
        <v>5689788</v>
      </c>
      <c r="Q23" s="21">
        <f>SUM(Q4:Q22)-Q5-Q8-Q9-Q13-Q19-Q20</f>
        <v>5678770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2138803</v>
      </c>
      <c r="E24" s="15">
        <f t="shared" si="2"/>
        <v>2337914</v>
      </c>
      <c r="F24" s="15">
        <f t="shared" si="2"/>
        <v>2614518</v>
      </c>
      <c r="G24" s="15">
        <f t="shared" si="2"/>
        <v>2686757</v>
      </c>
      <c r="H24" s="15">
        <f aca="true" t="shared" si="3" ref="H24:M24">SUM(H4:H7)-H5</f>
        <v>2768251</v>
      </c>
      <c r="I24" s="15">
        <f t="shared" si="3"/>
        <v>2900426</v>
      </c>
      <c r="J24" s="17">
        <f t="shared" si="3"/>
        <v>3042146</v>
      </c>
      <c r="K24" s="16">
        <f t="shared" si="3"/>
        <v>3114153</v>
      </c>
      <c r="L24" s="21">
        <f t="shared" si="3"/>
        <v>3163082</v>
      </c>
      <c r="M24" s="21">
        <f t="shared" si="3"/>
        <v>2799041</v>
      </c>
      <c r="N24" s="21">
        <f>SUM(N4:N7)-N5</f>
        <v>2804554</v>
      </c>
      <c r="O24" s="21">
        <f>SUM(O4:O7)-O5</f>
        <v>2832000</v>
      </c>
      <c r="P24" s="21">
        <f>SUM(P4:P7)-P5</f>
        <v>2847981</v>
      </c>
      <c r="Q24" s="21">
        <f>SUM(Q4:Q7)-Q5</f>
        <v>2916596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2554194</v>
      </c>
      <c r="E25" s="15">
        <f t="shared" si="4"/>
        <v>2661139</v>
      </c>
      <c r="F25" s="15">
        <f t="shared" si="4"/>
        <v>2502934</v>
      </c>
      <c r="G25" s="15">
        <f t="shared" si="4"/>
        <v>1970354</v>
      </c>
      <c r="H25" s="15">
        <f aca="true" t="shared" si="5" ref="H25:M25">+H18+H21+H22</f>
        <v>1624564</v>
      </c>
      <c r="I25" s="15">
        <f t="shared" si="5"/>
        <v>1854160</v>
      </c>
      <c r="J25" s="17">
        <f t="shared" si="5"/>
        <v>1210359</v>
      </c>
      <c r="K25" s="16">
        <f t="shared" si="5"/>
        <v>1488498</v>
      </c>
      <c r="L25" s="21">
        <f t="shared" si="5"/>
        <v>1340214</v>
      </c>
      <c r="M25" s="21">
        <f t="shared" si="5"/>
        <v>1299675</v>
      </c>
      <c r="N25" s="21">
        <f>+N18+N21+N22</f>
        <v>944875</v>
      </c>
      <c r="O25" s="21">
        <f>+O18+O21+O22</f>
        <v>818654</v>
      </c>
      <c r="P25" s="21">
        <f>+P18+P21+P22</f>
        <v>417681</v>
      </c>
      <c r="Q25" s="21">
        <f>+Q18+Q21+Q22</f>
        <v>310009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烏山町</v>
      </c>
      <c r="P30" s="34"/>
      <c r="Q30" s="34" t="str">
        <f>'財政指標'!$M$1</f>
        <v>烏山町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191</v>
      </c>
      <c r="P32" s="2" t="s">
        <v>192</v>
      </c>
      <c r="Q32" s="2" t="s">
        <v>195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20.159430834529296</v>
      </c>
      <c r="E33" s="35">
        <f t="shared" si="6"/>
        <v>20.66787378120311</v>
      </c>
      <c r="F33" s="35">
        <f t="shared" si="6"/>
        <v>20.65550347947224</v>
      </c>
      <c r="G33" s="35">
        <f t="shared" si="6"/>
        <v>22.282007610417125</v>
      </c>
      <c r="H33" s="35">
        <f t="shared" si="6"/>
        <v>23.18006507775563</v>
      </c>
      <c r="I33" s="35">
        <f t="shared" si="6"/>
        <v>22.646002306679172</v>
      </c>
      <c r="J33" s="35">
        <f t="shared" si="6"/>
        <v>25.258479956466534</v>
      </c>
      <c r="K33" s="35">
        <f t="shared" si="6"/>
        <v>23.682039511260967</v>
      </c>
      <c r="L33" s="35">
        <f t="shared" si="6"/>
        <v>23.15626350772802</v>
      </c>
      <c r="M33" s="35">
        <f aca="true" t="shared" si="7" ref="M33:N51">M4/M$23*100</f>
        <v>24.349677607239414</v>
      </c>
      <c r="N33" s="35">
        <f t="shared" si="7"/>
        <v>25.99320490899299</v>
      </c>
      <c r="O33" s="35">
        <f aca="true" t="shared" si="8" ref="O33:P51">O4/O$23*100</f>
        <v>26.586054780622803</v>
      </c>
      <c r="P33" s="35">
        <f t="shared" si="8"/>
        <v>26.915835880001154</v>
      </c>
      <c r="Q33" s="35">
        <f aca="true" t="shared" si="9" ref="Q33:Q51">Q4/Q$23*100</f>
        <v>27.16553056383689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14.197181829378714</v>
      </c>
      <c r="E34" s="35">
        <f t="shared" si="10"/>
        <v>14.451350742100672</v>
      </c>
      <c r="F34" s="35">
        <f t="shared" si="10"/>
        <v>14.459188420397021</v>
      </c>
      <c r="G34" s="35">
        <f t="shared" si="10"/>
        <v>15.636669545234561</v>
      </c>
      <c r="H34" s="35">
        <f t="shared" si="10"/>
        <v>16.30265436789444</v>
      </c>
      <c r="I34" s="35">
        <f t="shared" si="10"/>
        <v>15.786030371754528</v>
      </c>
      <c r="J34" s="35">
        <f t="shared" si="10"/>
        <v>17.217082854666746</v>
      </c>
      <c r="K34" s="35">
        <f t="shared" si="10"/>
        <v>16.46905816001591</v>
      </c>
      <c r="L34" s="35">
        <f t="shared" si="10"/>
        <v>15.855191756097714</v>
      </c>
      <c r="M34" s="35">
        <f t="shared" si="7"/>
        <v>16.81757445868668</v>
      </c>
      <c r="N34" s="35">
        <f t="shared" si="7"/>
        <v>18.12146682204035</v>
      </c>
      <c r="O34" s="35">
        <f t="shared" si="8"/>
        <v>18.123046403349125</v>
      </c>
      <c r="P34" s="35">
        <f t="shared" si="8"/>
        <v>18.36957721447618</v>
      </c>
      <c r="Q34" s="35">
        <f t="shared" si="9"/>
        <v>18.211496503644277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2.3678223850863516</v>
      </c>
      <c r="E35" s="35">
        <f t="shared" si="10"/>
        <v>2.7064048099159095</v>
      </c>
      <c r="F35" s="35">
        <f t="shared" si="10"/>
        <v>6.334292803164304</v>
      </c>
      <c r="G35" s="35">
        <f t="shared" si="10"/>
        <v>6.780860371521513</v>
      </c>
      <c r="H35" s="35">
        <f t="shared" si="10"/>
        <v>7.404286159861639</v>
      </c>
      <c r="I35" s="35">
        <f t="shared" si="10"/>
        <v>7.222275684068258</v>
      </c>
      <c r="J35" s="35">
        <f t="shared" si="10"/>
        <v>8.744474986085725</v>
      </c>
      <c r="K35" s="35">
        <f t="shared" si="10"/>
        <v>9.133023333326438</v>
      </c>
      <c r="L35" s="35">
        <f t="shared" si="10"/>
        <v>8.783032034327427</v>
      </c>
      <c r="M35" s="35">
        <f t="shared" si="7"/>
        <v>5.028611248598193</v>
      </c>
      <c r="N35" s="35">
        <f t="shared" si="7"/>
        <v>5.894023953496612</v>
      </c>
      <c r="O35" s="35">
        <f t="shared" si="8"/>
        <v>6.458003136828913</v>
      </c>
      <c r="P35" s="35">
        <f t="shared" si="8"/>
        <v>8.413230862028604</v>
      </c>
      <c r="Q35" s="35">
        <f t="shared" si="9"/>
        <v>9.615374456088203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9.172801367600213</v>
      </c>
      <c r="E36" s="35">
        <f t="shared" si="10"/>
        <v>9.400535294922491</v>
      </c>
      <c r="F36" s="35">
        <f t="shared" si="10"/>
        <v>9.61179620116024</v>
      </c>
      <c r="G36" s="35">
        <f t="shared" si="10"/>
        <v>10.653046635460665</v>
      </c>
      <c r="H36" s="35">
        <f t="shared" si="10"/>
        <v>11.88619478006379</v>
      </c>
      <c r="I36" s="35">
        <f t="shared" si="10"/>
        <v>11.790204225847734</v>
      </c>
      <c r="J36" s="35">
        <f t="shared" si="10"/>
        <v>13.160563764590611</v>
      </c>
      <c r="K36" s="35">
        <f t="shared" si="10"/>
        <v>13.19374370069329</v>
      </c>
      <c r="L36" s="35">
        <f t="shared" si="10"/>
        <v>13.00592613601325</v>
      </c>
      <c r="M36" s="35">
        <f t="shared" si="7"/>
        <v>13.433674090561192</v>
      </c>
      <c r="N36" s="35">
        <f t="shared" si="7"/>
        <v>13.484895474636346</v>
      </c>
      <c r="O36" s="35">
        <f t="shared" si="8"/>
        <v>13.765402948962976</v>
      </c>
      <c r="P36" s="35">
        <f t="shared" si="8"/>
        <v>14.725188354996707</v>
      </c>
      <c r="Q36" s="35">
        <f t="shared" si="9"/>
        <v>14.57873800136297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9.172801367600213</v>
      </c>
      <c r="E37" s="35">
        <f t="shared" si="10"/>
        <v>9.400535294922491</v>
      </c>
      <c r="F37" s="35">
        <f t="shared" si="10"/>
        <v>9.611572211315938</v>
      </c>
      <c r="G37" s="35">
        <f t="shared" si="10"/>
        <v>10.65069628132586</v>
      </c>
      <c r="H37" s="35">
        <f t="shared" si="10"/>
        <v>11.886087385964727</v>
      </c>
      <c r="I37" s="35">
        <f t="shared" si="10"/>
        <v>11.786283158513097</v>
      </c>
      <c r="J37" s="35">
        <f t="shared" si="10"/>
        <v>13.158470809477521</v>
      </c>
      <c r="K37" s="35">
        <f t="shared" si="10"/>
        <v>13.19316751080947</v>
      </c>
      <c r="L37" s="35">
        <f t="shared" si="10"/>
        <v>13.005755624259162</v>
      </c>
      <c r="M37" s="35">
        <f t="shared" si="7"/>
        <v>13.433674090561192</v>
      </c>
      <c r="N37" s="35">
        <f t="shared" si="7"/>
        <v>13.484895474636346</v>
      </c>
      <c r="O37" s="35">
        <f t="shared" si="8"/>
        <v>13.763502141053499</v>
      </c>
      <c r="P37" s="35">
        <f t="shared" si="8"/>
        <v>14.725030176871265</v>
      </c>
      <c r="Q37" s="35">
        <f t="shared" si="9"/>
        <v>14.57873800136297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0.00022398984430045942</v>
      </c>
      <c r="G38" s="35">
        <f t="shared" si="10"/>
        <v>0.002350354134805079</v>
      </c>
      <c r="H38" s="35">
        <f t="shared" si="10"/>
        <v>0.00010739409906246485</v>
      </c>
      <c r="I38" s="35">
        <f t="shared" si="10"/>
        <v>0.003921067334636525</v>
      </c>
      <c r="J38" s="35">
        <f t="shared" si="10"/>
        <v>0.0020929551130893414</v>
      </c>
      <c r="K38" s="35">
        <f t="shared" si="10"/>
        <v>0.0005761898838194357</v>
      </c>
      <c r="L38" s="35">
        <f t="shared" si="10"/>
        <v>0.00017051175408567477</v>
      </c>
      <c r="M38" s="35">
        <f t="shared" si="7"/>
        <v>0</v>
      </c>
      <c r="N38" s="35">
        <f t="shared" si="7"/>
        <v>0</v>
      </c>
      <c r="O38" s="35">
        <f t="shared" si="8"/>
        <v>0.0019008079094765854</v>
      </c>
      <c r="P38" s="35">
        <f t="shared" si="8"/>
        <v>0.0001581781254415806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6.858662092980274</v>
      </c>
      <c r="E39" s="35">
        <f t="shared" si="10"/>
        <v>7.666111894919353</v>
      </c>
      <c r="F39" s="35">
        <f t="shared" si="10"/>
        <v>7.573782604696704</v>
      </c>
      <c r="G39" s="35">
        <f t="shared" si="10"/>
        <v>9.32434266212048</v>
      </c>
      <c r="H39" s="35">
        <f t="shared" si="10"/>
        <v>9.406081482357681</v>
      </c>
      <c r="I39" s="35">
        <f t="shared" si="10"/>
        <v>9.10224793497635</v>
      </c>
      <c r="J39" s="35">
        <f t="shared" si="10"/>
        <v>10.421040555268743</v>
      </c>
      <c r="K39" s="35">
        <f t="shared" si="10"/>
        <v>9.688706766921737</v>
      </c>
      <c r="L39" s="35">
        <f t="shared" si="10"/>
        <v>10.069514800278162</v>
      </c>
      <c r="M39" s="35">
        <f t="shared" si="7"/>
        <v>10.870714354324297</v>
      </c>
      <c r="N39" s="35">
        <f t="shared" si="7"/>
        <v>11.662732981655584</v>
      </c>
      <c r="O39" s="35">
        <f t="shared" si="8"/>
        <v>11.620349487500865</v>
      </c>
      <c r="P39" s="35">
        <f t="shared" si="8"/>
        <v>11.456788899691869</v>
      </c>
      <c r="Q39" s="35">
        <f t="shared" si="9"/>
        <v>11.473752238600966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0.9487474509044833</v>
      </c>
      <c r="E40" s="35">
        <f t="shared" si="10"/>
        <v>0.9211351213133286</v>
      </c>
      <c r="F40" s="35">
        <f t="shared" si="10"/>
        <v>0.6219777995265695</v>
      </c>
      <c r="G40" s="35">
        <f t="shared" si="10"/>
        <v>0.41472663903202067</v>
      </c>
      <c r="H40" s="35">
        <f t="shared" si="10"/>
        <v>0.2939529911481181</v>
      </c>
      <c r="I40" s="35">
        <f t="shared" si="10"/>
        <v>0.5899410978126763</v>
      </c>
      <c r="J40" s="35">
        <f t="shared" si="10"/>
        <v>0.8198647795963233</v>
      </c>
      <c r="K40" s="35">
        <f t="shared" si="10"/>
        <v>0.7757140987163967</v>
      </c>
      <c r="L40" s="35">
        <f t="shared" si="10"/>
        <v>0.6914109535045707</v>
      </c>
      <c r="M40" s="35">
        <f t="shared" si="7"/>
        <v>0.8558137457578693</v>
      </c>
      <c r="N40" s="35">
        <f t="shared" si="7"/>
        <v>0.9001772625402691</v>
      </c>
      <c r="O40" s="35">
        <f t="shared" si="8"/>
        <v>0.7334804503559387</v>
      </c>
      <c r="P40" s="35">
        <f t="shared" si="8"/>
        <v>0.8598738652477034</v>
      </c>
      <c r="Q40" s="35">
        <f t="shared" si="9"/>
        <v>0.9161667051139596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13.768532122642341</v>
      </c>
      <c r="E41" s="35">
        <f t="shared" si="10"/>
        <v>13.486771273290882</v>
      </c>
      <c r="F41" s="35">
        <f t="shared" si="10"/>
        <v>15.035052310728231</v>
      </c>
      <c r="G41" s="35">
        <f t="shared" si="10"/>
        <v>15.591879777759972</v>
      </c>
      <c r="H41" s="35">
        <f t="shared" si="10"/>
        <v>16.747496068225324</v>
      </c>
      <c r="I41" s="35">
        <f t="shared" si="10"/>
        <v>16.151364689424177</v>
      </c>
      <c r="J41" s="35">
        <f t="shared" si="10"/>
        <v>18.192787521646583</v>
      </c>
      <c r="K41" s="35">
        <f t="shared" si="10"/>
        <v>16.604196848920942</v>
      </c>
      <c r="L41" s="35">
        <f t="shared" si="10"/>
        <v>18.069684743659735</v>
      </c>
      <c r="M41" s="35">
        <f t="shared" si="7"/>
        <v>17.033665402873176</v>
      </c>
      <c r="N41" s="35">
        <f t="shared" si="7"/>
        <v>18.232011217190372</v>
      </c>
      <c r="O41" s="35">
        <f t="shared" si="8"/>
        <v>18.206665422601663</v>
      </c>
      <c r="P41" s="35">
        <f t="shared" si="8"/>
        <v>19.342653891498244</v>
      </c>
      <c r="Q41" s="35">
        <f t="shared" si="9"/>
        <v>19.70928563755884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8.464116131003982</v>
      </c>
      <c r="E42" s="35">
        <f t="shared" si="10"/>
        <v>8.75589351522669</v>
      </c>
      <c r="F42" s="35">
        <f t="shared" si="10"/>
        <v>9.445749729707256</v>
      </c>
      <c r="G42" s="35">
        <f t="shared" si="10"/>
        <v>9.942618838487508</v>
      </c>
      <c r="H42" s="35">
        <f t="shared" si="10"/>
        <v>10.707774673065513</v>
      </c>
      <c r="I42" s="35">
        <f t="shared" si="10"/>
        <v>10.470858426488604</v>
      </c>
      <c r="J42" s="35">
        <f t="shared" si="10"/>
        <v>11.230719619981365</v>
      </c>
      <c r="K42" s="35">
        <f t="shared" si="10"/>
        <v>11.611600150223044</v>
      </c>
      <c r="L42" s="35">
        <f t="shared" si="10"/>
        <v>11.907347323064926</v>
      </c>
      <c r="M42" s="35">
        <f t="shared" si="7"/>
        <v>11.980612384115725</v>
      </c>
      <c r="N42" s="35">
        <f t="shared" si="7"/>
        <v>12.878430123986709</v>
      </c>
      <c r="O42" s="35">
        <f t="shared" si="8"/>
        <v>13.320316380385714</v>
      </c>
      <c r="P42" s="35">
        <f t="shared" si="8"/>
        <v>14.274064341237318</v>
      </c>
      <c r="Q42" s="35">
        <f t="shared" si="9"/>
        <v>15.014571817488646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4.0223500782051165</v>
      </c>
      <c r="E43" s="35">
        <f t="shared" si="10"/>
        <v>5.349977233423577</v>
      </c>
      <c r="F43" s="35">
        <f t="shared" si="10"/>
        <v>4.250837267038313</v>
      </c>
      <c r="G43" s="35">
        <f t="shared" si="10"/>
        <v>4.276343700415288</v>
      </c>
      <c r="H43" s="35">
        <f t="shared" si="10"/>
        <v>4.78621747090272</v>
      </c>
      <c r="I43" s="35">
        <f t="shared" si="10"/>
        <v>5.210911770239817</v>
      </c>
      <c r="J43" s="35">
        <f t="shared" si="10"/>
        <v>3.9296395001092983</v>
      </c>
      <c r="K43" s="35">
        <f t="shared" si="10"/>
        <v>4.1261696285289045</v>
      </c>
      <c r="L43" s="35">
        <f t="shared" si="10"/>
        <v>2.980673345233159</v>
      </c>
      <c r="M43" s="35">
        <f t="shared" si="7"/>
        <v>6.958119225670038</v>
      </c>
      <c r="N43" s="35">
        <f t="shared" si="7"/>
        <v>7.711025658821461</v>
      </c>
      <c r="O43" s="35">
        <f t="shared" si="8"/>
        <v>8.193820919762931</v>
      </c>
      <c r="P43" s="35">
        <f t="shared" si="8"/>
        <v>8.18520830653093</v>
      </c>
      <c r="Q43" s="35">
        <f t="shared" si="9"/>
        <v>10.178366089839876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4.237660554667178</v>
      </c>
      <c r="E44" s="35">
        <f t="shared" si="10"/>
        <v>1.9275187347615341</v>
      </c>
      <c r="F44" s="35">
        <f t="shared" si="10"/>
        <v>0.31043592483516796</v>
      </c>
      <c r="G44" s="35">
        <f t="shared" si="10"/>
        <v>0.9556628604726312</v>
      </c>
      <c r="H44" s="35">
        <f t="shared" si="10"/>
        <v>0.7530320806118518</v>
      </c>
      <c r="I44" s="35">
        <f t="shared" si="10"/>
        <v>0.07766011384021866</v>
      </c>
      <c r="J44" s="35">
        <f t="shared" si="10"/>
        <v>0.08836921588599442</v>
      </c>
      <c r="K44" s="35">
        <f t="shared" si="10"/>
        <v>0.06329224262262724</v>
      </c>
      <c r="L44" s="35">
        <f t="shared" si="10"/>
        <v>3.4865248823539945</v>
      </c>
      <c r="M44" s="35">
        <f t="shared" si="7"/>
        <v>0.8229290111881514</v>
      </c>
      <c r="N44" s="35">
        <f t="shared" si="7"/>
        <v>0.026823153396566733</v>
      </c>
      <c r="O44" s="35">
        <f t="shared" si="8"/>
        <v>0.07844551598587717</v>
      </c>
      <c r="P44" s="35">
        <f t="shared" si="8"/>
        <v>1.8815639528221437</v>
      </c>
      <c r="Q44" s="35">
        <f t="shared" si="9"/>
        <v>0.023226860746253148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0.6072623970264714</v>
      </c>
      <c r="E45" s="35">
        <f t="shared" si="10"/>
        <v>0.5676223395068513</v>
      </c>
      <c r="F45" s="35">
        <f t="shared" si="10"/>
        <v>0.56683429973285</v>
      </c>
      <c r="G45" s="35">
        <f t="shared" si="10"/>
        <v>0.5951569696573715</v>
      </c>
      <c r="H45" s="35">
        <f t="shared" si="10"/>
        <v>0.6185900105997976</v>
      </c>
      <c r="I45" s="35">
        <f t="shared" si="10"/>
        <v>0.5783071617648537</v>
      </c>
      <c r="J45" s="35">
        <f t="shared" si="10"/>
        <v>0.6201348483227678</v>
      </c>
      <c r="K45" s="35">
        <f t="shared" si="10"/>
        <v>0.7418961847660713</v>
      </c>
      <c r="L45" s="35">
        <f t="shared" si="10"/>
        <v>0.7134495977201442</v>
      </c>
      <c r="M45" s="35">
        <f t="shared" si="7"/>
        <v>0.7679732663932696</v>
      </c>
      <c r="N45" s="35">
        <f t="shared" si="7"/>
        <v>0.8089008865068377</v>
      </c>
      <c r="O45" s="35">
        <f t="shared" si="8"/>
        <v>0.8264382215115588</v>
      </c>
      <c r="P45" s="35">
        <f t="shared" si="8"/>
        <v>0.8787673635643367</v>
      </c>
      <c r="Q45" s="35">
        <f t="shared" si="9"/>
        <v>0.8804723558094446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32.13730070589882</v>
      </c>
      <c r="E47" s="35">
        <f t="shared" si="10"/>
        <v>37.29176433116733</v>
      </c>
      <c r="F47" s="35">
        <f t="shared" si="10"/>
        <v>33.23935092782893</v>
      </c>
      <c r="G47" s="35">
        <f t="shared" si="10"/>
        <v>29.07943871769409</v>
      </c>
      <c r="H47" s="35">
        <f t="shared" si="10"/>
        <v>23.99303840765849</v>
      </c>
      <c r="I47" s="35">
        <f t="shared" si="10"/>
        <v>26.334706903807458</v>
      </c>
      <c r="J47" s="35">
        <f t="shared" si="10"/>
        <v>18.333945716496054</v>
      </c>
      <c r="K47" s="35">
        <f t="shared" si="10"/>
        <v>18.915220602422774</v>
      </c>
      <c r="L47" s="35">
        <f t="shared" si="10"/>
        <v>18.370112245045853</v>
      </c>
      <c r="M47" s="35">
        <f t="shared" si="7"/>
        <v>19.73194199805812</v>
      </c>
      <c r="N47" s="35">
        <f t="shared" si="7"/>
        <v>15.27759779733053</v>
      </c>
      <c r="O47" s="35">
        <f t="shared" si="8"/>
        <v>12.954667053660138</v>
      </c>
      <c r="P47" s="35">
        <f t="shared" si="8"/>
        <v>7.340888623618314</v>
      </c>
      <c r="Q47" s="35">
        <f t="shared" si="9"/>
        <v>5.362129475220867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15.982671412083679</v>
      </c>
      <c r="E48" s="35">
        <f t="shared" si="10"/>
        <v>19.194466936874903</v>
      </c>
      <c r="F48" s="35">
        <f t="shared" si="10"/>
        <v>11.178115184257546</v>
      </c>
      <c r="G48" s="35">
        <f t="shared" si="10"/>
        <v>10.368993773483217</v>
      </c>
      <c r="H48" s="35">
        <f t="shared" si="10"/>
        <v>8.374975395244805</v>
      </c>
      <c r="I48" s="35">
        <f t="shared" si="10"/>
        <v>4.515389112072148</v>
      </c>
      <c r="J48" s="35">
        <f t="shared" si="10"/>
        <v>4.185739689095394</v>
      </c>
      <c r="K48" s="35">
        <f t="shared" si="10"/>
        <v>3.271443645231319</v>
      </c>
      <c r="L48" s="35">
        <f t="shared" si="10"/>
        <v>4.227298988666368</v>
      </c>
      <c r="M48" s="35">
        <f t="shared" si="7"/>
        <v>4.130582680788034</v>
      </c>
      <c r="N48" s="35">
        <f t="shared" si="7"/>
        <v>5.057555724777621</v>
      </c>
      <c r="O48" s="35">
        <f t="shared" si="8"/>
        <v>5.05064496065245</v>
      </c>
      <c r="P48" s="35">
        <f t="shared" si="8"/>
        <v>0.6838391869784956</v>
      </c>
      <c r="Q48" s="35">
        <f t="shared" si="9"/>
        <v>0.6399096987551882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15.708193907189283</v>
      </c>
      <c r="E49" s="35">
        <f t="shared" si="10"/>
        <v>17.580016665582544</v>
      </c>
      <c r="F49" s="35">
        <f t="shared" si="10"/>
        <v>21.325877084732976</v>
      </c>
      <c r="G49" s="35">
        <f t="shared" si="10"/>
        <v>17.994902540126752</v>
      </c>
      <c r="H49" s="35">
        <f t="shared" si="10"/>
        <v>14.694182262207603</v>
      </c>
      <c r="I49" s="35">
        <f t="shared" si="10"/>
        <v>20.4558348498145</v>
      </c>
      <c r="J49" s="35">
        <f t="shared" si="10"/>
        <v>12.526987493430447</v>
      </c>
      <c r="K49" s="35">
        <f t="shared" si="10"/>
        <v>14.313945479435782</v>
      </c>
      <c r="L49" s="35">
        <f t="shared" si="10"/>
        <v>12.702116818171097</v>
      </c>
      <c r="M49" s="35">
        <f t="shared" si="7"/>
        <v>14.654661342296743</v>
      </c>
      <c r="N49" s="35">
        <f t="shared" si="7"/>
        <v>9.402987465110083</v>
      </c>
      <c r="O49" s="35">
        <f t="shared" si="8"/>
        <v>7.187566270014887</v>
      </c>
      <c r="P49" s="35">
        <f t="shared" si="8"/>
        <v>5.79232477554524</v>
      </c>
      <c r="Q49" s="35">
        <f t="shared" si="9"/>
        <v>4.1325146114387445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5.719430010459462</v>
      </c>
      <c r="E50" s="35">
        <f t="shared" si="10"/>
        <v>0.014285185575635502</v>
      </c>
      <c r="F50" s="35">
        <f t="shared" si="10"/>
        <v>1.8001363818164484</v>
      </c>
      <c r="G50" s="35">
        <f t="shared" si="10"/>
        <v>0.04653405544884521</v>
      </c>
      <c r="H50" s="35">
        <f t="shared" si="10"/>
        <v>0.9310454708149631</v>
      </c>
      <c r="I50" s="35">
        <f t="shared" si="10"/>
        <v>0.2963781115392846</v>
      </c>
      <c r="J50" s="35">
        <f t="shared" si="10"/>
        <v>0.4306991555313703</v>
      </c>
      <c r="K50" s="35">
        <f t="shared" si="10"/>
        <v>3.07599708181985</v>
      </c>
      <c r="L50" s="35">
        <f t="shared" si="10"/>
        <v>0.6734077541356915</v>
      </c>
      <c r="M50" s="35">
        <f t="shared" si="7"/>
        <v>0.146880049336279</v>
      </c>
      <c r="N50" s="35">
        <f t="shared" si="7"/>
        <v>0.008606705432432752</v>
      </c>
      <c r="O50" s="35">
        <f t="shared" si="8"/>
        <v>0.5766720622063355</v>
      </c>
      <c r="P50" s="35">
        <f t="shared" si="8"/>
        <v>0</v>
      </c>
      <c r="Q50" s="35">
        <f t="shared" si="9"/>
        <v>0.09695761582173604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99.99999999999999</v>
      </c>
      <c r="E52" s="26">
        <f t="shared" si="11"/>
        <v>100</v>
      </c>
      <c r="F52" s="26">
        <f t="shared" si="11"/>
        <v>99.99999999999999</v>
      </c>
      <c r="G52" s="26">
        <f t="shared" si="11"/>
        <v>100.00000000000003</v>
      </c>
      <c r="H52" s="26">
        <f t="shared" si="11"/>
        <v>99.99999999999997</v>
      </c>
      <c r="I52" s="26">
        <f t="shared" si="11"/>
        <v>100.00000000000003</v>
      </c>
      <c r="J52" s="27">
        <f t="shared" si="11"/>
        <v>99.99999999999997</v>
      </c>
      <c r="K52" s="36">
        <f t="shared" si="11"/>
        <v>99.99999999999997</v>
      </c>
      <c r="L52" s="37">
        <f t="shared" si="11"/>
        <v>100.00000000000003</v>
      </c>
      <c r="M52" s="37">
        <f>SUM(M33:M51)-M34-M37-M38-M42-M48-M49</f>
        <v>99.99999999999994</v>
      </c>
      <c r="N52" s="37">
        <f>SUM(N33:N51)-N34-N37-N38-N42-N48-N49</f>
        <v>100.00000000000001</v>
      </c>
      <c r="O52" s="37">
        <f>SUM(O33:O51)-O34-O37-O38-O42-O48-O49</f>
        <v>100.00000000000001</v>
      </c>
      <c r="P52" s="37">
        <f>SUM(P33:P51)-P34-P37-P38-P42-P48-P49</f>
        <v>100.00000000000006</v>
      </c>
      <c r="Q52" s="37">
        <f>SUM(Q33:Q51)-Q34-Q37-Q38-Q42-Q48-Q49</f>
        <v>100.00000000000001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31.70005458721586</v>
      </c>
      <c r="E53" s="26">
        <f t="shared" si="12"/>
        <v>32.774813886041514</v>
      </c>
      <c r="F53" s="26">
        <f t="shared" si="12"/>
        <v>36.601592483796786</v>
      </c>
      <c r="G53" s="26">
        <f t="shared" si="12"/>
        <v>39.7159146173993</v>
      </c>
      <c r="H53" s="26">
        <f aca="true" t="shared" si="13" ref="H53:M53">SUM(H33:H36)-H34</f>
        <v>42.47054601768106</v>
      </c>
      <c r="I53" s="26">
        <f t="shared" si="13"/>
        <v>41.65848221659517</v>
      </c>
      <c r="J53" s="27">
        <f t="shared" si="13"/>
        <v>47.16351870714287</v>
      </c>
      <c r="K53" s="36">
        <f t="shared" si="13"/>
        <v>46.00880654528069</v>
      </c>
      <c r="L53" s="37">
        <f t="shared" si="13"/>
        <v>44.945221678068705</v>
      </c>
      <c r="M53" s="37">
        <f t="shared" si="13"/>
        <v>42.8119629463988</v>
      </c>
      <c r="N53" s="37">
        <f>SUM(N33:N36)-N34</f>
        <v>45.37212433712595</v>
      </c>
      <c r="O53" s="37">
        <f>SUM(O33:O36)-O34</f>
        <v>46.809460866414696</v>
      </c>
      <c r="P53" s="37">
        <f>SUM(P33:P36)-P34</f>
        <v>50.05425509702647</v>
      </c>
      <c r="Q53" s="37">
        <f>SUM(Q33:Q36)-Q34</f>
        <v>51.35964302128806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37.85673071635828</v>
      </c>
      <c r="E54" s="26">
        <f t="shared" si="14"/>
        <v>37.306049516742966</v>
      </c>
      <c r="F54" s="26">
        <f t="shared" si="14"/>
        <v>35.03948730964538</v>
      </c>
      <c r="G54" s="26">
        <f t="shared" si="14"/>
        <v>29.125972773142934</v>
      </c>
      <c r="H54" s="26">
        <f t="shared" si="14"/>
        <v>24.924083878473454</v>
      </c>
      <c r="I54" s="26">
        <f t="shared" si="14"/>
        <v>26.63108501534674</v>
      </c>
      <c r="J54" s="27">
        <f t="shared" si="14"/>
        <v>18.764644872027425</v>
      </c>
      <c r="K54" s="36">
        <f t="shared" si="14"/>
        <v>21.991217684242624</v>
      </c>
      <c r="L54" s="37">
        <f t="shared" si="14"/>
        <v>19.043519999181544</v>
      </c>
      <c r="M54" s="37">
        <f>+M47+M50+M51</f>
        <v>19.878822047394397</v>
      </c>
      <c r="N54" s="37">
        <f>+N47+N50+N51</f>
        <v>15.286204502762963</v>
      </c>
      <c r="O54" s="37">
        <f>+O47+O50+O51</f>
        <v>13.531339115866473</v>
      </c>
      <c r="P54" s="37">
        <f>+P47+P50+P51</f>
        <v>7.340888623618314</v>
      </c>
      <c r="Q54" s="37">
        <f>+Q47+Q50+Q51</f>
        <v>5.459087091042603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烏山町</v>
      </c>
      <c r="P1" s="39" t="str">
        <f>'財政指標'!$M$1</f>
        <v>烏山町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191</v>
      </c>
      <c r="P3" s="2" t="s">
        <v>192</v>
      </c>
      <c r="Q3" s="2" t="s">
        <v>195</v>
      </c>
    </row>
    <row r="4" spans="1:17" ht="18" customHeight="1">
      <c r="A4" s="24" t="s">
        <v>100</v>
      </c>
      <c r="B4" s="19"/>
      <c r="C4" s="21"/>
      <c r="D4" s="21">
        <v>128384</v>
      </c>
      <c r="E4" s="21">
        <v>131154</v>
      </c>
      <c r="F4" s="21">
        <v>137348</v>
      </c>
      <c r="G4" s="21">
        <v>136591</v>
      </c>
      <c r="H4" s="21">
        <v>133899</v>
      </c>
      <c r="I4" s="21">
        <v>132182</v>
      </c>
      <c r="J4" s="23">
        <v>136397</v>
      </c>
      <c r="K4" s="16">
        <v>132138</v>
      </c>
      <c r="L4" s="68">
        <v>131302</v>
      </c>
      <c r="M4" s="68">
        <v>118835</v>
      </c>
      <c r="N4" s="68">
        <v>118084</v>
      </c>
      <c r="O4" s="68">
        <v>113662</v>
      </c>
      <c r="P4" s="68">
        <v>105783</v>
      </c>
      <c r="Q4" s="68">
        <v>100750</v>
      </c>
    </row>
    <row r="5" spans="1:17" ht="18" customHeight="1">
      <c r="A5" s="24" t="s">
        <v>99</v>
      </c>
      <c r="B5" s="19"/>
      <c r="C5" s="21"/>
      <c r="D5" s="21">
        <v>928898</v>
      </c>
      <c r="E5" s="21">
        <v>725571</v>
      </c>
      <c r="F5" s="21">
        <v>712806</v>
      </c>
      <c r="G5" s="21">
        <v>653220</v>
      </c>
      <c r="H5" s="21">
        <v>686310</v>
      </c>
      <c r="I5" s="21">
        <v>721208</v>
      </c>
      <c r="J5" s="23">
        <v>724694</v>
      </c>
      <c r="K5" s="16">
        <v>695070</v>
      </c>
      <c r="L5" s="68">
        <v>913150</v>
      </c>
      <c r="M5" s="68">
        <v>778865</v>
      </c>
      <c r="N5" s="68">
        <v>721676</v>
      </c>
      <c r="O5" s="68">
        <v>744199</v>
      </c>
      <c r="P5" s="68">
        <v>896902</v>
      </c>
      <c r="Q5" s="68">
        <v>827319</v>
      </c>
    </row>
    <row r="6" spans="1:17" ht="18" customHeight="1">
      <c r="A6" s="24" t="s">
        <v>101</v>
      </c>
      <c r="B6" s="19"/>
      <c r="C6" s="21"/>
      <c r="D6" s="21">
        <v>621258</v>
      </c>
      <c r="E6" s="21">
        <v>815680</v>
      </c>
      <c r="F6" s="21">
        <v>930897</v>
      </c>
      <c r="G6" s="21">
        <v>1049359</v>
      </c>
      <c r="H6" s="21">
        <v>1099048</v>
      </c>
      <c r="I6" s="21">
        <v>1152130</v>
      </c>
      <c r="J6" s="23">
        <v>1154751</v>
      </c>
      <c r="K6" s="25">
        <v>1250863</v>
      </c>
      <c r="L6" s="68">
        <v>1418009</v>
      </c>
      <c r="M6" s="68">
        <v>1119495</v>
      </c>
      <c r="N6" s="68">
        <v>1203149</v>
      </c>
      <c r="O6" s="68">
        <v>1204298</v>
      </c>
      <c r="P6" s="68">
        <v>1228253</v>
      </c>
      <c r="Q6" s="68">
        <v>1331174</v>
      </c>
    </row>
    <row r="7" spans="1:17" ht="18" customHeight="1">
      <c r="A7" s="24" t="s">
        <v>110</v>
      </c>
      <c r="B7" s="19"/>
      <c r="C7" s="21"/>
      <c r="D7" s="21">
        <v>547695</v>
      </c>
      <c r="E7" s="21">
        <v>631883</v>
      </c>
      <c r="F7" s="21">
        <v>722324</v>
      </c>
      <c r="G7" s="21">
        <v>693495</v>
      </c>
      <c r="H7" s="21">
        <v>664806</v>
      </c>
      <c r="I7" s="21">
        <v>708868</v>
      </c>
      <c r="J7" s="23">
        <v>671000</v>
      </c>
      <c r="K7" s="16">
        <v>703807</v>
      </c>
      <c r="L7" s="68">
        <v>731231</v>
      </c>
      <c r="M7" s="68">
        <v>702571</v>
      </c>
      <c r="N7" s="68">
        <v>707294</v>
      </c>
      <c r="O7" s="68">
        <v>726974</v>
      </c>
      <c r="P7" s="68">
        <v>757041</v>
      </c>
      <c r="Q7" s="68">
        <v>773271</v>
      </c>
    </row>
    <row r="8" spans="1:17" ht="18" customHeight="1">
      <c r="A8" s="24" t="s">
        <v>111</v>
      </c>
      <c r="B8" s="19"/>
      <c r="C8" s="21"/>
      <c r="D8" s="21">
        <v>272</v>
      </c>
      <c r="E8" s="21">
        <v>2517</v>
      </c>
      <c r="F8" s="21">
        <v>1527</v>
      </c>
      <c r="G8" s="21">
        <v>681</v>
      </c>
      <c r="H8" s="21">
        <v>396</v>
      </c>
      <c r="I8" s="21">
        <v>363</v>
      </c>
      <c r="J8" s="23">
        <v>463</v>
      </c>
      <c r="K8" s="16">
        <v>343</v>
      </c>
      <c r="L8" s="68">
        <v>216</v>
      </c>
      <c r="M8" s="68">
        <v>216</v>
      </c>
      <c r="N8" s="68">
        <v>206</v>
      </c>
      <c r="O8" s="68">
        <v>200</v>
      </c>
      <c r="P8" s="68">
        <v>71</v>
      </c>
      <c r="Q8" s="68">
        <v>71</v>
      </c>
    </row>
    <row r="9" spans="1:17" ht="18" customHeight="1">
      <c r="A9" s="24" t="s">
        <v>112</v>
      </c>
      <c r="B9" s="19"/>
      <c r="C9" s="21"/>
      <c r="D9" s="21">
        <v>539558</v>
      </c>
      <c r="E9" s="21">
        <v>735264</v>
      </c>
      <c r="F9" s="21">
        <v>807455</v>
      </c>
      <c r="G9" s="21">
        <v>856917</v>
      </c>
      <c r="H9" s="21">
        <v>637185</v>
      </c>
      <c r="I9" s="21">
        <v>731858</v>
      </c>
      <c r="J9" s="23">
        <v>605763</v>
      </c>
      <c r="K9" s="16">
        <v>476034</v>
      </c>
      <c r="L9" s="68">
        <v>329651</v>
      </c>
      <c r="M9" s="68">
        <v>337752</v>
      </c>
      <c r="N9" s="68">
        <v>421313</v>
      </c>
      <c r="O9" s="68">
        <v>347684</v>
      </c>
      <c r="P9" s="68">
        <v>236119</v>
      </c>
      <c r="Q9" s="68">
        <v>221087</v>
      </c>
    </row>
    <row r="10" spans="1:17" ht="18" customHeight="1">
      <c r="A10" s="24" t="s">
        <v>113</v>
      </c>
      <c r="B10" s="19"/>
      <c r="C10" s="21"/>
      <c r="D10" s="21">
        <v>370255</v>
      </c>
      <c r="E10" s="21">
        <v>448703</v>
      </c>
      <c r="F10" s="21">
        <v>482810</v>
      </c>
      <c r="G10" s="21">
        <v>444507</v>
      </c>
      <c r="H10" s="21">
        <v>467257</v>
      </c>
      <c r="I10" s="21">
        <v>787858</v>
      </c>
      <c r="J10" s="23">
        <v>401570</v>
      </c>
      <c r="K10" s="16">
        <v>391172</v>
      </c>
      <c r="L10" s="68">
        <v>352689</v>
      </c>
      <c r="M10" s="68">
        <v>335061</v>
      </c>
      <c r="N10" s="68">
        <v>284660</v>
      </c>
      <c r="O10" s="68">
        <v>289383</v>
      </c>
      <c r="P10" s="68">
        <v>249043</v>
      </c>
      <c r="Q10" s="68">
        <v>237160</v>
      </c>
    </row>
    <row r="11" spans="1:17" ht="18" customHeight="1">
      <c r="A11" s="24" t="s">
        <v>114</v>
      </c>
      <c r="B11" s="19"/>
      <c r="C11" s="21"/>
      <c r="D11" s="21">
        <v>1295624</v>
      </c>
      <c r="E11" s="21">
        <v>1605714</v>
      </c>
      <c r="F11" s="21">
        <v>1189111</v>
      </c>
      <c r="G11" s="21">
        <v>874617</v>
      </c>
      <c r="H11" s="21">
        <v>706127</v>
      </c>
      <c r="I11" s="21">
        <v>732887</v>
      </c>
      <c r="J11" s="23">
        <v>673723</v>
      </c>
      <c r="K11" s="23">
        <v>824633</v>
      </c>
      <c r="L11" s="68">
        <v>985955</v>
      </c>
      <c r="M11" s="68">
        <v>1092836</v>
      </c>
      <c r="N11" s="68">
        <v>621882</v>
      </c>
      <c r="O11" s="68">
        <v>543465</v>
      </c>
      <c r="P11" s="68">
        <v>373869</v>
      </c>
      <c r="Q11" s="68">
        <v>376926</v>
      </c>
    </row>
    <row r="12" spans="1:17" ht="18" customHeight="1">
      <c r="A12" s="24" t="s">
        <v>115</v>
      </c>
      <c r="B12" s="19"/>
      <c r="C12" s="21"/>
      <c r="D12" s="21">
        <v>259690</v>
      </c>
      <c r="E12" s="21">
        <v>273575</v>
      </c>
      <c r="F12" s="21">
        <v>303812</v>
      </c>
      <c r="G12" s="21">
        <v>291121</v>
      </c>
      <c r="H12" s="21">
        <v>295027</v>
      </c>
      <c r="I12" s="21">
        <v>305372</v>
      </c>
      <c r="J12" s="23">
        <v>342743</v>
      </c>
      <c r="K12" s="23">
        <v>382900</v>
      </c>
      <c r="L12" s="68">
        <v>355967</v>
      </c>
      <c r="M12" s="68">
        <v>311292</v>
      </c>
      <c r="N12" s="68">
        <v>308357</v>
      </c>
      <c r="O12" s="68">
        <v>304336</v>
      </c>
      <c r="P12" s="68">
        <v>291117</v>
      </c>
      <c r="Q12" s="68">
        <v>302335</v>
      </c>
    </row>
    <row r="13" spans="1:17" ht="18" customHeight="1">
      <c r="A13" s="24" t="s">
        <v>116</v>
      </c>
      <c r="B13" s="19"/>
      <c r="C13" s="21"/>
      <c r="D13" s="21">
        <v>933342</v>
      </c>
      <c r="E13" s="21">
        <v>1011192</v>
      </c>
      <c r="F13" s="21">
        <v>962649</v>
      </c>
      <c r="G13" s="21">
        <v>957118</v>
      </c>
      <c r="H13" s="21">
        <v>875483</v>
      </c>
      <c r="I13" s="21">
        <v>735810</v>
      </c>
      <c r="J13" s="23">
        <v>754666</v>
      </c>
      <c r="K13" s="23">
        <v>738615</v>
      </c>
      <c r="L13" s="68">
        <v>778222</v>
      </c>
      <c r="M13" s="68">
        <v>806518</v>
      </c>
      <c r="N13" s="68">
        <v>923381</v>
      </c>
      <c r="O13" s="68">
        <v>872490</v>
      </c>
      <c r="P13" s="68">
        <v>680332</v>
      </c>
      <c r="Q13" s="68">
        <v>675273</v>
      </c>
    </row>
    <row r="14" spans="1:17" ht="18" customHeight="1">
      <c r="A14" s="24" t="s">
        <v>117</v>
      </c>
      <c r="B14" s="19"/>
      <c r="C14" s="21"/>
      <c r="D14" s="21">
        <v>385890</v>
      </c>
      <c r="E14" s="21">
        <v>1019</v>
      </c>
      <c r="F14" s="21">
        <v>128587</v>
      </c>
      <c r="G14" s="21">
        <v>3148</v>
      </c>
      <c r="H14" s="21">
        <v>60686</v>
      </c>
      <c r="I14" s="21">
        <v>20635</v>
      </c>
      <c r="J14" s="23">
        <v>27781</v>
      </c>
      <c r="K14" s="23">
        <v>208202</v>
      </c>
      <c r="L14" s="68">
        <v>47392</v>
      </c>
      <c r="M14" s="68">
        <v>9603</v>
      </c>
      <c r="N14" s="68">
        <v>532</v>
      </c>
      <c r="O14" s="68">
        <v>34889</v>
      </c>
      <c r="P14" s="68">
        <v>0</v>
      </c>
      <c r="Q14" s="68">
        <v>5506</v>
      </c>
    </row>
    <row r="15" spans="1:17" ht="18" customHeight="1">
      <c r="A15" s="24" t="s">
        <v>118</v>
      </c>
      <c r="B15" s="19"/>
      <c r="C15" s="21"/>
      <c r="D15" s="21">
        <v>618896</v>
      </c>
      <c r="E15" s="21">
        <v>670568</v>
      </c>
      <c r="F15" s="21">
        <v>686602</v>
      </c>
      <c r="G15" s="21">
        <v>720680</v>
      </c>
      <c r="H15" s="21">
        <v>774757</v>
      </c>
      <c r="I15" s="21">
        <v>820890</v>
      </c>
      <c r="J15" s="23">
        <v>848893</v>
      </c>
      <c r="K15" s="16">
        <v>893041</v>
      </c>
      <c r="L15" s="68">
        <v>915318</v>
      </c>
      <c r="M15" s="68">
        <v>878299</v>
      </c>
      <c r="N15" s="68">
        <v>833539</v>
      </c>
      <c r="O15" s="68">
        <v>832821</v>
      </c>
      <c r="P15" s="68">
        <v>837838</v>
      </c>
      <c r="Q15" s="68">
        <v>827898</v>
      </c>
    </row>
    <row r="16" spans="1:17" ht="18" customHeight="1">
      <c r="A16" s="24" t="s">
        <v>88</v>
      </c>
      <c r="B16" s="19"/>
      <c r="C16" s="21"/>
      <c r="D16" s="21">
        <v>117239</v>
      </c>
      <c r="E16" s="21">
        <v>80424</v>
      </c>
      <c r="F16" s="21">
        <v>77255</v>
      </c>
      <c r="G16" s="21">
        <v>83484</v>
      </c>
      <c r="H16" s="21">
        <v>117067</v>
      </c>
      <c r="I16" s="21">
        <v>112412</v>
      </c>
      <c r="J16" s="23">
        <v>107766</v>
      </c>
      <c r="K16" s="16">
        <v>71784</v>
      </c>
      <c r="L16" s="68">
        <v>78636</v>
      </c>
      <c r="M16" s="68">
        <v>46645</v>
      </c>
      <c r="N16" s="68">
        <v>37154</v>
      </c>
      <c r="O16" s="68">
        <v>35658</v>
      </c>
      <c r="P16" s="68">
        <v>33420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6747001</v>
      </c>
      <c r="E19" s="21">
        <f t="shared" si="0"/>
        <v>7133264</v>
      </c>
      <c r="F19" s="21">
        <f t="shared" si="0"/>
        <v>7143183</v>
      </c>
      <c r="G19" s="21">
        <f t="shared" si="0"/>
        <v>6764938</v>
      </c>
      <c r="H19" s="21">
        <f aca="true" t="shared" si="1" ref="H19:N19">SUM(H4:H18)</f>
        <v>6518048</v>
      </c>
      <c r="I19" s="21">
        <f t="shared" si="1"/>
        <v>6962473</v>
      </c>
      <c r="J19" s="21">
        <f t="shared" si="1"/>
        <v>6450210</v>
      </c>
      <c r="K19" s="21">
        <f t="shared" si="1"/>
        <v>6768602</v>
      </c>
      <c r="L19" s="69">
        <f t="shared" si="1"/>
        <v>7037738</v>
      </c>
      <c r="M19" s="69">
        <f t="shared" si="1"/>
        <v>6537988</v>
      </c>
      <c r="N19" s="69">
        <f t="shared" si="1"/>
        <v>6181227</v>
      </c>
      <c r="O19" s="69">
        <f>SUM(O4:O18)</f>
        <v>6050059</v>
      </c>
      <c r="P19" s="69">
        <f>SUM(P4:P18)</f>
        <v>5689788</v>
      </c>
      <c r="Q19" s="69">
        <f>SUM(Q4:Q18)</f>
        <v>5678770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烏山町</v>
      </c>
      <c r="P30" s="39"/>
      <c r="Q30" s="39" t="str">
        <f>'財政指標'!$M$1</f>
        <v>烏山町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67" t="s">
        <v>182</v>
      </c>
      <c r="N32" s="67" t="s">
        <v>190</v>
      </c>
      <c r="O32" s="2" t="s">
        <v>191</v>
      </c>
      <c r="P32" s="2" t="s">
        <v>192</v>
      </c>
      <c r="Q32" s="2" t="s">
        <v>195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1.9028306057758106</v>
      </c>
      <c r="E33" s="40">
        <f t="shared" si="2"/>
        <v>1.838625347386554</v>
      </c>
      <c r="F33" s="40">
        <f t="shared" si="2"/>
        <v>1.9227842825810286</v>
      </c>
      <c r="G33" s="40">
        <f t="shared" si="2"/>
        <v>2.01910202281233</v>
      </c>
      <c r="H33" s="40">
        <f t="shared" si="2"/>
        <v>2.054280668077314</v>
      </c>
      <c r="I33" s="40">
        <f t="shared" si="2"/>
        <v>1.898492101872424</v>
      </c>
      <c r="J33" s="40">
        <f t="shared" si="2"/>
        <v>2.114613322667014</v>
      </c>
      <c r="K33" s="40">
        <f t="shared" si="2"/>
        <v>1.9522199709777588</v>
      </c>
      <c r="L33" s="40">
        <f t="shared" si="2"/>
        <v>1.8656846844824289</v>
      </c>
      <c r="M33" s="40">
        <f aca="true" t="shared" si="3" ref="M33:N47">M4/M$19*100</f>
        <v>1.8176081081825173</v>
      </c>
      <c r="N33" s="40">
        <f t="shared" si="3"/>
        <v>1.9103650456454684</v>
      </c>
      <c r="O33" s="40">
        <f aca="true" t="shared" si="4" ref="O33:P47">O4/O$19*100</f>
        <v>1.8786924226689359</v>
      </c>
      <c r="P33" s="40">
        <f t="shared" si="4"/>
        <v>1.8591729603985245</v>
      </c>
      <c r="Q33" s="40">
        <f aca="true" t="shared" si="5" ref="Q33:Q47">Q4/Q$19*100</f>
        <v>1.774151796956031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13.767568731648328</v>
      </c>
      <c r="E34" s="40">
        <f t="shared" si="6"/>
        <v>10.171654939449878</v>
      </c>
      <c r="F34" s="40">
        <f t="shared" si="6"/>
        <v>9.978828765831702</v>
      </c>
      <c r="G34" s="40">
        <f t="shared" si="6"/>
        <v>9.65596432665015</v>
      </c>
      <c r="H34" s="40">
        <f t="shared" si="6"/>
        <v>10.529379347927478</v>
      </c>
      <c r="I34" s="40">
        <f t="shared" si="6"/>
        <v>10.358503365111794</v>
      </c>
      <c r="J34" s="40">
        <f t="shared" si="6"/>
        <v>11.235200094260497</v>
      </c>
      <c r="K34" s="40">
        <f t="shared" si="6"/>
        <v>10.269033398625004</v>
      </c>
      <c r="L34" s="40">
        <f t="shared" si="6"/>
        <v>12.975049653738175</v>
      </c>
      <c r="M34" s="40">
        <f t="shared" si="3"/>
        <v>11.912915716578249</v>
      </c>
      <c r="N34" s="40">
        <f t="shared" si="3"/>
        <v>11.67528712341417</v>
      </c>
      <c r="O34" s="40">
        <f t="shared" si="4"/>
        <v>12.30068996021361</v>
      </c>
      <c r="P34" s="40">
        <f t="shared" si="4"/>
        <v>15.763364118311612</v>
      </c>
      <c r="Q34" s="40">
        <f t="shared" si="5"/>
        <v>14.568630178718278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9.207913263982027</v>
      </c>
      <c r="E35" s="40">
        <f t="shared" si="6"/>
        <v>11.434877497874746</v>
      </c>
      <c r="F35" s="40">
        <f t="shared" si="6"/>
        <v>13.031963481825958</v>
      </c>
      <c r="G35" s="40">
        <f t="shared" si="6"/>
        <v>15.511731223552971</v>
      </c>
      <c r="H35" s="40">
        <f t="shared" si="6"/>
        <v>16.86161255639725</v>
      </c>
      <c r="I35" s="40">
        <f t="shared" si="6"/>
        <v>16.547712285562902</v>
      </c>
      <c r="J35" s="40">
        <f t="shared" si="6"/>
        <v>17.90253340588911</v>
      </c>
      <c r="K35" s="40">
        <f t="shared" si="6"/>
        <v>18.480374529334124</v>
      </c>
      <c r="L35" s="40">
        <f t="shared" si="6"/>
        <v>20.148647193174853</v>
      </c>
      <c r="M35" s="40">
        <f t="shared" si="3"/>
        <v>17.122928338198236</v>
      </c>
      <c r="N35" s="40">
        <f t="shared" si="3"/>
        <v>19.4645658539963</v>
      </c>
      <c r="O35" s="40">
        <f t="shared" si="4"/>
        <v>19.905557945798545</v>
      </c>
      <c r="P35" s="40">
        <f t="shared" si="4"/>
        <v>21.586973011999746</v>
      </c>
      <c r="Q35" s="40">
        <f t="shared" si="5"/>
        <v>23.441238155445635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8.117606622557192</v>
      </c>
      <c r="E36" s="40">
        <f t="shared" si="6"/>
        <v>8.858258996162206</v>
      </c>
      <c r="F36" s="40">
        <f t="shared" si="6"/>
        <v>10.112074687152772</v>
      </c>
      <c r="G36" s="40">
        <f t="shared" si="6"/>
        <v>10.251313463626717</v>
      </c>
      <c r="H36" s="40">
        <f t="shared" si="6"/>
        <v>10.199464624992022</v>
      </c>
      <c r="I36" s="40">
        <f t="shared" si="6"/>
        <v>10.181267489295829</v>
      </c>
      <c r="J36" s="40">
        <f t="shared" si="6"/>
        <v>10.40276208061443</v>
      </c>
      <c r="K36" s="40">
        <f t="shared" si="6"/>
        <v>10.398114706700143</v>
      </c>
      <c r="L36" s="40">
        <f t="shared" si="6"/>
        <v>10.390142400868006</v>
      </c>
      <c r="M36" s="40">
        <f t="shared" si="3"/>
        <v>10.745981791340089</v>
      </c>
      <c r="N36" s="40">
        <f t="shared" si="3"/>
        <v>11.442614872419343</v>
      </c>
      <c r="O36" s="40">
        <f t="shared" si="4"/>
        <v>12.015981992902878</v>
      </c>
      <c r="P36" s="40">
        <f t="shared" si="4"/>
        <v>13.30525847360218</v>
      </c>
      <c r="Q36" s="40">
        <f t="shared" si="5"/>
        <v>13.616874780982503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0.004031420774948752</v>
      </c>
      <c r="E37" s="40">
        <f t="shared" si="6"/>
        <v>0.035285389689768944</v>
      </c>
      <c r="F37" s="40">
        <f t="shared" si="6"/>
        <v>0.021377024780129532</v>
      </c>
      <c r="G37" s="40">
        <f t="shared" si="6"/>
        <v>0.010066611105674583</v>
      </c>
      <c r="H37" s="40">
        <f t="shared" si="6"/>
        <v>0.006075438536199795</v>
      </c>
      <c r="I37" s="40">
        <f t="shared" si="6"/>
        <v>0.005213664742398283</v>
      </c>
      <c r="J37" s="40">
        <f t="shared" si="6"/>
        <v>0.007178060869336037</v>
      </c>
      <c r="K37" s="40">
        <f t="shared" si="6"/>
        <v>0.005067516157694012</v>
      </c>
      <c r="L37" s="40">
        <f t="shared" si="6"/>
        <v>0.003069167962774403</v>
      </c>
      <c r="M37" s="40">
        <f t="shared" si="3"/>
        <v>0.0033037686823530416</v>
      </c>
      <c r="N37" s="40">
        <f t="shared" si="3"/>
        <v>0.0033326716524081706</v>
      </c>
      <c r="O37" s="40">
        <f t="shared" si="4"/>
        <v>0.0033057528860462354</v>
      </c>
      <c r="P37" s="40">
        <f t="shared" si="4"/>
        <v>0.001247849656261358</v>
      </c>
      <c r="Q37" s="40">
        <f t="shared" si="5"/>
        <v>0.0012502707452494114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7.997004891506612</v>
      </c>
      <c r="E38" s="40">
        <f t="shared" si="6"/>
        <v>10.307539437766499</v>
      </c>
      <c r="F38" s="40">
        <f t="shared" si="6"/>
        <v>11.303854318166005</v>
      </c>
      <c r="G38" s="40">
        <f t="shared" si="6"/>
        <v>12.667034051162036</v>
      </c>
      <c r="H38" s="40">
        <f t="shared" si="6"/>
        <v>9.775702787092087</v>
      </c>
      <c r="I38" s="40">
        <f t="shared" si="6"/>
        <v>10.511466256314387</v>
      </c>
      <c r="J38" s="40">
        <f t="shared" si="6"/>
        <v>9.39136865311362</v>
      </c>
      <c r="K38" s="40">
        <f t="shared" si="6"/>
        <v>7.032973721900032</v>
      </c>
      <c r="L38" s="40">
        <f t="shared" si="6"/>
        <v>4.684047630076596</v>
      </c>
      <c r="M38" s="40">
        <f t="shared" si="3"/>
        <v>5.165992962972706</v>
      </c>
      <c r="N38" s="40">
        <f t="shared" si="3"/>
        <v>6.816009183937105</v>
      </c>
      <c r="O38" s="40">
        <f t="shared" si="4"/>
        <v>5.7467869321604965</v>
      </c>
      <c r="P38" s="40">
        <f t="shared" si="4"/>
        <v>4.149873422348952</v>
      </c>
      <c r="Q38" s="40">
        <f t="shared" si="5"/>
        <v>3.893219834576854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5.487697422899449</v>
      </c>
      <c r="E39" s="40">
        <f t="shared" si="6"/>
        <v>6.290290111230988</v>
      </c>
      <c r="F39" s="40">
        <f t="shared" si="6"/>
        <v>6.759031652975992</v>
      </c>
      <c r="G39" s="40">
        <f t="shared" si="6"/>
        <v>6.570747581130824</v>
      </c>
      <c r="H39" s="40">
        <f t="shared" si="6"/>
        <v>7.1686646063361295</v>
      </c>
      <c r="I39" s="40">
        <f t="shared" si="6"/>
        <v>11.315778172497042</v>
      </c>
      <c r="J39" s="40">
        <f t="shared" si="6"/>
        <v>6.225688776024346</v>
      </c>
      <c r="K39" s="40">
        <f t="shared" si="6"/>
        <v>5.77921408290811</v>
      </c>
      <c r="L39" s="40">
        <f t="shared" si="6"/>
        <v>5.0113971278839875</v>
      </c>
      <c r="M39" s="40">
        <f t="shared" si="3"/>
        <v>5.124833511471725</v>
      </c>
      <c r="N39" s="40">
        <f t="shared" si="3"/>
        <v>4.605234527060728</v>
      </c>
      <c r="O39" s="40">
        <f t="shared" si="4"/>
        <v>4.783143437113589</v>
      </c>
      <c r="P39" s="40">
        <f t="shared" si="4"/>
        <v>4.377017210483062</v>
      </c>
      <c r="Q39" s="40">
        <f t="shared" si="5"/>
        <v>4.176256478075358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19.202961434272797</v>
      </c>
      <c r="E40" s="40">
        <f t="shared" si="6"/>
        <v>22.510228136796844</v>
      </c>
      <c r="F40" s="40">
        <f t="shared" si="6"/>
        <v>16.646794573231567</v>
      </c>
      <c r="G40" s="40">
        <f t="shared" si="6"/>
        <v>12.928677247300715</v>
      </c>
      <c r="H40" s="40">
        <f t="shared" si="6"/>
        <v>10.833412089018061</v>
      </c>
      <c r="I40" s="40">
        <f t="shared" si="6"/>
        <v>10.526245487774244</v>
      </c>
      <c r="J40" s="40">
        <f t="shared" si="6"/>
        <v>10.444977760414002</v>
      </c>
      <c r="K40" s="40">
        <f t="shared" si="6"/>
        <v>12.183210063171094</v>
      </c>
      <c r="L40" s="40">
        <f t="shared" si="6"/>
        <v>14.009543975635353</v>
      </c>
      <c r="M40" s="40">
        <f t="shared" si="3"/>
        <v>16.715172924759116</v>
      </c>
      <c r="N40" s="40">
        <f t="shared" si="3"/>
        <v>10.060818022052903</v>
      </c>
      <c r="O40" s="40">
        <f t="shared" si="4"/>
        <v>8.982804961075585</v>
      </c>
      <c r="P40" s="40">
        <f t="shared" si="4"/>
        <v>6.5708775089686995</v>
      </c>
      <c r="Q40" s="40">
        <f t="shared" si="5"/>
        <v>6.637458463716615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3.848969342082505</v>
      </c>
      <c r="E41" s="40">
        <f t="shared" si="6"/>
        <v>3.8352008281201986</v>
      </c>
      <c r="F41" s="40">
        <f t="shared" si="6"/>
        <v>4.253173970203479</v>
      </c>
      <c r="G41" s="40">
        <f t="shared" si="6"/>
        <v>4.303380164016285</v>
      </c>
      <c r="H41" s="40">
        <f t="shared" si="6"/>
        <v>4.526309103584386</v>
      </c>
      <c r="I41" s="40">
        <f t="shared" si="6"/>
        <v>4.385970329795175</v>
      </c>
      <c r="J41" s="40">
        <f t="shared" si="6"/>
        <v>5.31367195796726</v>
      </c>
      <c r="K41" s="40">
        <f t="shared" si="6"/>
        <v>5.657002731140049</v>
      </c>
      <c r="L41" s="40">
        <f t="shared" si="6"/>
        <v>5.057974593541277</v>
      </c>
      <c r="M41" s="40">
        <f t="shared" si="3"/>
        <v>4.761281299384459</v>
      </c>
      <c r="N41" s="40">
        <f t="shared" si="3"/>
        <v>4.988605013211778</v>
      </c>
      <c r="O41" s="40">
        <f t="shared" si="4"/>
        <v>5.030298051638836</v>
      </c>
      <c r="P41" s="40">
        <f t="shared" si="4"/>
        <v>5.11648237157518</v>
      </c>
      <c r="Q41" s="40">
        <f t="shared" si="5"/>
        <v>5.323952193872969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13.833435032839034</v>
      </c>
      <c r="E42" s="40">
        <f t="shared" si="6"/>
        <v>14.175726567809633</v>
      </c>
      <c r="F42" s="40">
        <f t="shared" si="6"/>
        <v>13.476471203383703</v>
      </c>
      <c r="G42" s="40">
        <f t="shared" si="6"/>
        <v>14.148215401235015</v>
      </c>
      <c r="H42" s="40">
        <f t="shared" si="6"/>
        <v>13.431674636332842</v>
      </c>
      <c r="I42" s="40">
        <f t="shared" si="6"/>
        <v>10.56822769725642</v>
      </c>
      <c r="J42" s="40">
        <f t="shared" si="6"/>
        <v>11.699867136108747</v>
      </c>
      <c r="K42" s="40">
        <f t="shared" si="6"/>
        <v>10.912371565058782</v>
      </c>
      <c r="L42" s="40">
        <f t="shared" si="6"/>
        <v>11.057842732991766</v>
      </c>
      <c r="M42" s="40">
        <f t="shared" si="3"/>
        <v>12.335874584046346</v>
      </c>
      <c r="N42" s="40">
        <f t="shared" si="3"/>
        <v>14.938474189671403</v>
      </c>
      <c r="O42" s="40">
        <f t="shared" si="4"/>
        <v>14.4211816777324</v>
      </c>
      <c r="P42" s="40">
        <f t="shared" si="4"/>
        <v>11.957071159769047</v>
      </c>
      <c r="Q42" s="40">
        <f t="shared" si="5"/>
        <v>11.891184182490221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5.719430010459462</v>
      </c>
      <c r="E43" s="40">
        <f t="shared" si="6"/>
        <v>0.014285185575635502</v>
      </c>
      <c r="F43" s="40">
        <f t="shared" si="6"/>
        <v>1.8001358778012548</v>
      </c>
      <c r="G43" s="40">
        <f t="shared" si="6"/>
        <v>0.04653405544884521</v>
      </c>
      <c r="H43" s="40">
        <f t="shared" si="6"/>
        <v>0.931045613656113</v>
      </c>
      <c r="I43" s="40">
        <f t="shared" si="6"/>
        <v>0.2963745784005195</v>
      </c>
      <c r="J43" s="40">
        <f t="shared" si="6"/>
        <v>0.4306991555313703</v>
      </c>
      <c r="K43" s="40">
        <f t="shared" si="6"/>
        <v>3.07599708181985</v>
      </c>
      <c r="L43" s="40">
        <f t="shared" si="6"/>
        <v>0.673398185610206</v>
      </c>
      <c r="M43" s="40">
        <f t="shared" si="3"/>
        <v>0.146880049336279</v>
      </c>
      <c r="N43" s="40">
        <f t="shared" si="3"/>
        <v>0.008606705432432752</v>
      </c>
      <c r="O43" s="40">
        <f t="shared" si="4"/>
        <v>0.5766720622063355</v>
      </c>
      <c r="P43" s="40">
        <f t="shared" si="4"/>
        <v>0</v>
      </c>
      <c r="Q43" s="40">
        <f t="shared" si="5"/>
        <v>0.09695761582173604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9.172905117399567</v>
      </c>
      <c r="E44" s="40">
        <f t="shared" si="6"/>
        <v>9.400577351406032</v>
      </c>
      <c r="F44" s="40">
        <f t="shared" si="6"/>
        <v>9.611989501038963</v>
      </c>
      <c r="G44" s="40">
        <f t="shared" si="6"/>
        <v>10.653164892272478</v>
      </c>
      <c r="H44" s="40">
        <f t="shared" si="6"/>
        <v>11.886334681794304</v>
      </c>
      <c r="I44" s="40">
        <f t="shared" si="6"/>
        <v>11.790207301342496</v>
      </c>
      <c r="J44" s="40">
        <f t="shared" si="6"/>
        <v>13.160703294931483</v>
      </c>
      <c r="K44" s="40">
        <f t="shared" si="6"/>
        <v>13.193876667589555</v>
      </c>
      <c r="L44" s="40">
        <f t="shared" si="6"/>
        <v>13.00585500625343</v>
      </c>
      <c r="M44" s="40">
        <f t="shared" si="3"/>
        <v>13.433781157138863</v>
      </c>
      <c r="N44" s="40">
        <f t="shared" si="3"/>
        <v>13.485008720760458</v>
      </c>
      <c r="O44" s="40">
        <f t="shared" si="4"/>
        <v>13.765502121549558</v>
      </c>
      <c r="P44" s="40">
        <f t="shared" si="4"/>
        <v>14.725293807080334</v>
      </c>
      <c r="Q44" s="40">
        <f t="shared" si="5"/>
        <v>14.578826048598554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1.737646103802267</v>
      </c>
      <c r="E45" s="40">
        <f t="shared" si="6"/>
        <v>1.12745021073102</v>
      </c>
      <c r="F45" s="40">
        <f t="shared" si="6"/>
        <v>1.081520661027444</v>
      </c>
      <c r="G45" s="40">
        <f t="shared" si="6"/>
        <v>1.2340689596859573</v>
      </c>
      <c r="H45" s="40">
        <f t="shared" si="6"/>
        <v>1.7960438462558115</v>
      </c>
      <c r="I45" s="40">
        <f t="shared" si="6"/>
        <v>1.6145412700343684</v>
      </c>
      <c r="J45" s="40">
        <f t="shared" si="6"/>
        <v>1.6707363016087848</v>
      </c>
      <c r="K45" s="40">
        <f t="shared" si="6"/>
        <v>1.0605439646178045</v>
      </c>
      <c r="L45" s="40">
        <f t="shared" si="6"/>
        <v>1.1173476477811477</v>
      </c>
      <c r="M45" s="40">
        <f t="shared" si="3"/>
        <v>0.7134457879090631</v>
      </c>
      <c r="N45" s="40">
        <f t="shared" si="3"/>
        <v>0.6010780707455009</v>
      </c>
      <c r="O45" s="40">
        <f t="shared" si="4"/>
        <v>0.5893826820531833</v>
      </c>
      <c r="P45" s="40">
        <f t="shared" si="4"/>
        <v>0.5873681058064026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</v>
      </c>
      <c r="F48" s="37">
        <f t="shared" si="7"/>
        <v>100</v>
      </c>
      <c r="G48" s="37">
        <f t="shared" si="7"/>
        <v>100.00000000000001</v>
      </c>
      <c r="H48" s="37">
        <f t="shared" si="7"/>
        <v>100</v>
      </c>
      <c r="I48" s="37">
        <f t="shared" si="7"/>
        <v>99.99999999999999</v>
      </c>
      <c r="J48" s="37">
        <f t="shared" si="7"/>
        <v>100</v>
      </c>
      <c r="K48" s="37">
        <f t="shared" si="7"/>
        <v>100</v>
      </c>
      <c r="L48" s="37">
        <f t="shared" si="7"/>
        <v>100</v>
      </c>
      <c r="M48" s="37">
        <f>SUM(M33:M47)</f>
        <v>100.00000000000001</v>
      </c>
      <c r="N48" s="37">
        <f>SUM(N33:N47)</f>
        <v>100</v>
      </c>
      <c r="O48" s="37">
        <f>SUM(O33:O47)</f>
        <v>100.00000000000001</v>
      </c>
      <c r="P48" s="37">
        <f>SUM(P33:P47)</f>
        <v>99.99999999999999</v>
      </c>
      <c r="Q48" s="37">
        <f>SUM(Q33:Q47)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82">
      <selection activeCell="M40" sqref="M4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烏山町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1754429</v>
      </c>
      <c r="S2" s="47">
        <f>'歳入'!E4</f>
        <v>1835939</v>
      </c>
      <c r="T2" s="47">
        <f>'歳入'!F4</f>
        <v>1880205</v>
      </c>
      <c r="U2" s="47">
        <f>'歳入'!G4</f>
        <v>1744676</v>
      </c>
      <c r="V2" s="47">
        <f>'歳入'!H4</f>
        <v>1867279</v>
      </c>
      <c r="W2" s="47">
        <f>'歳入'!I4</f>
        <v>1767003</v>
      </c>
      <c r="X2" s="47">
        <f>'歳入'!J4</f>
        <v>1847506</v>
      </c>
      <c r="Y2" s="47">
        <f>'歳入'!K4</f>
        <v>1753825</v>
      </c>
      <c r="Z2" s="47">
        <f>'歳入'!L4</f>
        <v>1720020</v>
      </c>
      <c r="AA2" s="47">
        <f>'歳入'!M4</f>
        <v>1666009</v>
      </c>
      <c r="AB2" s="47">
        <f>'歳入'!N4</f>
        <v>1647468</v>
      </c>
      <c r="AC2" s="47">
        <f>'歳入'!O4</f>
        <v>1578424</v>
      </c>
      <c r="AD2" s="47">
        <f>'歳入'!P4</f>
        <v>1600315</v>
      </c>
      <c r="AE2" s="47">
        <f>'歳入'!Q4</f>
        <v>1544954</v>
      </c>
    </row>
    <row r="3" spans="16:31" ht="13.5">
      <c r="P3" s="47" t="s">
        <v>181</v>
      </c>
      <c r="Q3" s="47">
        <f>'歳入'!B15</f>
        <v>0</v>
      </c>
      <c r="R3" s="47">
        <f>'歳入'!D15</f>
        <v>1941440</v>
      </c>
      <c r="S3" s="47">
        <f>'歳入'!E15</f>
        <v>2134851</v>
      </c>
      <c r="T3" s="47">
        <f>'歳入'!F15</f>
        <v>2190235</v>
      </c>
      <c r="U3" s="47">
        <f>'歳入'!G15</f>
        <v>2161026</v>
      </c>
      <c r="V3" s="47">
        <f>'歳入'!H15</f>
        <v>2157224</v>
      </c>
      <c r="W3" s="47">
        <f>'歳入'!I15</f>
        <v>2284034</v>
      </c>
      <c r="X3" s="47">
        <f>'歳入'!J15</f>
        <v>2476668</v>
      </c>
      <c r="Y3" s="47">
        <f>'歳入'!K15</f>
        <v>2640682</v>
      </c>
      <c r="Z3" s="47">
        <f>'歳入'!L15</f>
        <v>2737185</v>
      </c>
      <c r="AA3" s="47">
        <f>'歳入'!M15</f>
        <v>2770599</v>
      </c>
      <c r="AB3" s="47">
        <f>'歳入'!N15</f>
        <v>2556957</v>
      </c>
      <c r="AC3" s="47">
        <f>'歳入'!O15</f>
        <v>2395309</v>
      </c>
      <c r="AD3" s="47">
        <f>'歳入'!P15</f>
        <v>2203401</v>
      </c>
      <c r="AE3" s="47">
        <f>'歳入'!Q15</f>
        <v>2139554</v>
      </c>
    </row>
    <row r="4" spans="16:31" ht="13.5">
      <c r="P4" t="s">
        <v>147</v>
      </c>
      <c r="Q4" s="47">
        <f>'歳入'!B22</f>
        <v>0</v>
      </c>
      <c r="R4" s="47">
        <f>'歳入'!D22</f>
        <v>734844</v>
      </c>
      <c r="S4" s="47">
        <f>'歳入'!E22</f>
        <v>722282</v>
      </c>
      <c r="T4" s="47">
        <f>'歳入'!F22</f>
        <v>556995</v>
      </c>
      <c r="U4" s="47">
        <f>'歳入'!G22</f>
        <v>410282</v>
      </c>
      <c r="V4" s="47">
        <f>'歳入'!H22</f>
        <v>461831</v>
      </c>
      <c r="W4" s="47">
        <f>'歳入'!I22</f>
        <v>317253</v>
      </c>
      <c r="X4" s="47">
        <f>'歳入'!J22</f>
        <v>357517</v>
      </c>
      <c r="Y4" s="47">
        <f>'歳入'!K22</f>
        <v>467100</v>
      </c>
      <c r="Z4" s="47">
        <f>'歳入'!L22</f>
        <v>659184</v>
      </c>
      <c r="AA4" s="47">
        <f>'歳入'!M22</f>
        <v>294200</v>
      </c>
      <c r="AB4" s="47">
        <f>'歳入'!N22</f>
        <v>255563</v>
      </c>
      <c r="AC4" s="47">
        <f>'歳入'!O22</f>
        <v>256783</v>
      </c>
      <c r="AD4" s="47">
        <f>'歳入'!P22</f>
        <v>245903</v>
      </c>
      <c r="AE4" s="47">
        <f>'歳入'!Q22</f>
        <v>266738</v>
      </c>
    </row>
    <row r="5" spans="16:31" ht="13.5">
      <c r="P5" t="s">
        <v>188</v>
      </c>
      <c r="Q5" s="47">
        <f>'歳入'!B28</f>
        <v>0</v>
      </c>
      <c r="R5" s="47">
        <f>'歳入'!D23</f>
        <v>505318</v>
      </c>
      <c r="S5" s="47">
        <f>'歳入'!E23</f>
        <v>531942</v>
      </c>
      <c r="T5" s="47">
        <f>'歳入'!F23</f>
        <v>661961</v>
      </c>
      <c r="U5" s="47">
        <f>'歳入'!G23</f>
        <v>682481</v>
      </c>
      <c r="V5" s="47">
        <f>'歳入'!H23</f>
        <v>521396</v>
      </c>
      <c r="W5" s="47">
        <f>'歳入'!I23</f>
        <v>583011</v>
      </c>
      <c r="X5" s="47">
        <f>'歳入'!J23</f>
        <v>481927</v>
      </c>
      <c r="Y5" s="47">
        <f>'歳入'!K23</f>
        <v>600877</v>
      </c>
      <c r="Z5" s="47">
        <f>'歳入'!L23</f>
        <v>364205</v>
      </c>
      <c r="AA5" s="47">
        <f>'歳入'!M23</f>
        <v>350622</v>
      </c>
      <c r="AB5" s="47">
        <f>'歳入'!N23</f>
        <v>439230</v>
      </c>
      <c r="AC5" s="47">
        <f>'歳入'!O23</f>
        <v>391400</v>
      </c>
      <c r="AD5" s="47">
        <f>'歳入'!P23</f>
        <v>303444</v>
      </c>
      <c r="AE5" s="47">
        <f>'歳入'!Q23</f>
        <v>317493</v>
      </c>
    </row>
    <row r="6" spans="16:31" ht="13.5">
      <c r="P6" t="s">
        <v>148</v>
      </c>
      <c r="Q6" s="47">
        <f>'歳入'!B29</f>
        <v>0</v>
      </c>
      <c r="R6" s="47">
        <f>'歳入'!D29</f>
        <v>605400</v>
      </c>
      <c r="S6" s="47">
        <f>'歳入'!E29</f>
        <v>789400</v>
      </c>
      <c r="T6" s="47">
        <f>'歳入'!F29</f>
        <v>898900</v>
      </c>
      <c r="U6" s="47">
        <f>'歳入'!G29</f>
        <v>864100</v>
      </c>
      <c r="V6" s="47">
        <f>'歳入'!H29</f>
        <v>686800</v>
      </c>
      <c r="W6" s="47">
        <f>'歳入'!I29</f>
        <v>1070300</v>
      </c>
      <c r="X6" s="47">
        <f>'歳入'!J29</f>
        <v>616600</v>
      </c>
      <c r="Y6" s="47">
        <f>'歳入'!K29</f>
        <v>636600</v>
      </c>
      <c r="Z6" s="47">
        <f>'歳入'!L29</f>
        <v>597200</v>
      </c>
      <c r="AA6" s="47">
        <f>'歳入'!M29</f>
        <v>622700</v>
      </c>
      <c r="AB6" s="47">
        <f>'歳入'!N29</f>
        <v>501900</v>
      </c>
      <c r="AC6" s="47">
        <f>'歳入'!O29</f>
        <v>524215</v>
      </c>
      <c r="AD6" s="47">
        <f>'歳入'!P29</f>
        <v>614800</v>
      </c>
      <c r="AE6" s="47">
        <f>'歳入'!Q29</f>
        <v>411700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6871244</v>
      </c>
      <c r="S7" s="47">
        <f>'歳入'!E32</f>
        <v>7316836</v>
      </c>
      <c r="T7" s="47">
        <f>'歳入'!F32</f>
        <v>7292576</v>
      </c>
      <c r="U7" s="47">
        <f>'歳入'!G32</f>
        <v>6878475</v>
      </c>
      <c r="V7" s="47">
        <f>'歳入'!H32</f>
        <v>6663890</v>
      </c>
      <c r="W7" s="47">
        <f>'歳入'!I32</f>
        <v>7048500</v>
      </c>
      <c r="X7" s="47">
        <f>'歳入'!J32</f>
        <v>6579268</v>
      </c>
      <c r="Y7" s="47">
        <f>'歳入'!K32</f>
        <v>7035463</v>
      </c>
      <c r="Z7" s="47">
        <f>'歳入'!L32</f>
        <v>7180723</v>
      </c>
      <c r="AA7" s="47">
        <f>'歳入'!M32</f>
        <v>6631793</v>
      </c>
      <c r="AB7" s="47">
        <f>'歳入'!N32</f>
        <v>6338190</v>
      </c>
      <c r="AC7" s="47">
        <f>'歳入'!O32</f>
        <v>6170562</v>
      </c>
      <c r="AD7" s="47">
        <f>'歳入'!P32</f>
        <v>5877107</v>
      </c>
      <c r="AE7" s="47">
        <f>'歳入'!Q32</f>
        <v>5949667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987446</v>
      </c>
      <c r="S31" s="47">
        <f>'税'!E4</f>
        <v>1032048</v>
      </c>
      <c r="T31" s="47">
        <f>'税'!F4</f>
        <v>1014984</v>
      </c>
      <c r="U31" s="47">
        <f>'税'!G4</f>
        <v>835419</v>
      </c>
      <c r="V31" s="47">
        <f>'税'!H4</f>
        <v>905286</v>
      </c>
      <c r="W31" s="47">
        <f>'税'!I4</f>
        <v>826546</v>
      </c>
      <c r="X31" s="47">
        <f>'税'!J4</f>
        <v>912157</v>
      </c>
      <c r="Y31" s="47">
        <f>'税'!K4</f>
        <v>778576</v>
      </c>
      <c r="Z31" s="47">
        <f>'税'!L4</f>
        <v>727285</v>
      </c>
      <c r="AA31" s="47">
        <f>'税'!M4</f>
        <v>733607</v>
      </c>
      <c r="AB31" s="47">
        <f>'税'!N4</f>
        <v>714559</v>
      </c>
      <c r="AC31" s="47">
        <f>'税'!O4</f>
        <v>637468</v>
      </c>
      <c r="AD31" s="47">
        <f>'税'!P4</f>
        <v>592412</v>
      </c>
      <c r="AE31" s="47">
        <f>'税'!Q4</f>
        <v>602876</v>
      </c>
    </row>
    <row r="32" spans="16:31" ht="13.5">
      <c r="P32" t="s">
        <v>151</v>
      </c>
      <c r="Q32">
        <f>'税'!B9</f>
        <v>0</v>
      </c>
      <c r="R32" s="47">
        <f>'税'!D9</f>
        <v>638033</v>
      </c>
      <c r="S32" s="47">
        <f>'税'!E9</f>
        <v>689586</v>
      </c>
      <c r="T32" s="47">
        <f>'税'!F9</f>
        <v>750059</v>
      </c>
      <c r="U32" s="47">
        <f>'税'!G9</f>
        <v>794618</v>
      </c>
      <c r="V32" s="47">
        <f>'税'!H9</f>
        <v>849065</v>
      </c>
      <c r="W32" s="47">
        <f>'税'!I9</f>
        <v>827801</v>
      </c>
      <c r="X32" s="47">
        <f>'税'!J9</f>
        <v>806890</v>
      </c>
      <c r="Y32" s="47">
        <f>'税'!K9</f>
        <v>845647</v>
      </c>
      <c r="Z32" s="47">
        <f>'税'!L9</f>
        <v>851879</v>
      </c>
      <c r="AA32" s="47">
        <f>'税'!M9</f>
        <v>793923</v>
      </c>
      <c r="AB32" s="47">
        <f>'税'!N9</f>
        <v>797407</v>
      </c>
      <c r="AC32" s="47">
        <f>'税'!O9</f>
        <v>810318</v>
      </c>
      <c r="AD32" s="47">
        <f>'税'!P9</f>
        <v>873515</v>
      </c>
      <c r="AE32" s="47">
        <f>'税'!Q9</f>
        <v>807973</v>
      </c>
    </row>
    <row r="33" spans="16:31" ht="13.5">
      <c r="P33" t="s">
        <v>152</v>
      </c>
      <c r="Q33">
        <f>'税'!B12</f>
        <v>0</v>
      </c>
      <c r="R33" s="47">
        <f>'税'!D12</f>
        <v>84787</v>
      </c>
      <c r="S33" s="47">
        <f>'税'!E12</f>
        <v>83989</v>
      </c>
      <c r="T33" s="47">
        <f>'税'!F12</f>
        <v>83744</v>
      </c>
      <c r="U33" s="47">
        <f>'税'!G12</f>
        <v>84525</v>
      </c>
      <c r="V33" s="47">
        <f>'税'!H12</f>
        <v>84667</v>
      </c>
      <c r="W33" s="47">
        <f>'税'!I12</f>
        <v>81963</v>
      </c>
      <c r="X33" s="47">
        <f>'税'!J12</f>
        <v>96666</v>
      </c>
      <c r="Y33" s="47">
        <f>'税'!K12</f>
        <v>99301</v>
      </c>
      <c r="Z33" s="47">
        <f>'税'!L12</f>
        <v>109363</v>
      </c>
      <c r="AA33" s="47">
        <f>'税'!M12</f>
        <v>105551</v>
      </c>
      <c r="AB33" s="47">
        <f>'税'!N12</f>
        <v>105701</v>
      </c>
      <c r="AC33" s="47">
        <f>'税'!O12</f>
        <v>100866</v>
      </c>
      <c r="AD33" s="47">
        <f>'税'!P12</f>
        <v>105202</v>
      </c>
      <c r="AE33" s="47">
        <f>'税'!Q12</f>
        <v>104014</v>
      </c>
    </row>
    <row r="34" spans="16:31" ht="13.5">
      <c r="P34" t="s">
        <v>149</v>
      </c>
      <c r="Q34">
        <f>'税'!B22</f>
        <v>0</v>
      </c>
      <c r="R34" s="47">
        <f>'税'!D22</f>
        <v>1754429</v>
      </c>
      <c r="S34" s="47">
        <f>'税'!E22</f>
        <v>1835939</v>
      </c>
      <c r="T34" s="47">
        <f>'税'!F22</f>
        <v>1880205</v>
      </c>
      <c r="U34" s="47">
        <f>'税'!G22</f>
        <v>1744676</v>
      </c>
      <c r="V34" s="47">
        <f>'税'!H22</f>
        <v>1870279</v>
      </c>
      <c r="W34" s="47">
        <f>'税'!I22</f>
        <v>1767003</v>
      </c>
      <c r="X34" s="47">
        <f>'税'!J22</f>
        <v>1847506</v>
      </c>
      <c r="Y34" s="47">
        <f>'税'!K22</f>
        <v>1753825</v>
      </c>
      <c r="Z34" s="47">
        <f>'税'!L22</f>
        <v>1720020</v>
      </c>
      <c r="AA34" s="47">
        <f>'税'!M22</f>
        <v>1666009</v>
      </c>
      <c r="AB34" s="47">
        <f>'税'!N22</f>
        <v>1647468</v>
      </c>
      <c r="AC34" s="47">
        <f>'税'!O22</f>
        <v>1578424</v>
      </c>
      <c r="AD34" s="47">
        <f>'税'!P22</f>
        <v>1600315</v>
      </c>
      <c r="AE34" s="47">
        <f>'税'!Q22</f>
        <v>1544954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烏山町</v>
      </c>
      <c r="P40" t="s">
        <v>155</v>
      </c>
      <c r="Q40">
        <f>'歳出（性質別）'!B4</f>
        <v>0</v>
      </c>
      <c r="R40" s="47">
        <f>'歳出（性質別）'!D4</f>
        <v>1360157</v>
      </c>
      <c r="S40" s="47">
        <f>'歳出（性質別）'!E4</f>
        <v>1474294</v>
      </c>
      <c r="T40" s="47">
        <f>'歳出（性質別）'!F4</f>
        <v>1475460</v>
      </c>
      <c r="U40" s="47">
        <f>'歳出（性質別）'!G4</f>
        <v>1507364</v>
      </c>
      <c r="V40" s="47">
        <f>'歳出（性質別）'!H4</f>
        <v>1510888</v>
      </c>
      <c r="W40" s="47">
        <f>'歳出（性質別）'!I4</f>
        <v>1576703</v>
      </c>
      <c r="X40" s="47">
        <f>'歳出（性質別）'!J4</f>
        <v>1629225</v>
      </c>
      <c r="Y40" s="47">
        <f>'歳出（性質別）'!K4</f>
        <v>1602943</v>
      </c>
      <c r="Z40" s="47">
        <f>'歳出（性質別）'!L4</f>
        <v>1629654</v>
      </c>
      <c r="AA40" s="47">
        <f>'歳出（性質別）'!M4</f>
        <v>1591979</v>
      </c>
      <c r="AB40" s="47">
        <f>'歳出（性質別）'!N4</f>
        <v>1606699</v>
      </c>
      <c r="AC40" s="47">
        <f>'歳出（性質別）'!O4</f>
        <v>1608472</v>
      </c>
      <c r="AD40" s="47">
        <f>'歳出（性質別）'!P4</f>
        <v>1531454</v>
      </c>
      <c r="AE40" s="47">
        <f>'歳出（性質別）'!Q4</f>
        <v>1542668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159757</v>
      </c>
      <c r="S41" s="47">
        <f>'歳出（性質別）'!E6</f>
        <v>193055</v>
      </c>
      <c r="T41" s="47">
        <f>'歳出（性質別）'!F6</f>
        <v>452470</v>
      </c>
      <c r="U41" s="47">
        <f>'歳出（性質別）'!G6</f>
        <v>458721</v>
      </c>
      <c r="V41" s="47">
        <f>'歳出（性質別）'!H6</f>
        <v>482615</v>
      </c>
      <c r="W41" s="47">
        <f>'歳出（性質別）'!I6</f>
        <v>502843</v>
      </c>
      <c r="X41" s="47">
        <f>'歳出（性質別）'!J6</f>
        <v>564037</v>
      </c>
      <c r="Y41" s="47">
        <f>'歳出（性質別）'!K6</f>
        <v>618178</v>
      </c>
      <c r="Z41" s="47">
        <f>'歳出（性質別）'!L6</f>
        <v>618118</v>
      </c>
      <c r="AA41" s="47">
        <f>'歳出（性質別）'!M6</f>
        <v>328770</v>
      </c>
      <c r="AB41" s="47">
        <f>'歳出（性質別）'!N6</f>
        <v>364323</v>
      </c>
      <c r="AC41" s="47">
        <f>'歳出（性質別）'!O6</f>
        <v>390713</v>
      </c>
      <c r="AD41" s="47">
        <f>'歳出（性質別）'!P6</f>
        <v>478695</v>
      </c>
      <c r="AE41" s="47">
        <f>'歳出（性質別）'!Q6</f>
        <v>546035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618889</v>
      </c>
      <c r="S42" s="47">
        <f>'歳出（性質別）'!E7</f>
        <v>670565</v>
      </c>
      <c r="T42" s="47">
        <f>'歳出（性質別）'!F7</f>
        <v>686588</v>
      </c>
      <c r="U42" s="47">
        <f>'歳出（性質別）'!G7</f>
        <v>720672</v>
      </c>
      <c r="V42" s="47">
        <f>'歳出（性質別）'!H7</f>
        <v>774748</v>
      </c>
      <c r="W42" s="47">
        <f>'歳出（性質別）'!I7</f>
        <v>820880</v>
      </c>
      <c r="X42" s="47">
        <f>'歳出（性質別）'!J7</f>
        <v>848884</v>
      </c>
      <c r="Y42" s="47">
        <f>'歳出（性質別）'!K7</f>
        <v>893032</v>
      </c>
      <c r="Z42" s="47">
        <f>'歳出（性質別）'!L7</f>
        <v>915310</v>
      </c>
      <c r="AA42" s="47">
        <f>'歳出（性質別）'!M7</f>
        <v>878292</v>
      </c>
      <c r="AB42" s="47">
        <f>'歳出（性質別）'!N7</f>
        <v>833532</v>
      </c>
      <c r="AC42" s="47">
        <f>'歳出（性質別）'!O7</f>
        <v>832815</v>
      </c>
      <c r="AD42" s="47">
        <f>'歳出（性質別）'!P7</f>
        <v>837832</v>
      </c>
      <c r="AE42" s="47">
        <f>'歳出（性質別）'!Q7</f>
        <v>827893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462754</v>
      </c>
      <c r="S43" s="47">
        <f>'歳出（性質別）'!E10</f>
        <v>546844</v>
      </c>
      <c r="T43" s="47">
        <f>'歳出（性質別）'!F10</f>
        <v>541009</v>
      </c>
      <c r="U43" s="47">
        <f>'歳出（性質別）'!G10</f>
        <v>630786</v>
      </c>
      <c r="V43" s="47">
        <f>'歳出（性質別）'!H10</f>
        <v>613093</v>
      </c>
      <c r="W43" s="47">
        <f>'歳出（性質別）'!I10</f>
        <v>633734</v>
      </c>
      <c r="X43" s="47">
        <f>'歳出（性質別）'!J10</f>
        <v>672179</v>
      </c>
      <c r="Y43" s="47">
        <f>'歳出（性質別）'!K10</f>
        <v>655790</v>
      </c>
      <c r="Z43" s="47">
        <f>'歳出（性質別）'!L10</f>
        <v>708656</v>
      </c>
      <c r="AA43" s="47">
        <f>'歳出（性質別）'!M10</f>
        <v>710726</v>
      </c>
      <c r="AB43" s="47">
        <f>'歳出（性質別）'!N10</f>
        <v>720900</v>
      </c>
      <c r="AC43" s="47">
        <f>'歳出（性質別）'!O10</f>
        <v>703038</v>
      </c>
      <c r="AD43" s="47">
        <f>'歳出（性質別）'!P10</f>
        <v>651867</v>
      </c>
      <c r="AE43" s="47">
        <f>'歳出（性質別）'!Q10</f>
        <v>651568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64012</v>
      </c>
      <c r="S44" s="47">
        <f>'歳出（性質別）'!E11</f>
        <v>65707</v>
      </c>
      <c r="T44" s="47">
        <f>'歳出（性質別）'!F11</f>
        <v>44429</v>
      </c>
      <c r="U44" s="47">
        <f>'歳出（性質別）'!G11</f>
        <v>28056</v>
      </c>
      <c r="V44" s="47">
        <f>'歳出（性質別）'!H11</f>
        <v>19160</v>
      </c>
      <c r="W44" s="47">
        <f>'歳出（性質別）'!I11</f>
        <v>41074</v>
      </c>
      <c r="X44" s="47">
        <f>'歳出（性質別）'!J11</f>
        <v>52883</v>
      </c>
      <c r="Y44" s="47">
        <f>'歳出（性質別）'!K11</f>
        <v>52505</v>
      </c>
      <c r="Z44" s="47">
        <f>'歳出（性質別）'!L11</f>
        <v>48659</v>
      </c>
      <c r="AA44" s="47">
        <f>'歳出（性質別）'!M11</f>
        <v>55953</v>
      </c>
      <c r="AB44" s="47">
        <f>'歳出（性質別）'!N11</f>
        <v>55642</v>
      </c>
      <c r="AC44" s="47">
        <f>'歳出（性質別）'!O11</f>
        <v>44376</v>
      </c>
      <c r="AD44" s="47">
        <f>'歳出（性質別）'!P11</f>
        <v>48925</v>
      </c>
      <c r="AE44" s="47">
        <f>'歳出（性質別）'!Q11</f>
        <v>52027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40972</v>
      </c>
      <c r="S45" s="47">
        <f>'歳出（性質別）'!E16</f>
        <v>40490</v>
      </c>
      <c r="T45" s="47">
        <f>'歳出（性質別）'!F16</f>
        <v>40490</v>
      </c>
      <c r="U45" s="47">
        <f>'歳出（性質別）'!G16</f>
        <v>40262</v>
      </c>
      <c r="V45" s="47">
        <f>'歳出（性質別）'!H16</f>
        <v>40320</v>
      </c>
      <c r="W45" s="47">
        <f>'歳出（性質別）'!I16</f>
        <v>40264</v>
      </c>
      <c r="X45" s="47">
        <f>'歳出（性質別）'!J16</f>
        <v>40000</v>
      </c>
      <c r="Y45" s="47">
        <f>'歳出（性質別）'!K16</f>
        <v>50216</v>
      </c>
      <c r="Z45" s="47">
        <f>'歳出（性質別）'!L16</f>
        <v>50210</v>
      </c>
      <c r="AA45" s="47">
        <f>'歳出（性質別）'!M16</f>
        <v>50210</v>
      </c>
      <c r="AB45" s="47">
        <f>'歳出（性質別）'!N16</f>
        <v>50000</v>
      </c>
      <c r="AC45" s="47">
        <f>'歳出（性質別）'!O16</f>
        <v>50000</v>
      </c>
      <c r="AD45" s="47">
        <f>'歳出（性質別）'!P16</f>
        <v>50000</v>
      </c>
      <c r="AE45" s="47">
        <f>'歳出（性質別）'!Q16</f>
        <v>50000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2168304</v>
      </c>
      <c r="S46" s="47">
        <f>'歳出（性質別）'!E18</f>
        <v>2660120</v>
      </c>
      <c r="T46" s="47">
        <f>'歳出（性質別）'!F18</f>
        <v>2374347</v>
      </c>
      <c r="U46" s="47">
        <f>'歳出（性質別）'!G18</f>
        <v>1967206</v>
      </c>
      <c r="V46" s="47">
        <f>'歳出（性質別）'!H18</f>
        <v>1563878</v>
      </c>
      <c r="W46" s="47">
        <f>'歳出（性質別）'!I18</f>
        <v>1833525</v>
      </c>
      <c r="X46" s="47">
        <f>'歳出（性質別）'!J18</f>
        <v>1182578</v>
      </c>
      <c r="Y46" s="47">
        <f>'歳出（性質別）'!K18</f>
        <v>1280296</v>
      </c>
      <c r="Z46" s="47">
        <f>'歳出（性質別）'!L18</f>
        <v>1292822</v>
      </c>
      <c r="AA46" s="47">
        <f>'歳出（性質別）'!M18</f>
        <v>1290072</v>
      </c>
      <c r="AB46" s="47">
        <f>'歳出（性質別）'!N18</f>
        <v>944343</v>
      </c>
      <c r="AC46" s="47">
        <f>'歳出（性質別）'!O18</f>
        <v>783765</v>
      </c>
      <c r="AD46" s="47">
        <f>'歳出（性質別）'!P18</f>
        <v>417681</v>
      </c>
      <c r="AE46" s="47">
        <f>'歳出（性質別）'!Q18</f>
        <v>304503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6747001</v>
      </c>
      <c r="S47" s="47">
        <f>'歳出（性質別）'!E23</f>
        <v>7133264</v>
      </c>
      <c r="T47" s="47">
        <f>'歳出（性質別）'!F23</f>
        <v>7143181</v>
      </c>
      <c r="U47" s="47">
        <f>'歳出（性質別）'!G23</f>
        <v>6764938</v>
      </c>
      <c r="V47" s="47">
        <f>'歳出（性質別）'!H23</f>
        <v>6518049</v>
      </c>
      <c r="W47" s="47">
        <f>'歳出（性質別）'!I23</f>
        <v>6962390</v>
      </c>
      <c r="X47" s="47">
        <f>'歳出（性質別）'!J23</f>
        <v>6450210</v>
      </c>
      <c r="Y47" s="47">
        <f>'歳出（性質別）'!K23</f>
        <v>6768602</v>
      </c>
      <c r="Z47" s="47">
        <f>'歳出（性質別）'!L23</f>
        <v>7037638</v>
      </c>
      <c r="AA47" s="47">
        <f>'歳出（性質別）'!M23</f>
        <v>6537988</v>
      </c>
      <c r="AB47" s="47">
        <f>'歳出（性質別）'!N23</f>
        <v>6181227</v>
      </c>
      <c r="AC47" s="47">
        <f>'歳出（性質別）'!O23</f>
        <v>6050059</v>
      </c>
      <c r="AD47" s="47">
        <f>'歳出（性質別）'!P23</f>
        <v>5689788</v>
      </c>
      <c r="AE47" s="47">
        <f>'歳出（性質別）'!Q23</f>
        <v>5678770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928898</v>
      </c>
      <c r="S55" s="47">
        <f>'歳出（目的別）'!E5</f>
        <v>725571</v>
      </c>
      <c r="T55" s="47">
        <f>'歳出（目的別）'!F5</f>
        <v>712806</v>
      </c>
      <c r="U55" s="47">
        <f>'歳出（目的別）'!G5</f>
        <v>653220</v>
      </c>
      <c r="V55" s="47">
        <f>'歳出（目的別）'!H5</f>
        <v>686310</v>
      </c>
      <c r="W55" s="47">
        <f>'歳出（目的別）'!I5</f>
        <v>721208</v>
      </c>
      <c r="X55" s="47">
        <f>'歳出（目的別）'!J5</f>
        <v>724694</v>
      </c>
      <c r="Y55" s="47">
        <f>'歳出（目的別）'!K5</f>
        <v>695070</v>
      </c>
      <c r="Z55" s="47">
        <f>'歳出（目的別）'!L5</f>
        <v>913150</v>
      </c>
      <c r="AA55" s="47">
        <f>'歳出（目的別）'!M5</f>
        <v>778865</v>
      </c>
      <c r="AB55" s="47">
        <f>'歳出（目的別）'!N5</f>
        <v>721676</v>
      </c>
      <c r="AC55" s="47">
        <f>'歳出（目的別）'!O5</f>
        <v>744199</v>
      </c>
      <c r="AD55" s="47">
        <f>'歳出（目的別）'!P5</f>
        <v>896902</v>
      </c>
      <c r="AE55" s="47">
        <f>'歳出（目的別）'!Q5</f>
        <v>827319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621258</v>
      </c>
      <c r="S56" s="47">
        <f>'歳出（目的別）'!E6</f>
        <v>815680</v>
      </c>
      <c r="T56" s="47">
        <f>'歳出（目的別）'!F6</f>
        <v>930897</v>
      </c>
      <c r="U56" s="47">
        <f>'歳出（目的別）'!G6</f>
        <v>1049359</v>
      </c>
      <c r="V56" s="47">
        <f>'歳出（目的別）'!H6</f>
        <v>1099048</v>
      </c>
      <c r="W56" s="47">
        <f>'歳出（目的別）'!I6</f>
        <v>1152130</v>
      </c>
      <c r="X56" s="47">
        <f>'歳出（目的別）'!J6</f>
        <v>1154751</v>
      </c>
      <c r="Y56" s="47">
        <f>'歳出（目的別）'!K6</f>
        <v>1250863</v>
      </c>
      <c r="Z56" s="47">
        <f>'歳出（目的別）'!L6</f>
        <v>1418009</v>
      </c>
      <c r="AA56" s="47">
        <f>'歳出（目的別）'!M6</f>
        <v>1119495</v>
      </c>
      <c r="AB56" s="47">
        <f>'歳出（目的別）'!N6</f>
        <v>1203149</v>
      </c>
      <c r="AC56" s="47">
        <f>'歳出（目的別）'!O6</f>
        <v>1204298</v>
      </c>
      <c r="AD56" s="47">
        <f>'歳出（目的別）'!P6</f>
        <v>1228253</v>
      </c>
      <c r="AE56" s="47">
        <f>'歳出（目的別）'!Q6</f>
        <v>1331174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547695</v>
      </c>
      <c r="S57" s="47">
        <f>'歳出（目的別）'!E7</f>
        <v>631883</v>
      </c>
      <c r="T57" s="47">
        <f>'歳出（目的別）'!F7</f>
        <v>722324</v>
      </c>
      <c r="U57" s="47">
        <f>'歳出（目的別）'!G7</f>
        <v>693495</v>
      </c>
      <c r="V57" s="47">
        <f>'歳出（目的別）'!H7</f>
        <v>664806</v>
      </c>
      <c r="W57" s="47">
        <f>'歳出（目的別）'!I7</f>
        <v>708868</v>
      </c>
      <c r="X57" s="47">
        <f>'歳出（目的別）'!J7</f>
        <v>671000</v>
      </c>
      <c r="Y57" s="47">
        <f>'歳出（目的別）'!K7</f>
        <v>703807</v>
      </c>
      <c r="Z57" s="47">
        <f>'歳出（目的別）'!L7</f>
        <v>731231</v>
      </c>
      <c r="AA57" s="47">
        <f>'歳出（目的別）'!M7</f>
        <v>702571</v>
      </c>
      <c r="AB57" s="47">
        <f>'歳出（目的別）'!N7</f>
        <v>707294</v>
      </c>
      <c r="AC57" s="47">
        <f>'歳出（目的別）'!O7</f>
        <v>726974</v>
      </c>
      <c r="AD57" s="47">
        <f>'歳出（目的別）'!P7</f>
        <v>757041</v>
      </c>
      <c r="AE57" s="47">
        <f>'歳出（目的別）'!Q7</f>
        <v>773271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539558</v>
      </c>
      <c r="S58" s="47">
        <f>'歳出（目的別）'!E9</f>
        <v>735264</v>
      </c>
      <c r="T58" s="47">
        <f>'歳出（目的別）'!F9</f>
        <v>807455</v>
      </c>
      <c r="U58" s="47">
        <f>'歳出（目的別）'!G9</f>
        <v>856917</v>
      </c>
      <c r="V58" s="47">
        <f>'歳出（目的別）'!H9</f>
        <v>637185</v>
      </c>
      <c r="W58" s="47">
        <f>'歳出（目的別）'!I9</f>
        <v>731858</v>
      </c>
      <c r="X58" s="47">
        <f>'歳出（目的別）'!J9</f>
        <v>605763</v>
      </c>
      <c r="Y58" s="47">
        <f>'歳出（目的別）'!K9</f>
        <v>476034</v>
      </c>
      <c r="Z58" s="47">
        <f>'歳出（目的別）'!L9</f>
        <v>329651</v>
      </c>
      <c r="AA58" s="47">
        <f>'歳出（目的別）'!M9</f>
        <v>337752</v>
      </c>
      <c r="AB58" s="47">
        <f>'歳出（目的別）'!N9</f>
        <v>421313</v>
      </c>
      <c r="AC58" s="47">
        <f>'歳出（目的別）'!O9</f>
        <v>347684</v>
      </c>
      <c r="AD58" s="47">
        <f>'歳出（目的別）'!P9</f>
        <v>236119</v>
      </c>
      <c r="AE58" s="47">
        <f>'歳出（目的別）'!Q9</f>
        <v>221087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370255</v>
      </c>
      <c r="S59" s="47">
        <f>'歳出（目的別）'!E10</f>
        <v>448703</v>
      </c>
      <c r="T59" s="47">
        <f>'歳出（目的別）'!F10</f>
        <v>482810</v>
      </c>
      <c r="U59" s="47">
        <f>'歳出（目的別）'!G10</f>
        <v>444507</v>
      </c>
      <c r="V59" s="47">
        <f>'歳出（目的別）'!H10</f>
        <v>467257</v>
      </c>
      <c r="W59" s="47">
        <f>'歳出（目的別）'!I10</f>
        <v>787858</v>
      </c>
      <c r="X59" s="47">
        <f>'歳出（目的別）'!J10</f>
        <v>401570</v>
      </c>
      <c r="Y59" s="47">
        <f>'歳出（目的別）'!K10</f>
        <v>391172</v>
      </c>
      <c r="Z59" s="47">
        <f>'歳出（目的別）'!L10</f>
        <v>352689</v>
      </c>
      <c r="AA59" s="47">
        <f>'歳出（目的別）'!M10</f>
        <v>335061</v>
      </c>
      <c r="AB59" s="47">
        <f>'歳出（目的別）'!N10</f>
        <v>284660</v>
      </c>
      <c r="AC59" s="47">
        <f>'歳出（目的別）'!O10</f>
        <v>289383</v>
      </c>
      <c r="AD59" s="47">
        <f>'歳出（目的別）'!P10</f>
        <v>249043</v>
      </c>
      <c r="AE59" s="47">
        <f>'歳出（目的別）'!Q10</f>
        <v>237160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1295624</v>
      </c>
      <c r="S60" s="47">
        <f>'歳出（目的別）'!E11</f>
        <v>1605714</v>
      </c>
      <c r="T60" s="47">
        <f>'歳出（目的別）'!F11</f>
        <v>1189111</v>
      </c>
      <c r="U60" s="47">
        <f>'歳出（目的別）'!G11</f>
        <v>874617</v>
      </c>
      <c r="V60" s="47">
        <f>'歳出（目的別）'!H11</f>
        <v>706127</v>
      </c>
      <c r="W60" s="47">
        <f>'歳出（目的別）'!I11</f>
        <v>732887</v>
      </c>
      <c r="X60" s="47">
        <f>'歳出（目的別）'!J11</f>
        <v>673723</v>
      </c>
      <c r="Y60" s="47">
        <f>'歳出（目的別）'!K11</f>
        <v>824633</v>
      </c>
      <c r="Z60" s="47">
        <f>'歳出（目的別）'!L11</f>
        <v>985955</v>
      </c>
      <c r="AA60" s="47">
        <f>'歳出（目的別）'!M11</f>
        <v>1092836</v>
      </c>
      <c r="AB60" s="47">
        <f>'歳出（目的別）'!N11</f>
        <v>621882</v>
      </c>
      <c r="AC60" s="47">
        <f>'歳出（目的別）'!O11</f>
        <v>543465</v>
      </c>
      <c r="AD60" s="47">
        <f>'歳出（目的別）'!P11</f>
        <v>373869</v>
      </c>
      <c r="AE60" s="47">
        <f>'歳出（目的別）'!Q11</f>
        <v>376926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933342</v>
      </c>
      <c r="S61" s="47">
        <f>'歳出（目的別）'!E13</f>
        <v>1011192</v>
      </c>
      <c r="T61" s="47">
        <f>'歳出（目的別）'!F13</f>
        <v>962649</v>
      </c>
      <c r="U61" s="47">
        <f>'歳出（目的別）'!G13</f>
        <v>957118</v>
      </c>
      <c r="V61" s="47">
        <f>'歳出（目的別）'!H13</f>
        <v>875483</v>
      </c>
      <c r="W61" s="47">
        <f>'歳出（目的別）'!I13</f>
        <v>735810</v>
      </c>
      <c r="X61" s="47">
        <f>'歳出（目的別）'!J13</f>
        <v>754666</v>
      </c>
      <c r="Y61" s="47">
        <f>'歳出（目的別）'!K13</f>
        <v>738615</v>
      </c>
      <c r="Z61" s="47">
        <f>'歳出（目的別）'!L13</f>
        <v>778222</v>
      </c>
      <c r="AA61" s="47">
        <f>'歳出（目的別）'!M13</f>
        <v>806518</v>
      </c>
      <c r="AB61" s="47">
        <f>'歳出（目的別）'!N13</f>
        <v>923381</v>
      </c>
      <c r="AC61" s="47">
        <f>'歳出（目的別）'!O13</f>
        <v>872490</v>
      </c>
      <c r="AD61" s="47">
        <f>'歳出（目的別）'!P13</f>
        <v>680332</v>
      </c>
      <c r="AE61" s="47">
        <f>'歳出（目的別）'!Q13</f>
        <v>675273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618896</v>
      </c>
      <c r="S62" s="47">
        <f>'歳出（目的別）'!E15</f>
        <v>670568</v>
      </c>
      <c r="T62" s="47">
        <f>'歳出（目的別）'!F15</f>
        <v>686602</v>
      </c>
      <c r="U62" s="47">
        <f>'歳出（目的別）'!G15</f>
        <v>720680</v>
      </c>
      <c r="V62" s="47">
        <f>'歳出（目的別）'!H15</f>
        <v>774757</v>
      </c>
      <c r="W62" s="47">
        <f>'歳出（目的別）'!I15</f>
        <v>820890</v>
      </c>
      <c r="X62" s="47">
        <f>'歳出（目的別）'!J15</f>
        <v>848893</v>
      </c>
      <c r="Y62" s="47">
        <f>'歳出（目的別）'!K15</f>
        <v>893041</v>
      </c>
      <c r="Z62" s="47">
        <f>'歳出（目的別）'!L15</f>
        <v>915318</v>
      </c>
      <c r="AA62" s="47">
        <f>'歳出（目的別）'!M15</f>
        <v>878299</v>
      </c>
      <c r="AB62" s="47">
        <f>'歳出（目的別）'!N15</f>
        <v>833539</v>
      </c>
      <c r="AC62" s="47">
        <f>'歳出（目的別）'!O15</f>
        <v>832821</v>
      </c>
      <c r="AD62" s="47">
        <f>'歳出（目的別）'!P15</f>
        <v>837838</v>
      </c>
      <c r="AE62" s="47">
        <f>'歳出（目的別）'!Q15</f>
        <v>827898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6747001</v>
      </c>
      <c r="S63" s="47">
        <f>'歳出（目的別）'!E19</f>
        <v>7133264</v>
      </c>
      <c r="T63" s="47">
        <f>'歳出（目的別）'!F19</f>
        <v>7143183</v>
      </c>
      <c r="U63" s="47">
        <f>'歳出（目的別）'!G19</f>
        <v>6764938</v>
      </c>
      <c r="V63" s="47">
        <f>'歳出（目的別）'!H19</f>
        <v>6518048</v>
      </c>
      <c r="W63" s="47">
        <f>'歳出（目的別）'!I19</f>
        <v>6962473</v>
      </c>
      <c r="X63" s="47">
        <f>'歳出（目的別）'!J19</f>
        <v>6450210</v>
      </c>
      <c r="Y63" s="47">
        <f>'歳出（目的別）'!K19</f>
        <v>6768602</v>
      </c>
      <c r="Z63" s="47">
        <f>'歳出（目的別）'!L19</f>
        <v>7037738</v>
      </c>
      <c r="AA63" s="47">
        <f>'歳出（目的別）'!M19</f>
        <v>6537988</v>
      </c>
      <c r="AB63" s="47">
        <f>'歳出（目的別）'!N19</f>
        <v>6181227</v>
      </c>
      <c r="AC63" s="47">
        <f>'歳出（目的別）'!O19</f>
        <v>6050059</v>
      </c>
      <c r="AD63" s="47">
        <f>'歳出（目的別）'!P19</f>
        <v>5689788</v>
      </c>
      <c r="AE63" s="47">
        <f>'歳出（目的別）'!Q19</f>
        <v>5678770</v>
      </c>
    </row>
    <row r="77" spans="13:31" ht="13.5">
      <c r="M77" t="str">
        <f>'財政指標'!$M$1</f>
        <v>烏山町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1078351</v>
      </c>
      <c r="S78" s="47">
        <f>'歳出（性質別）'!E19</f>
        <v>1369192</v>
      </c>
      <c r="T78" s="47">
        <f>'歳出（性質別）'!F19</f>
        <v>798473</v>
      </c>
      <c r="U78" s="47">
        <f>'歳出（性質別）'!G19</f>
        <v>701456</v>
      </c>
      <c r="V78" s="47">
        <f>'歳出（性質別）'!H19</f>
        <v>545885</v>
      </c>
      <c r="W78" s="47">
        <f>'歳出（性質別）'!I19</f>
        <v>314379</v>
      </c>
      <c r="X78" s="47">
        <f>'歳出（性質別）'!J19</f>
        <v>269989</v>
      </c>
      <c r="Y78" s="47">
        <f>'歳出（性質別）'!K19</f>
        <v>221431</v>
      </c>
      <c r="Z78" s="47">
        <f>'歳出（性質別）'!L19</f>
        <v>297502</v>
      </c>
      <c r="AA78" s="47">
        <f>'歳出（性質別）'!M19</f>
        <v>270057</v>
      </c>
      <c r="AB78" s="47">
        <f>'歳出（性質別）'!N19</f>
        <v>312619</v>
      </c>
      <c r="AC78" s="47">
        <f>'歳出（性質別）'!O19</f>
        <v>305567</v>
      </c>
      <c r="AD78" s="47">
        <f>'歳出（性質別）'!P19</f>
        <v>38909</v>
      </c>
      <c r="AE78" s="47">
        <f>'歳出（性質別）'!Q19</f>
        <v>36339</v>
      </c>
    </row>
    <row r="79" spans="13:31" ht="13.5">
      <c r="M79" s="39" t="str">
        <f>'財政指標'!$M$1</f>
        <v>烏山町</v>
      </c>
      <c r="P79" t="s">
        <v>172</v>
      </c>
      <c r="Q79">
        <f>'歳出（性質別）'!B20</f>
        <v>0</v>
      </c>
      <c r="R79" s="47">
        <f>'歳出（性質別）'!D20</f>
        <v>1059832</v>
      </c>
      <c r="S79" s="47">
        <f>'歳出（性質別）'!E20</f>
        <v>1254029</v>
      </c>
      <c r="T79" s="47">
        <f>'歳出（性質別）'!F20</f>
        <v>1523346</v>
      </c>
      <c r="U79" s="47">
        <f>'歳出（性質別）'!G20</f>
        <v>1217344</v>
      </c>
      <c r="V79" s="47">
        <f>'歳出（性質別）'!H20</f>
        <v>957774</v>
      </c>
      <c r="W79" s="47">
        <f>'歳出（性質別）'!I20</f>
        <v>1424215</v>
      </c>
      <c r="X79" s="47">
        <f>'歳出（性質別）'!J20</f>
        <v>808017</v>
      </c>
      <c r="Y79" s="47">
        <f>'歳出（性質別）'!K20</f>
        <v>968854</v>
      </c>
      <c r="Z79" s="47">
        <f>'歳出（性質別）'!L20</f>
        <v>893929</v>
      </c>
      <c r="AA79" s="47">
        <f>'歳出（性質別）'!M20</f>
        <v>958120</v>
      </c>
      <c r="AB79" s="47">
        <f>'歳出（性質別）'!N20</f>
        <v>581220</v>
      </c>
      <c r="AC79" s="47">
        <f>'歳出（性質別）'!O20</f>
        <v>434852</v>
      </c>
      <c r="AD79" s="47">
        <f>'歳出（性質別）'!P20</f>
        <v>329571</v>
      </c>
      <c r="AE79" s="47">
        <f>'歳出（性質別）'!Q20</f>
        <v>234676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6747001</v>
      </c>
      <c r="S94" s="47">
        <f>'財政指標'!F6</f>
        <v>7133264</v>
      </c>
      <c r="T94" s="47">
        <f>'財政指標'!G6</f>
        <v>7143181</v>
      </c>
      <c r="U94" s="47">
        <f>'財政指標'!H6</f>
        <v>6764938</v>
      </c>
      <c r="V94" s="47">
        <f>'財政指標'!I6</f>
        <v>6518049</v>
      </c>
      <c r="W94" s="47">
        <f>'財政指標'!J6</f>
        <v>6962390</v>
      </c>
      <c r="X94" s="47">
        <f>'財政指標'!K6</f>
        <v>6450210</v>
      </c>
      <c r="Y94" s="47">
        <f>'財政指標'!L6</f>
        <v>6768602</v>
      </c>
      <c r="Z94" s="47">
        <f>'財政指標'!M6</f>
        <v>7037638</v>
      </c>
      <c r="AA94" s="47">
        <f>'財政指標'!N6</f>
        <v>6537988</v>
      </c>
      <c r="AB94" s="47">
        <f>'財政指標'!O6</f>
        <v>6181227</v>
      </c>
      <c r="AC94" s="47">
        <f>'財政指標'!P6</f>
        <v>6050059</v>
      </c>
      <c r="AD94" s="47">
        <f>'財政指標'!Q6</f>
        <v>5689788</v>
      </c>
      <c r="AE94" s="47">
        <f>'財政指標'!R6</f>
        <v>5678770</v>
      </c>
    </row>
    <row r="95" spans="16:31" ht="13.5">
      <c r="P95" t="s">
        <v>154</v>
      </c>
      <c r="Q95">
        <f>'財政指標'!B29</f>
        <v>0</v>
      </c>
      <c r="R95" s="47">
        <f>'財政指標'!E29</f>
        <v>4680971</v>
      </c>
      <c r="S95" s="47">
        <f>'財政指標'!F29</f>
        <v>5064745</v>
      </c>
      <c r="T95" s="47">
        <f>'財政指標'!G29</f>
        <v>5552074</v>
      </c>
      <c r="U95" s="47">
        <f>'財政指標'!H29</f>
        <v>5981842</v>
      </c>
      <c r="V95" s="47">
        <f>'財政指標'!I29</f>
        <v>6189177</v>
      </c>
      <c r="W95" s="47">
        <f>'財政指標'!J29</f>
        <v>6730380</v>
      </c>
      <c r="X95" s="47">
        <f>'財政指標'!K29</f>
        <v>6788124</v>
      </c>
      <c r="Y95" s="47">
        <f>'財政指標'!L29</f>
        <v>6805135</v>
      </c>
      <c r="Z95" s="47">
        <f>'財政指標'!M29</f>
        <v>6741574</v>
      </c>
      <c r="AA95" s="47">
        <f>'財政指標'!N29</f>
        <v>6721955</v>
      </c>
      <c r="AB95" s="47">
        <f>'財政指標'!O29</f>
        <v>6607068</v>
      </c>
      <c r="AC95" s="47">
        <f>'財政指標'!P29</f>
        <v>6495956</v>
      </c>
      <c r="AD95" s="47">
        <f>'財政指標'!Q29</f>
        <v>6448934</v>
      </c>
      <c r="AE95" s="47">
        <f>'財政指標'!R29</f>
        <v>6190203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2007-02-19T20:29:16Z</cp:lastPrinted>
  <dcterms:created xsi:type="dcterms:W3CDTF">2002-01-04T12:12:41Z</dcterms:created>
  <dcterms:modified xsi:type="dcterms:W3CDTF">2007-11-07T06:21:02Z</dcterms:modified>
  <cp:category/>
  <cp:version/>
  <cp:contentType/>
  <cp:contentStatus/>
</cp:coreProperties>
</file>