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<sst xmlns="http://schemas.openxmlformats.org/spreadsheetml/2006/main" count="410" uniqueCount="204">
  <si>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</si>
  <si>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</si>
  <si>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</si>
  <si>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</si>
  <si>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</si>
  <si>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</si>
  <si>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</si>
  <si>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</si>
  <si>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</si>
  <si>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</si>
  <si>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</si>
  <si>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</si>
  <si>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</si>
  <si>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</si>
  <si>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</si>
  <si>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</si>
  <si>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</si>
  <si>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</si>
  <si>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</si>
  <si>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</si>
  <si>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</si>
  <si>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</si>
  <si>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</si>
  <si>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</si>
  <si>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</si>
  <si>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</si>
  <si>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</si>
  <si>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</si>
  <si>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</si>
  <si>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</si>
  <si>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</si>
  <si>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</si>
  <si>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</si>
  <si>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</si>
  <si>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</si>
  <si>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</si>
  <si>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</si>
  <si>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</si>
  <si>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</si>
  <si>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</si>
  <si>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</si>
  <si>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</si>
  <si>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</si>
  <si>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</si>
  <si>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</si>
  <si>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</si>
  <si>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</si>
  <si>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</si>
  <si>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</si>
  <si>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</si>
  <si>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</si>
  <si>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</si>
  <si>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</si>
  <si>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</si>
  <si>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</si>
  <si>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</si>
  <si>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</si>
  <si>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</si>
  <si>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</si>
  <si>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</si>
  <si>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</si>
  <si>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</si>
  <si>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</si>
  <si>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</si>
  <si>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</si>
  <si>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</si>
  <si>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</si>
  <si>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</si>
  <si>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</si>
  <si>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</si>
  <si>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</si>
  <si>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</si>
  <si>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</si>
  <si>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</si>
  <si>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</si>
  <si>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</si>
  <si>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</si>
  <si>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</si>
  <si>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</si>
  <si>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</si>
  <si>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</si>
  <si>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</si>
  <si>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</si>
  <si>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</si>
  <si>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</si>
  <si>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</si>
  <si>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</si>
  <si>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</si>
  <si>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</si>
  <si>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</si>
  <si>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</si>
  <si>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</si>
  <si>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</si>
  <si>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</si>
  <si>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</si>
  <si>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</si>
  <si>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</si>
  <si>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</si>
  <si>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</si>
  <si>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</si>
  <si>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</si>
  <si>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</si>
  <si>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</si>
  <si>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</si>
  <si>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</si>
  <si>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</si>
  <si>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</si>
  <si>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</si>
  <si>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</si>
  <si>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</si>
  <si>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</si>
  <si>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</si>
  <si>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</si>
  <si>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</si>
  <si>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</si>
  <si>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</si>
  <si>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</si>
  <si>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</si>
  <si>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</si>
  <si>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</si>
  <si>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</si>
  <si>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</si>
  <si>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</si>
  <si>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</si>
  <si>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</si>
  <si>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</si>
  <si>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</si>
  <si>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</si>
  <si>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</si>
  <si>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</si>
  <si>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</si>
  <si>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</si>
  <si>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</si>
  <si>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</si>
  <si>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</si>
  <si>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</si>
  <si>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</si>
  <si>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</si>
  <si>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</si>
  <si>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</si>
  <si>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</si>
  <si>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</si>
  <si>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</si>
  <si>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</si>
  <si>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</si>
  <si>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</si>
  <si>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</si>
  <si>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</si>
  <si>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</si>
  <si>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</si>
  <si>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</si>
  <si>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</si>
  <si>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</si>
  <si>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</si>
  <si>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</si>
  <si>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</si>
  <si>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</si>
  <si>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</si>
  <si>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</si>
  <si>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</si>
  <si>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</si>
  <si>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</si>
  <si>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</si>
  <si>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</si>
  <si>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</si>
  <si>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</si>
  <si>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</si>
  <si>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</si>
  <si>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</si>
  <si>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</si>
  <si>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</si>
  <si>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</si>
  <si>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</si>
  <si>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</si>
  <si>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</si>
  <si>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</si>
  <si>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</si>
  <si>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</si>
  <si>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</si>
  <si>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</si>
  <si>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</si>
  <si>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</si>
  <si>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</si>
  <si>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</si>
  <si>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</si>
  <si>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</si>
  <si>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</si>
  <si>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</si>
  <si>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</si>
  <si>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南那須町</t>
  </si>
  <si>
    <t>０１(H13)</t>
  </si>
  <si>
    <t>０１(H13）</t>
  </si>
  <si>
    <t>０１(H13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</si>
  <si>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</si>
  <si>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</si>
  <si>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</si>
  <si>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</si>
  <si>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</si>
  <si>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</si>
  <si>
    <t>０４(H16）</t>
  </si>
  <si>
    <t>3-1利子割交付金</t>
  </si>
  <si>
    <t>3-2配当割交付金</t>
  </si>
  <si>
    <t>3-3株式等譲渡所得割交付金</t>
  </si>
  <si>
    <t>０４(H16)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</si>
</sst>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9725"/>
          <c:h val="0.783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45872953"/>
        <c:axId val="1020339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24721683"/>
        <c:axId val="21168556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394"/>
        <c:crosses val="autoZero"/>
        <c:auto val="0"/>
        <c:lblOffset val="100"/>
        <c:tickLblSkip val="1"/>
        <c:noMultiLvlLbl val="0"/>
      </c:catAx>
      <c:valAx>
        <c:axId val="10203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2953"/>
        <c:crossesAt val="1"/>
        <c:crossBetween val="between"/>
        <c:dispUnits/>
      </c:valAx>
      <c:catAx>
        <c:axId val="2472168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8556"/>
        <c:crosses val="autoZero"/>
        <c:auto val="0"/>
        <c:lblOffset val="100"/>
        <c:tickLblSkip val="1"/>
        <c:noMultiLvlLbl val="0"/>
      </c:catAx>
      <c:valAx>
        <c:axId val="21168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16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90775"/>
          <c:w val="0.753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7875"/>
          <c:w val="0.8375"/>
          <c:h val="0.789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56299277"/>
        <c:axId val="36931446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63947559"/>
        <c:axId val="38657120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446"/>
        <c:crosses val="autoZero"/>
        <c:auto val="0"/>
        <c:lblOffset val="100"/>
        <c:tickLblSkip val="1"/>
        <c:noMultiLvlLbl val="0"/>
      </c:catAx>
      <c:valAx>
        <c:axId val="36931446"/>
        <c:scaling>
          <c:orientation val="minMax"/>
          <c:max val="1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9277"/>
        <c:crossesAt val="1"/>
        <c:crossBetween val="between"/>
        <c:dispUnits/>
      </c:valAx>
      <c:catAx>
        <c:axId val="63947559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7120"/>
        <c:crosses val="autoZero"/>
        <c:auto val="0"/>
        <c:lblOffset val="100"/>
        <c:tickLblSkip val="1"/>
        <c:noMultiLvlLbl val="0"/>
      </c:catAx>
      <c:valAx>
        <c:axId val="38657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75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903"/>
          <c:w val="0.8762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25"/>
          <c:w val="0.9337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12369761"/>
        <c:axId val="44218986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18986"/>
        <c:crosses val="autoZero"/>
        <c:auto val="0"/>
        <c:lblOffset val="100"/>
        <c:tickLblSkip val="1"/>
        <c:noMultiLvlLbl val="0"/>
      </c:catAx>
      <c:valAx>
        <c:axId val="44218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3225"/>
          <c:w val="0.502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525"/>
          <c:w val="0.9675"/>
          <c:h val="0.802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62426555"/>
        <c:axId val="2496808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23386165"/>
        <c:axId val="914889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68084"/>
        <c:crosses val="autoZero"/>
        <c:auto val="0"/>
        <c:lblOffset val="100"/>
        <c:tickLblSkip val="1"/>
        <c:noMultiLvlLbl val="0"/>
      </c:catAx>
      <c:valAx>
        <c:axId val="24968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26555"/>
        <c:crossesAt val="1"/>
        <c:crossBetween val="between"/>
        <c:dispUnits/>
      </c:valAx>
      <c:catAx>
        <c:axId val="2338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9148894"/>
        <c:crosses val="autoZero"/>
        <c:auto val="0"/>
        <c:lblOffset val="100"/>
        <c:tickLblSkip val="1"/>
        <c:noMultiLvlLbl val="0"/>
      </c:catAx>
      <c:valAx>
        <c:axId val="9148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61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71"/>
          <c:w val="0.7872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65"/>
          <c:w val="0.97125"/>
          <c:h val="0.81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5231183"/>
        <c:axId val="2862920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25766281"/>
        <c:axId val="30569938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920"/>
        <c:crosses val="autoZero"/>
        <c:auto val="0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1183"/>
        <c:crossesAt val="1"/>
        <c:crossBetween val="between"/>
        <c:dispUnits/>
      </c:valAx>
      <c:catAx>
        <c:axId val="25766281"/>
        <c:scaling>
          <c:orientation val="minMax"/>
        </c:scaling>
        <c:axPos val="b"/>
        <c:delete val="1"/>
        <c:majorTickMark val="out"/>
        <c:minorTickMark val="none"/>
        <c:tickLblPos val="nextTo"/>
        <c:crossAx val="30569938"/>
        <c:crosses val="autoZero"/>
        <c:auto val="0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6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"/>
          <c:y val="0.89975"/>
          <c:w val="0.971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"/>
          <c:w val="0.971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5"/>
          <c:y val="0.9352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47625</xdr:rowOff>
    </xdr:from>
    <xdr:to>
      <xdr:col>13</xdr:col>
      <xdr:colOff>676275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19075"/>
        <a:ext cx="478155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47625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92175"/>
        <a:ext cx="4733925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9525</xdr:colOff>
      <xdr:row>76</xdr:row>
      <xdr:rowOff>161925</xdr:rowOff>
    </xdr:to>
    <xdr:graphicFrame>
      <xdr:nvGraphicFramePr>
        <xdr:cNvPr id="4" name="Chart 7"/>
        <xdr:cNvGraphicFramePr/>
      </xdr:nvGraphicFramePr>
      <xdr:xfrm>
        <a:off x="0" y="6905625"/>
        <a:ext cx="4876800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695325</xdr:colOff>
      <xdr:row>76</xdr:row>
      <xdr:rowOff>161925</xdr:rowOff>
    </xdr:to>
    <xdr:graphicFrame>
      <xdr:nvGraphicFramePr>
        <xdr:cNvPr id="5" name="Chart 8"/>
        <xdr:cNvGraphicFramePr/>
      </xdr:nvGraphicFramePr>
      <xdr:xfrm>
        <a:off x="4943475" y="6924675"/>
        <a:ext cx="4791075" cy="626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207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193</v>
      </c>
      <c r="Q3" s="48" t="s">
        <v>194</v>
      </c>
      <c r="R3" s="48" t="s">
        <v>203</v>
      </c>
    </row>
    <row r="4" spans="1:18" ht="13.5" customHeight="1">
      <c r="A4" s="74" t="s">
        <v>91</v>
      </c>
      <c r="B4" s="74"/>
      <c r="C4" s="50"/>
      <c r="D4" s="50"/>
      <c r="E4" s="50">
        <v>13047</v>
      </c>
      <c r="F4" s="50">
        <v>13215</v>
      </c>
      <c r="G4" s="50">
        <v>13379</v>
      </c>
      <c r="H4" s="50">
        <v>13476</v>
      </c>
      <c r="I4" s="50">
        <v>13484</v>
      </c>
      <c r="J4" s="50">
        <v>13523</v>
      </c>
      <c r="K4" s="50">
        <v>13523</v>
      </c>
      <c r="L4" s="50">
        <v>13487</v>
      </c>
      <c r="M4" s="50">
        <v>13533</v>
      </c>
      <c r="N4" s="50">
        <v>13489</v>
      </c>
      <c r="O4" s="50">
        <v>13391</v>
      </c>
      <c r="P4" s="50">
        <v>13349</v>
      </c>
      <c r="Q4" s="50">
        <v>13214</v>
      </c>
      <c r="R4" s="50">
        <v>13086</v>
      </c>
    </row>
    <row r="5" spans="1:18" ht="13.5" customHeight="1">
      <c r="A5" s="77" t="s">
        <v>13</v>
      </c>
      <c r="B5" s="52" t="s">
        <v>22</v>
      </c>
      <c r="C5" s="53"/>
      <c r="D5" s="53"/>
      <c r="E5" s="53">
        <v>4961856</v>
      </c>
      <c r="F5" s="53">
        <v>5346968</v>
      </c>
      <c r="G5" s="53">
        <v>5644749</v>
      </c>
      <c r="H5" s="53">
        <v>5218966</v>
      </c>
      <c r="I5" s="54">
        <v>5151482</v>
      </c>
      <c r="J5" s="53">
        <v>5288046</v>
      </c>
      <c r="K5" s="53">
        <v>5408402</v>
      </c>
      <c r="L5" s="53">
        <v>5000517</v>
      </c>
      <c r="M5" s="55">
        <v>6477460</v>
      </c>
      <c r="N5" s="55">
        <v>4755604</v>
      </c>
      <c r="O5" s="55">
        <v>5317085</v>
      </c>
      <c r="P5" s="55">
        <v>5470685</v>
      </c>
      <c r="Q5" s="55">
        <v>5062329</v>
      </c>
      <c r="R5" s="55">
        <v>4788552</v>
      </c>
    </row>
    <row r="6" spans="1:18" ht="13.5" customHeight="1">
      <c r="A6" s="77"/>
      <c r="B6" s="52" t="s">
        <v>23</v>
      </c>
      <c r="C6" s="53"/>
      <c r="D6" s="53"/>
      <c r="E6" s="53">
        <v>4705796</v>
      </c>
      <c r="F6" s="53">
        <v>5087747</v>
      </c>
      <c r="G6" s="53">
        <v>5453576</v>
      </c>
      <c r="H6" s="53">
        <v>4963376</v>
      </c>
      <c r="I6" s="54">
        <v>4839572</v>
      </c>
      <c r="J6" s="53">
        <v>4991107</v>
      </c>
      <c r="K6" s="53">
        <v>5098950</v>
      </c>
      <c r="L6" s="53">
        <v>4511387</v>
      </c>
      <c r="M6" s="55">
        <v>6092343</v>
      </c>
      <c r="N6" s="55">
        <v>4343336</v>
      </c>
      <c r="O6" s="55">
        <v>5003595</v>
      </c>
      <c r="P6" s="55">
        <v>5156932</v>
      </c>
      <c r="Q6" s="55">
        <v>4771024</v>
      </c>
      <c r="R6" s="55">
        <v>4510358</v>
      </c>
    </row>
    <row r="7" spans="1:18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256060</v>
      </c>
      <c r="F7" s="54">
        <f t="shared" si="0"/>
        <v>259221</v>
      </c>
      <c r="G7" s="54">
        <f t="shared" si="0"/>
        <v>191173</v>
      </c>
      <c r="H7" s="54">
        <f t="shared" si="0"/>
        <v>255590</v>
      </c>
      <c r="I7" s="54">
        <f t="shared" si="0"/>
        <v>311910</v>
      </c>
      <c r="J7" s="54">
        <f t="shared" si="0"/>
        <v>296939</v>
      </c>
      <c r="K7" s="54">
        <f t="shared" si="0"/>
        <v>309452</v>
      </c>
      <c r="L7" s="54">
        <f>+L5-L6</f>
        <v>489130</v>
      </c>
      <c r="M7" s="54">
        <f>+M5-M6</f>
        <v>385117</v>
      </c>
      <c r="N7" s="54">
        <f>+N5-N6</f>
        <v>412268</v>
      </c>
      <c r="O7" s="54">
        <v>313490</v>
      </c>
      <c r="P7" s="54">
        <v>313753</v>
      </c>
      <c r="Q7" s="54">
        <v>291305</v>
      </c>
      <c r="R7" s="54">
        <v>278194</v>
      </c>
    </row>
    <row r="8" spans="1:18" ht="13.5" customHeight="1">
      <c r="A8" s="77"/>
      <c r="B8" s="52" t="s">
        <v>25</v>
      </c>
      <c r="C8" s="53"/>
      <c r="D8" s="53"/>
      <c r="E8" s="53">
        <v>19158</v>
      </c>
      <c r="F8" s="53">
        <v>77924</v>
      </c>
      <c r="G8" s="53">
        <v>220</v>
      </c>
      <c r="H8" s="53">
        <v>19500</v>
      </c>
      <c r="I8" s="54">
        <v>21000</v>
      </c>
      <c r="J8" s="53">
        <v>52550</v>
      </c>
      <c r="K8" s="53">
        <v>0</v>
      </c>
      <c r="L8" s="54">
        <v>146130</v>
      </c>
      <c r="M8" s="55">
        <v>2300</v>
      </c>
      <c r="N8" s="55">
        <v>2000</v>
      </c>
      <c r="O8" s="55">
        <v>920</v>
      </c>
      <c r="P8" s="55">
        <v>0</v>
      </c>
      <c r="Q8" s="55">
        <v>1500</v>
      </c>
      <c r="R8" s="55">
        <v>0</v>
      </c>
    </row>
    <row r="9" spans="1:18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236902</v>
      </c>
      <c r="F9" s="54">
        <f t="shared" si="1"/>
        <v>181297</v>
      </c>
      <c r="G9" s="54">
        <f t="shared" si="1"/>
        <v>190953</v>
      </c>
      <c r="H9" s="54">
        <f t="shared" si="1"/>
        <v>236090</v>
      </c>
      <c r="I9" s="54">
        <f t="shared" si="1"/>
        <v>290910</v>
      </c>
      <c r="J9" s="54">
        <f t="shared" si="1"/>
        <v>244389</v>
      </c>
      <c r="K9" s="54">
        <f t="shared" si="1"/>
        <v>309452</v>
      </c>
      <c r="L9" s="54">
        <f>+L7-L8</f>
        <v>343000</v>
      </c>
      <c r="M9" s="54">
        <f>+M7-M8</f>
        <v>382817</v>
      </c>
      <c r="N9" s="54">
        <f>+N7-N8</f>
        <v>410268</v>
      </c>
      <c r="O9" s="54">
        <v>312570</v>
      </c>
      <c r="P9" s="54">
        <v>313753</v>
      </c>
      <c r="Q9" s="54">
        <v>289805</v>
      </c>
      <c r="R9" s="54">
        <v>278194</v>
      </c>
    </row>
    <row r="10" spans="1:18" ht="13.5" customHeight="1">
      <c r="A10" s="77"/>
      <c r="B10" s="52" t="s">
        <v>27</v>
      </c>
      <c r="C10" s="55"/>
      <c r="D10" s="55"/>
      <c r="E10" s="55">
        <v>2233</v>
      </c>
      <c r="F10" s="55">
        <v>-55605</v>
      </c>
      <c r="G10" s="55">
        <v>9654</v>
      </c>
      <c r="H10" s="55">
        <v>45007</v>
      </c>
      <c r="I10" s="55">
        <v>54820</v>
      </c>
      <c r="J10" s="55">
        <v>-46521</v>
      </c>
      <c r="K10" s="55">
        <v>65063</v>
      </c>
      <c r="L10" s="55">
        <v>33548</v>
      </c>
      <c r="M10" s="55">
        <v>39817</v>
      </c>
      <c r="N10" s="55">
        <v>27451</v>
      </c>
      <c r="O10" s="55">
        <v>-97698</v>
      </c>
      <c r="P10" s="55">
        <v>1183</v>
      </c>
      <c r="Q10" s="55">
        <v>-23948</v>
      </c>
      <c r="R10" s="55">
        <v>-11611</v>
      </c>
    </row>
    <row r="11" spans="1:18" ht="13.5" customHeight="1">
      <c r="A11" s="77"/>
      <c r="B11" s="52" t="s">
        <v>28</v>
      </c>
      <c r="C11" s="53"/>
      <c r="D11" s="53"/>
      <c r="E11" s="53">
        <v>17716</v>
      </c>
      <c r="F11" s="53">
        <v>13524</v>
      </c>
      <c r="G11" s="53">
        <v>11154</v>
      </c>
      <c r="H11" s="53">
        <v>5560</v>
      </c>
      <c r="I11" s="54">
        <v>4547</v>
      </c>
      <c r="J11" s="53">
        <v>1986</v>
      </c>
      <c r="K11" s="53">
        <v>1085</v>
      </c>
      <c r="L11" s="54">
        <v>1117</v>
      </c>
      <c r="M11" s="55">
        <v>1027</v>
      </c>
      <c r="N11" s="55">
        <v>56206</v>
      </c>
      <c r="O11" s="55">
        <v>80783</v>
      </c>
      <c r="P11" s="55">
        <v>49</v>
      </c>
      <c r="Q11" s="55">
        <v>91</v>
      </c>
      <c r="R11" s="55">
        <v>104</v>
      </c>
    </row>
    <row r="12" spans="1:18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7"/>
      <c r="B13" s="52" t="s">
        <v>30</v>
      </c>
      <c r="C13" s="53"/>
      <c r="D13" s="53"/>
      <c r="E13" s="53">
        <v>150000</v>
      </c>
      <c r="F13" s="53">
        <v>96214</v>
      </c>
      <c r="G13" s="53">
        <v>0</v>
      </c>
      <c r="H13" s="53">
        <v>80000</v>
      </c>
      <c r="I13" s="54">
        <v>30000</v>
      </c>
      <c r="J13" s="53">
        <v>100000</v>
      </c>
      <c r="K13" s="53">
        <v>100000</v>
      </c>
      <c r="L13" s="54">
        <v>0</v>
      </c>
      <c r="M13" s="55">
        <v>0</v>
      </c>
      <c r="N13" s="55">
        <v>0</v>
      </c>
      <c r="O13" s="55">
        <v>249806</v>
      </c>
      <c r="P13" s="55">
        <v>210159</v>
      </c>
      <c r="Q13" s="55">
        <v>103492</v>
      </c>
      <c r="R13" s="55">
        <v>77945</v>
      </c>
    </row>
    <row r="14" spans="1:18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-130051</v>
      </c>
      <c r="F14" s="54">
        <f t="shared" si="2"/>
        <v>-138295</v>
      </c>
      <c r="G14" s="54">
        <f t="shared" si="2"/>
        <v>20808</v>
      </c>
      <c r="H14" s="54">
        <f t="shared" si="2"/>
        <v>-29433</v>
      </c>
      <c r="I14" s="54">
        <f t="shared" si="2"/>
        <v>29367</v>
      </c>
      <c r="J14" s="54">
        <f t="shared" si="2"/>
        <v>-144535</v>
      </c>
      <c r="K14" s="54">
        <f t="shared" si="2"/>
        <v>-33852</v>
      </c>
      <c r="L14" s="54">
        <f aca="true" t="shared" si="3" ref="L14:R14">+L10+L11+L12-L13</f>
        <v>34665</v>
      </c>
      <c r="M14" s="54">
        <f t="shared" si="3"/>
        <v>40844</v>
      </c>
      <c r="N14" s="54">
        <f t="shared" si="3"/>
        <v>83657</v>
      </c>
      <c r="O14" s="54">
        <f t="shared" si="3"/>
        <v>-266721</v>
      </c>
      <c r="P14" s="54">
        <f t="shared" si="3"/>
        <v>-208927</v>
      </c>
      <c r="Q14" s="54">
        <f t="shared" si="3"/>
        <v>-127349</v>
      </c>
      <c r="R14" s="54">
        <f t="shared" si="3"/>
        <v>-89452</v>
      </c>
    </row>
    <row r="15" spans="1:18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8.668809272803186</v>
      </c>
      <c r="F15" s="56">
        <f t="shared" si="4"/>
        <v>5.945128799592065</v>
      </c>
      <c r="G15" s="56">
        <f t="shared" si="4"/>
        <v>6.4437850593598425</v>
      </c>
      <c r="H15" s="56">
        <f t="shared" si="4"/>
        <v>7.736341142202333</v>
      </c>
      <c r="I15" s="56">
        <f aca="true" t="shared" si="5" ref="I15:N15">+I9/I19*100</f>
        <v>9.076301963084527</v>
      </c>
      <c r="J15" s="56">
        <f t="shared" si="5"/>
        <v>7.541015373687399</v>
      </c>
      <c r="K15" s="56">
        <f t="shared" si="5"/>
        <v>9.232946832056035</v>
      </c>
      <c r="L15" s="56">
        <f t="shared" si="5"/>
        <v>10.291189661524873</v>
      </c>
      <c r="M15" s="56">
        <f t="shared" si="5"/>
        <v>11.430269940053464</v>
      </c>
      <c r="N15" s="56">
        <f t="shared" si="5"/>
        <v>12.003324797034951</v>
      </c>
      <c r="O15" s="56">
        <f>+O9/O19*100</f>
        <v>9.320668015500154</v>
      </c>
      <c r="P15" s="56">
        <f>+P9/P19*100</f>
        <v>9.809854784271241</v>
      </c>
      <c r="Q15" s="56">
        <f>+Q9/Q19*100</f>
        <v>9.7583289503546</v>
      </c>
      <c r="R15" s="56">
        <f>+R9/R19*100</f>
        <v>9.404279140710251</v>
      </c>
    </row>
    <row r="16" spans="1:18" ht="13.5" customHeight="1">
      <c r="A16" s="75" t="s">
        <v>33</v>
      </c>
      <c r="B16" s="75"/>
      <c r="C16" s="57"/>
      <c r="D16" s="58"/>
      <c r="E16" s="58">
        <v>961698</v>
      </c>
      <c r="F16" s="58">
        <v>1048280</v>
      </c>
      <c r="G16" s="58">
        <v>1100366</v>
      </c>
      <c r="H16" s="58">
        <v>1111102</v>
      </c>
      <c r="I16" s="57">
        <v>1148998</v>
      </c>
      <c r="J16" s="58">
        <v>1172853</v>
      </c>
      <c r="K16" s="58">
        <v>1207316</v>
      </c>
      <c r="L16" s="57">
        <v>1231252</v>
      </c>
      <c r="M16" s="58">
        <v>1198618</v>
      </c>
      <c r="N16" s="58">
        <v>1204253</v>
      </c>
      <c r="O16" s="58">
        <v>1245216</v>
      </c>
      <c r="P16" s="58">
        <v>1227615</v>
      </c>
      <c r="Q16" s="58">
        <v>1166531</v>
      </c>
      <c r="R16" s="58">
        <v>1174226</v>
      </c>
    </row>
    <row r="17" spans="1:18" ht="13.5" customHeight="1">
      <c r="A17" s="75" t="s">
        <v>34</v>
      </c>
      <c r="B17" s="75"/>
      <c r="C17" s="57"/>
      <c r="D17" s="58"/>
      <c r="E17" s="58">
        <v>2434182</v>
      </c>
      <c r="F17" s="58">
        <v>2721789</v>
      </c>
      <c r="G17" s="58">
        <v>2620780</v>
      </c>
      <c r="H17" s="58">
        <v>2702093</v>
      </c>
      <c r="I17" s="57">
        <v>2846309</v>
      </c>
      <c r="J17" s="58">
        <v>2872335</v>
      </c>
      <c r="K17" s="58">
        <v>2953630</v>
      </c>
      <c r="L17" s="57">
        <v>2947612</v>
      </c>
      <c r="M17" s="58">
        <v>2975033</v>
      </c>
      <c r="N17" s="58">
        <v>3031958</v>
      </c>
      <c r="O17" s="58">
        <v>2964670</v>
      </c>
      <c r="P17" s="58">
        <v>2814867</v>
      </c>
      <c r="Q17" s="58">
        <v>2611411</v>
      </c>
      <c r="R17" s="58">
        <v>2594155</v>
      </c>
    </row>
    <row r="18" spans="1:18" ht="13.5" customHeight="1">
      <c r="A18" s="75" t="s">
        <v>35</v>
      </c>
      <c r="B18" s="75"/>
      <c r="C18" s="57"/>
      <c r="D18" s="58"/>
      <c r="E18" s="58">
        <v>1264580</v>
      </c>
      <c r="F18" s="58">
        <v>1379021</v>
      </c>
      <c r="G18" s="58">
        <v>1447646</v>
      </c>
      <c r="H18" s="58">
        <v>1461274</v>
      </c>
      <c r="I18" s="57">
        <v>1510687</v>
      </c>
      <c r="J18" s="58">
        <v>1541315</v>
      </c>
      <c r="K18" s="58">
        <v>1586495</v>
      </c>
      <c r="L18" s="57">
        <v>1618449</v>
      </c>
      <c r="M18" s="58">
        <v>1574297</v>
      </c>
      <c r="N18" s="58">
        <v>1581912</v>
      </c>
      <c r="O18" s="58">
        <v>1636257</v>
      </c>
      <c r="P18" s="58">
        <v>1612825</v>
      </c>
      <c r="Q18" s="58">
        <v>1529068</v>
      </c>
      <c r="R18" s="58">
        <v>1538235</v>
      </c>
    </row>
    <row r="19" spans="1:18" ht="13.5" customHeight="1">
      <c r="A19" s="75" t="s">
        <v>36</v>
      </c>
      <c r="B19" s="75"/>
      <c r="C19" s="57"/>
      <c r="D19" s="58"/>
      <c r="E19" s="58">
        <v>2732809</v>
      </c>
      <c r="F19" s="58">
        <v>3049505</v>
      </c>
      <c r="G19" s="58">
        <v>2963367</v>
      </c>
      <c r="H19" s="58">
        <v>3051701</v>
      </c>
      <c r="I19" s="57">
        <v>3205160</v>
      </c>
      <c r="J19" s="58">
        <v>3240797</v>
      </c>
      <c r="K19" s="58">
        <v>3351606</v>
      </c>
      <c r="L19" s="57">
        <v>3332948</v>
      </c>
      <c r="M19" s="58">
        <v>3349151</v>
      </c>
      <c r="N19" s="58">
        <v>3417953</v>
      </c>
      <c r="O19" s="58">
        <v>3353515</v>
      </c>
      <c r="P19" s="58">
        <v>3198345</v>
      </c>
      <c r="Q19" s="58">
        <v>2969822</v>
      </c>
      <c r="R19" s="58">
        <v>2958164</v>
      </c>
    </row>
    <row r="20" spans="1:18" ht="13.5" customHeight="1">
      <c r="A20" s="75" t="s">
        <v>37</v>
      </c>
      <c r="B20" s="75"/>
      <c r="C20" s="59"/>
      <c r="D20" s="60"/>
      <c r="E20" s="60">
        <v>0.39</v>
      </c>
      <c r="F20" s="60">
        <v>0.4</v>
      </c>
      <c r="G20" s="60">
        <v>0.4</v>
      </c>
      <c r="H20" s="60">
        <v>0.41</v>
      </c>
      <c r="I20" s="61">
        <v>0.41</v>
      </c>
      <c r="J20" s="60">
        <v>0.41</v>
      </c>
      <c r="K20" s="60">
        <v>0.41</v>
      </c>
      <c r="L20" s="61">
        <v>0.41</v>
      </c>
      <c r="M20" s="60">
        <v>0.41</v>
      </c>
      <c r="N20" s="60">
        <v>0.41</v>
      </c>
      <c r="O20" s="60">
        <v>0.41</v>
      </c>
      <c r="P20" s="60">
        <v>0.42</v>
      </c>
      <c r="Q20" s="60">
        <v>0.44</v>
      </c>
      <c r="R20" s="60">
        <v>0.45</v>
      </c>
    </row>
    <row r="21" spans="1:18" ht="13.5" customHeight="1">
      <c r="A21" s="75" t="s">
        <v>38</v>
      </c>
      <c r="B21" s="75"/>
      <c r="C21" s="62"/>
      <c r="D21" s="63"/>
      <c r="E21" s="63">
        <v>66.9</v>
      </c>
      <c r="F21" s="63">
        <v>65.6</v>
      </c>
      <c r="G21" s="63">
        <v>73.1</v>
      </c>
      <c r="H21" s="63">
        <v>76.7</v>
      </c>
      <c r="I21" s="64">
        <v>78.7</v>
      </c>
      <c r="J21" s="63">
        <v>80.8</v>
      </c>
      <c r="K21" s="63">
        <v>80.9</v>
      </c>
      <c r="L21" s="64">
        <v>81.5</v>
      </c>
      <c r="M21" s="63">
        <v>81</v>
      </c>
      <c r="N21" s="63">
        <v>81.2</v>
      </c>
      <c r="O21" s="63">
        <v>83.9</v>
      </c>
      <c r="P21" s="63">
        <v>86.7</v>
      </c>
      <c r="Q21" s="63">
        <v>90.1</v>
      </c>
      <c r="R21" s="63">
        <v>89.1</v>
      </c>
    </row>
    <row r="22" spans="1:18" ht="13.5" customHeight="1">
      <c r="A22" s="75" t="s">
        <v>39</v>
      </c>
      <c r="B22" s="75"/>
      <c r="C22" s="62"/>
      <c r="D22" s="63"/>
      <c r="E22" s="63">
        <v>10</v>
      </c>
      <c r="F22" s="63">
        <v>10.3</v>
      </c>
      <c r="G22" s="63">
        <v>11.7</v>
      </c>
      <c r="H22" s="63">
        <v>12.1</v>
      </c>
      <c r="I22" s="64">
        <v>12.3</v>
      </c>
      <c r="J22" s="63">
        <v>13.6</v>
      </c>
      <c r="K22" s="63">
        <v>13.5</v>
      </c>
      <c r="L22" s="64">
        <v>15</v>
      </c>
      <c r="M22" s="63">
        <v>14.3</v>
      </c>
      <c r="N22" s="63">
        <v>14.7</v>
      </c>
      <c r="O22" s="63">
        <v>14.3</v>
      </c>
      <c r="P22" s="63">
        <v>14.9</v>
      </c>
      <c r="Q22" s="63">
        <v>16.9</v>
      </c>
      <c r="R22" s="63">
        <v>16.2</v>
      </c>
    </row>
    <row r="23" spans="1:18" ht="13.5" customHeight="1">
      <c r="A23" s="75" t="s">
        <v>40</v>
      </c>
      <c r="B23" s="75"/>
      <c r="C23" s="62"/>
      <c r="D23" s="63"/>
      <c r="E23" s="63">
        <v>9.1</v>
      </c>
      <c r="F23" s="63">
        <v>9.3</v>
      </c>
      <c r="G23" s="63">
        <v>10.3</v>
      </c>
      <c r="H23" s="63">
        <v>11.3</v>
      </c>
      <c r="I23" s="64">
        <v>11.7</v>
      </c>
      <c r="J23" s="63">
        <v>13.3</v>
      </c>
      <c r="K23" s="63">
        <v>12.9</v>
      </c>
      <c r="L23" s="64">
        <v>13.7</v>
      </c>
      <c r="M23" s="63">
        <v>13.6</v>
      </c>
      <c r="N23" s="63">
        <v>12.9</v>
      </c>
      <c r="O23" s="63">
        <v>13</v>
      </c>
      <c r="P23" s="63">
        <v>13.2</v>
      </c>
      <c r="Q23" s="63">
        <v>14.5</v>
      </c>
      <c r="R23" s="63">
        <v>14.5</v>
      </c>
    </row>
    <row r="24" spans="1:18" ht="13.5" customHeight="1">
      <c r="A24" s="75" t="s">
        <v>41</v>
      </c>
      <c r="B24" s="75"/>
      <c r="C24" s="62"/>
      <c r="D24" s="63"/>
      <c r="E24" s="63">
        <v>8.2</v>
      </c>
      <c r="F24" s="63">
        <v>8.1</v>
      </c>
      <c r="G24" s="63">
        <v>8.4</v>
      </c>
      <c r="H24" s="63">
        <v>8.9</v>
      </c>
      <c r="I24" s="64">
        <v>9.4</v>
      </c>
      <c r="J24" s="63">
        <v>10</v>
      </c>
      <c r="K24" s="63">
        <v>10.1</v>
      </c>
      <c r="L24" s="64">
        <v>10.1</v>
      </c>
      <c r="M24" s="63">
        <v>9.6</v>
      </c>
      <c r="N24" s="63">
        <v>9.2</v>
      </c>
      <c r="O24" s="63">
        <v>8.5</v>
      </c>
      <c r="P24" s="63">
        <v>7.9</v>
      </c>
      <c r="Q24" s="63">
        <v>8</v>
      </c>
      <c r="R24" s="63">
        <v>8.2</v>
      </c>
    </row>
    <row r="25" spans="1:18" ht="13.5" customHeight="1">
      <c r="A25" s="74" t="s">
        <v>42</v>
      </c>
      <c r="B25" s="74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1141750</v>
      </c>
      <c r="F25" s="54">
        <f t="shared" si="6"/>
        <v>859907</v>
      </c>
      <c r="G25" s="54">
        <f t="shared" si="6"/>
        <v>680699</v>
      </c>
      <c r="H25" s="54">
        <f t="shared" si="6"/>
        <v>578760</v>
      </c>
      <c r="I25" s="54">
        <f t="shared" si="6"/>
        <v>633740</v>
      </c>
      <c r="J25" s="54">
        <f t="shared" si="6"/>
        <v>834067</v>
      </c>
      <c r="K25" s="54">
        <f t="shared" si="6"/>
        <v>957219</v>
      </c>
      <c r="L25" s="54">
        <f aca="true" t="shared" si="7" ref="L25:Q25">SUM(L26:L28)</f>
        <v>1102549</v>
      </c>
      <c r="M25" s="54">
        <f t="shared" si="7"/>
        <v>1512933</v>
      </c>
      <c r="N25" s="54">
        <f t="shared" si="7"/>
        <v>1746697</v>
      </c>
      <c r="O25" s="54">
        <f t="shared" si="7"/>
        <v>1700520</v>
      </c>
      <c r="P25" s="54">
        <f t="shared" si="7"/>
        <v>1408565</v>
      </c>
      <c r="Q25" s="54">
        <f t="shared" si="7"/>
        <v>1420853</v>
      </c>
      <c r="R25" s="54">
        <f>SUM(R26:R28)</f>
        <v>1271287</v>
      </c>
    </row>
    <row r="26" spans="1:18" ht="13.5" customHeight="1">
      <c r="A26" s="65"/>
      <c r="B26" s="2" t="s">
        <v>19</v>
      </c>
      <c r="C26" s="54"/>
      <c r="D26" s="53"/>
      <c r="E26" s="53">
        <v>183678</v>
      </c>
      <c r="F26" s="53">
        <v>158988</v>
      </c>
      <c r="G26" s="53">
        <v>214142</v>
      </c>
      <c r="H26" s="53">
        <v>186702</v>
      </c>
      <c r="I26" s="54">
        <v>221248</v>
      </c>
      <c r="J26" s="53">
        <v>198234</v>
      </c>
      <c r="K26" s="53">
        <v>164319</v>
      </c>
      <c r="L26" s="54">
        <v>239436</v>
      </c>
      <c r="M26" s="53">
        <v>331463</v>
      </c>
      <c r="N26" s="53">
        <v>480669</v>
      </c>
      <c r="O26" s="53">
        <v>411646</v>
      </c>
      <c r="P26" s="53">
        <v>281536</v>
      </c>
      <c r="Q26" s="53">
        <v>298135</v>
      </c>
      <c r="R26" s="53">
        <v>340294</v>
      </c>
    </row>
    <row r="27" spans="1:18" ht="13.5" customHeight="1">
      <c r="A27" s="65"/>
      <c r="B27" s="2" t="s">
        <v>20</v>
      </c>
      <c r="C27" s="54"/>
      <c r="D27" s="53"/>
      <c r="E27" s="53">
        <v>171517</v>
      </c>
      <c r="F27" s="53">
        <v>211040</v>
      </c>
      <c r="G27" s="53">
        <v>193070</v>
      </c>
      <c r="H27" s="53">
        <v>174802</v>
      </c>
      <c r="I27" s="54">
        <v>158052</v>
      </c>
      <c r="J27" s="53">
        <v>133956</v>
      </c>
      <c r="K27" s="53">
        <v>108839</v>
      </c>
      <c r="L27" s="54">
        <v>74773</v>
      </c>
      <c r="M27" s="53">
        <v>75036</v>
      </c>
      <c r="N27" s="53">
        <v>75239</v>
      </c>
      <c r="O27" s="53">
        <v>75367</v>
      </c>
      <c r="P27" s="53">
        <v>75368</v>
      </c>
      <c r="Q27" s="53">
        <v>75370</v>
      </c>
      <c r="R27" s="53">
        <v>75408</v>
      </c>
    </row>
    <row r="28" spans="1:18" ht="13.5" customHeight="1">
      <c r="A28" s="65"/>
      <c r="B28" s="2" t="s">
        <v>21</v>
      </c>
      <c r="C28" s="54"/>
      <c r="D28" s="53"/>
      <c r="E28" s="53">
        <v>786555</v>
      </c>
      <c r="F28" s="53">
        <v>489879</v>
      </c>
      <c r="G28" s="53">
        <v>273487</v>
      </c>
      <c r="H28" s="53">
        <v>217256</v>
      </c>
      <c r="I28" s="54">
        <v>254440</v>
      </c>
      <c r="J28" s="53">
        <v>501877</v>
      </c>
      <c r="K28" s="53">
        <v>684061</v>
      </c>
      <c r="L28" s="54">
        <v>788340</v>
      </c>
      <c r="M28" s="53">
        <v>1106434</v>
      </c>
      <c r="N28" s="53">
        <v>1190789</v>
      </c>
      <c r="O28" s="53">
        <v>1213507</v>
      </c>
      <c r="P28" s="53">
        <v>1051661</v>
      </c>
      <c r="Q28" s="53">
        <v>1047348</v>
      </c>
      <c r="R28" s="53">
        <v>855585</v>
      </c>
    </row>
    <row r="29" spans="1:18" ht="13.5" customHeight="1">
      <c r="A29" s="74" t="s">
        <v>43</v>
      </c>
      <c r="B29" s="74"/>
      <c r="C29" s="54"/>
      <c r="D29" s="53"/>
      <c r="E29" s="53">
        <v>2444406</v>
      </c>
      <c r="F29" s="53">
        <v>2663761</v>
      </c>
      <c r="G29" s="53">
        <v>3150334</v>
      </c>
      <c r="H29" s="53">
        <v>3607530</v>
      </c>
      <c r="I29" s="54">
        <v>3854825</v>
      </c>
      <c r="J29" s="53">
        <v>4160759</v>
      </c>
      <c r="K29" s="53">
        <v>4485736</v>
      </c>
      <c r="L29" s="54">
        <v>4610563</v>
      </c>
      <c r="M29" s="53">
        <v>5167206</v>
      </c>
      <c r="N29" s="53">
        <v>5045973</v>
      </c>
      <c r="O29" s="53">
        <v>5028491</v>
      </c>
      <c r="P29" s="53">
        <v>5368830</v>
      </c>
      <c r="Q29" s="53">
        <v>5521842</v>
      </c>
      <c r="R29" s="53">
        <v>5552500</v>
      </c>
    </row>
    <row r="30" spans="1:18" ht="13.5" customHeight="1">
      <c r="A30" s="51"/>
      <c r="B30" s="48" t="s">
        <v>14</v>
      </c>
      <c r="C30" s="54"/>
      <c r="D30" s="53"/>
      <c r="E30" s="53">
        <v>2444406</v>
      </c>
      <c r="F30" s="53">
        <v>2663761</v>
      </c>
      <c r="G30" s="53">
        <v>3150334</v>
      </c>
      <c r="H30" s="53"/>
      <c r="I30" s="54">
        <v>2328225</v>
      </c>
      <c r="J30" s="53">
        <v>2403561</v>
      </c>
      <c r="K30" s="53">
        <v>2471419</v>
      </c>
      <c r="L30" s="54">
        <v>2499942</v>
      </c>
      <c r="M30" s="53">
        <v>2589488</v>
      </c>
      <c r="N30" s="53">
        <v>2631119</v>
      </c>
      <c r="O30" s="53">
        <v>2655622</v>
      </c>
      <c r="P30" s="53">
        <v>2620613</v>
      </c>
      <c r="Q30" s="53">
        <v>3009838</v>
      </c>
      <c r="R30" s="53">
        <v>3011914</v>
      </c>
    </row>
    <row r="31" spans="1:18" ht="13.5" customHeight="1">
      <c r="A31" s="76" t="s">
        <v>44</v>
      </c>
      <c r="B31" s="76"/>
      <c r="C31" s="54">
        <f aca="true" t="shared" si="8" ref="C31:K31">SUM(C32:C35)</f>
        <v>0</v>
      </c>
      <c r="D31" s="54">
        <f t="shared" si="8"/>
        <v>0</v>
      </c>
      <c r="E31" s="54">
        <f t="shared" si="8"/>
        <v>1565838</v>
      </c>
      <c r="F31" s="54">
        <f t="shared" si="8"/>
        <v>1361510</v>
      </c>
      <c r="G31" s="54">
        <f t="shared" si="8"/>
        <v>1337276</v>
      </c>
      <c r="H31" s="54">
        <f t="shared" si="8"/>
        <v>1437547</v>
      </c>
      <c r="I31" s="54">
        <f t="shared" si="8"/>
        <v>960616</v>
      </c>
      <c r="J31" s="54">
        <f t="shared" si="8"/>
        <v>787413</v>
      </c>
      <c r="K31" s="54">
        <f t="shared" si="8"/>
        <v>703662</v>
      </c>
      <c r="L31" s="54">
        <f aca="true" t="shared" si="9" ref="L31:Q31">SUM(L32:L35)</f>
        <v>1286721</v>
      </c>
      <c r="M31" s="54">
        <f t="shared" si="9"/>
        <v>444058</v>
      </c>
      <c r="N31" s="54">
        <f t="shared" si="9"/>
        <v>435149</v>
      </c>
      <c r="O31" s="54">
        <f t="shared" si="9"/>
        <v>861791</v>
      </c>
      <c r="P31" s="54">
        <f t="shared" si="9"/>
        <v>350942</v>
      </c>
      <c r="Q31" s="54">
        <f t="shared" si="9"/>
        <v>270121</v>
      </c>
      <c r="R31" s="54">
        <f>SUM(R32:R35)</f>
        <v>236456</v>
      </c>
    </row>
    <row r="32" spans="1:18" ht="13.5" customHeight="1">
      <c r="A32" s="48"/>
      <c r="B32" s="48" t="s">
        <v>15</v>
      </c>
      <c r="C32" s="54"/>
      <c r="D32" s="53"/>
      <c r="E32" s="53">
        <v>809951</v>
      </c>
      <c r="F32" s="53">
        <v>297691</v>
      </c>
      <c r="G32" s="53">
        <v>405363</v>
      </c>
      <c r="H32" s="53">
        <v>597836</v>
      </c>
      <c r="I32" s="54">
        <v>207071</v>
      </c>
      <c r="J32" s="53">
        <v>121989</v>
      </c>
      <c r="K32" s="53">
        <v>131891</v>
      </c>
      <c r="L32" s="54">
        <v>785587</v>
      </c>
      <c r="M32" s="53">
        <v>33563</v>
      </c>
      <c r="N32" s="53">
        <v>101932</v>
      </c>
      <c r="O32" s="53">
        <v>595900</v>
      </c>
      <c r="P32" s="53">
        <v>0</v>
      </c>
      <c r="Q32" s="53">
        <v>0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755887</v>
      </c>
      <c r="F34" s="53">
        <v>1063819</v>
      </c>
      <c r="G34" s="53">
        <v>931913</v>
      </c>
      <c r="H34" s="53">
        <v>839711</v>
      </c>
      <c r="I34" s="54">
        <v>753545</v>
      </c>
      <c r="J34" s="53">
        <v>665424</v>
      </c>
      <c r="K34" s="53">
        <v>571771</v>
      </c>
      <c r="L34" s="54">
        <v>501134</v>
      </c>
      <c r="M34" s="53">
        <v>410495</v>
      </c>
      <c r="N34" s="53">
        <v>333217</v>
      </c>
      <c r="O34" s="53">
        <v>265891</v>
      </c>
      <c r="P34" s="53">
        <v>350942</v>
      </c>
      <c r="Q34" s="53">
        <v>270121</v>
      </c>
      <c r="R34" s="53">
        <v>236456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4" t="s">
        <v>45</v>
      </c>
      <c r="B36" s="74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4" t="s">
        <v>46</v>
      </c>
      <c r="B37" s="74"/>
      <c r="C37" s="54"/>
      <c r="D37" s="53"/>
      <c r="E37" s="53">
        <v>73198</v>
      </c>
      <c r="F37" s="53">
        <v>123268</v>
      </c>
      <c r="G37" s="53">
        <v>125547</v>
      </c>
      <c r="H37" s="53">
        <v>128601</v>
      </c>
      <c r="I37" s="54">
        <v>131503</v>
      </c>
      <c r="J37" s="53">
        <v>132237</v>
      </c>
      <c r="K37" s="53">
        <v>132486</v>
      </c>
      <c r="L37" s="54">
        <v>132838</v>
      </c>
      <c r="M37" s="53">
        <v>133085</v>
      </c>
      <c r="N37" s="53">
        <v>133276</v>
      </c>
      <c r="O37" s="53">
        <v>133396</v>
      </c>
      <c r="P37" s="53">
        <v>133398</v>
      </c>
      <c r="Q37" s="53">
        <v>133401</v>
      </c>
      <c r="R37" s="53">
        <v>133438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15" width="8.625" style="1" customWidth="1"/>
    <col min="16" max="17" width="8.50390625" style="1" customWidth="1"/>
    <col min="18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南那須町</v>
      </c>
      <c r="P1" s="29" t="str">
        <f>'財政指標'!$M$1</f>
        <v>南那須町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2" t="s">
        <v>195</v>
      </c>
      <c r="P3" s="2" t="s">
        <v>196</v>
      </c>
      <c r="Q3" s="2" t="s">
        <v>199</v>
      </c>
    </row>
    <row r="4" spans="1:17" ht="15" customHeight="1">
      <c r="A4" s="3" t="s">
        <v>122</v>
      </c>
      <c r="B4" s="15"/>
      <c r="C4" s="15"/>
      <c r="D4" s="15">
        <v>1039711</v>
      </c>
      <c r="E4" s="15">
        <v>1135983</v>
      </c>
      <c r="F4" s="15">
        <v>1148568</v>
      </c>
      <c r="G4" s="15">
        <v>1105520</v>
      </c>
      <c r="H4" s="15">
        <v>1183307</v>
      </c>
      <c r="I4" s="15">
        <v>1172543</v>
      </c>
      <c r="J4" s="8">
        <v>1212528</v>
      </c>
      <c r="K4" s="9">
        <v>1149872</v>
      </c>
      <c r="L4" s="9">
        <v>1177913</v>
      </c>
      <c r="M4" s="9">
        <v>1191196</v>
      </c>
      <c r="N4" s="9">
        <v>1218519</v>
      </c>
      <c r="O4" s="9">
        <v>1194163</v>
      </c>
      <c r="P4" s="9">
        <v>1121172</v>
      </c>
      <c r="Q4" s="9">
        <v>1240526</v>
      </c>
    </row>
    <row r="5" spans="1:17" ht="15" customHeight="1">
      <c r="A5" s="3" t="s">
        <v>123</v>
      </c>
      <c r="B5" s="15"/>
      <c r="C5" s="15"/>
      <c r="D5" s="15">
        <v>95405</v>
      </c>
      <c r="E5" s="15">
        <v>105061</v>
      </c>
      <c r="F5" s="15">
        <v>112466</v>
      </c>
      <c r="G5" s="15">
        <v>116439</v>
      </c>
      <c r="H5" s="15">
        <v>121007</v>
      </c>
      <c r="I5" s="15">
        <v>125319</v>
      </c>
      <c r="J5" s="8">
        <v>86649</v>
      </c>
      <c r="K5" s="9">
        <v>66952</v>
      </c>
      <c r="L5" s="9">
        <v>68415</v>
      </c>
      <c r="M5" s="9">
        <v>69781</v>
      </c>
      <c r="N5" s="9">
        <v>70474</v>
      </c>
      <c r="O5" s="9">
        <v>73769</v>
      </c>
      <c r="P5" s="9">
        <v>77262</v>
      </c>
      <c r="Q5" s="9">
        <v>108434</v>
      </c>
    </row>
    <row r="6" spans="1:17" ht="15" customHeight="1">
      <c r="A6" s="3" t="s">
        <v>200</v>
      </c>
      <c r="B6" s="15"/>
      <c r="C6" s="15"/>
      <c r="D6" s="15">
        <v>41769</v>
      </c>
      <c r="E6" s="15">
        <v>30003</v>
      </c>
      <c r="F6" s="15">
        <v>31710</v>
      </c>
      <c r="G6" s="15">
        <v>41769</v>
      </c>
      <c r="H6" s="15">
        <v>30132</v>
      </c>
      <c r="I6" s="15">
        <v>17272</v>
      </c>
      <c r="J6" s="8">
        <v>14030</v>
      </c>
      <c r="K6" s="9">
        <v>11476</v>
      </c>
      <c r="L6" s="9">
        <v>10959</v>
      </c>
      <c r="M6" s="9">
        <v>46845</v>
      </c>
      <c r="N6" s="9">
        <v>47564</v>
      </c>
      <c r="O6" s="9">
        <v>15255</v>
      </c>
      <c r="P6" s="9">
        <v>10679</v>
      </c>
      <c r="Q6" s="9">
        <v>10609</v>
      </c>
    </row>
    <row r="7" spans="1:17" ht="15" customHeight="1">
      <c r="A7" s="3" t="s">
        <v>201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1660</v>
      </c>
    </row>
    <row r="8" spans="1:17" ht="15" customHeight="1">
      <c r="A8" s="3" t="s">
        <v>202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1927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27731</v>
      </c>
      <c r="K9" s="9">
        <v>121581</v>
      </c>
      <c r="L9" s="9">
        <v>115352</v>
      </c>
      <c r="M9" s="9">
        <v>118959</v>
      </c>
      <c r="N9" s="9">
        <v>115714</v>
      </c>
      <c r="O9" s="9">
        <v>101393</v>
      </c>
      <c r="P9" s="9">
        <v>112689</v>
      </c>
      <c r="Q9" s="9">
        <v>124361</v>
      </c>
    </row>
    <row r="10" spans="1:17" ht="15" customHeight="1">
      <c r="A10" s="3" t="s">
        <v>125</v>
      </c>
      <c r="B10" s="15"/>
      <c r="C10" s="15"/>
      <c r="D10" s="15">
        <v>93256</v>
      </c>
      <c r="E10" s="15">
        <v>83454</v>
      </c>
      <c r="F10" s="15">
        <v>85184</v>
      </c>
      <c r="G10" s="15">
        <v>75925</v>
      </c>
      <c r="H10" s="15">
        <v>78505</v>
      </c>
      <c r="I10" s="15">
        <v>71743</v>
      </c>
      <c r="J10" s="8">
        <v>68240</v>
      </c>
      <c r="K10" s="9">
        <v>62867</v>
      </c>
      <c r="L10" s="9">
        <v>59082</v>
      </c>
      <c r="M10" s="9">
        <v>57157</v>
      </c>
      <c r="N10" s="9">
        <v>54784</v>
      </c>
      <c r="O10" s="9">
        <v>44345</v>
      </c>
      <c r="P10" s="9">
        <v>40418</v>
      </c>
      <c r="Q10" s="9">
        <v>41838</v>
      </c>
    </row>
    <row r="11" spans="1:17" ht="15" customHeight="1">
      <c r="A11" s="3" t="s">
        <v>126</v>
      </c>
      <c r="B11" s="15"/>
      <c r="C11" s="15"/>
      <c r="D11" s="15">
        <v>1014</v>
      </c>
      <c r="E11" s="15">
        <v>2111</v>
      </c>
      <c r="F11" s="15">
        <v>3596</v>
      </c>
      <c r="G11" s="15">
        <v>3253</v>
      </c>
      <c r="H11" s="15">
        <v>2434</v>
      </c>
      <c r="I11" s="15">
        <v>1664</v>
      </c>
      <c r="J11" s="8">
        <v>2040</v>
      </c>
      <c r="K11" s="9">
        <v>1742</v>
      </c>
      <c r="L11" s="9">
        <v>1037</v>
      </c>
      <c r="M11" s="9">
        <v>457</v>
      </c>
      <c r="N11" s="9">
        <v>0</v>
      </c>
      <c r="O11" s="9">
        <v>0</v>
      </c>
      <c r="P11" s="9">
        <v>262</v>
      </c>
      <c r="Q11" s="9">
        <v>0</v>
      </c>
    </row>
    <row r="12" spans="1:17" ht="15" customHeight="1">
      <c r="A12" s="3" t="s">
        <v>127</v>
      </c>
      <c r="B12" s="15"/>
      <c r="C12" s="15"/>
      <c r="D12" s="15">
        <v>69386</v>
      </c>
      <c r="E12" s="15">
        <v>63961</v>
      </c>
      <c r="F12" s="15">
        <v>54140</v>
      </c>
      <c r="G12" s="15">
        <v>62238</v>
      </c>
      <c r="H12" s="15">
        <v>67430</v>
      </c>
      <c r="I12" s="15">
        <v>66811</v>
      </c>
      <c r="J12" s="8">
        <v>56025</v>
      </c>
      <c r="K12" s="9">
        <v>49470</v>
      </c>
      <c r="L12" s="9">
        <v>49027</v>
      </c>
      <c r="M12" s="9">
        <v>46662</v>
      </c>
      <c r="N12" s="9">
        <v>47713</v>
      </c>
      <c r="O12" s="9">
        <v>43784</v>
      </c>
      <c r="P12" s="9">
        <v>49196</v>
      </c>
      <c r="Q12" s="9">
        <v>48750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32625</v>
      </c>
      <c r="M14" s="9">
        <v>40611</v>
      </c>
      <c r="N14" s="9">
        <v>42791</v>
      </c>
      <c r="O14" s="9">
        <v>43398</v>
      </c>
      <c r="P14" s="9">
        <v>42023</v>
      </c>
      <c r="Q14" s="9">
        <v>38570</v>
      </c>
    </row>
    <row r="15" spans="1:17" ht="15" customHeight="1">
      <c r="A15" s="3" t="s">
        <v>130</v>
      </c>
      <c r="B15" s="15"/>
      <c r="C15" s="15"/>
      <c r="D15" s="15">
        <v>1618632</v>
      </c>
      <c r="E15" s="15">
        <v>1828028</v>
      </c>
      <c r="F15" s="15">
        <v>1670114</v>
      </c>
      <c r="G15" s="15">
        <v>1740363</v>
      </c>
      <c r="H15" s="15">
        <v>1846697</v>
      </c>
      <c r="I15" s="15">
        <v>1858829</v>
      </c>
      <c r="J15" s="8">
        <v>1927637</v>
      </c>
      <c r="K15" s="9">
        <v>1884946</v>
      </c>
      <c r="L15" s="9">
        <v>1985157</v>
      </c>
      <c r="M15" s="9">
        <v>2046742</v>
      </c>
      <c r="N15" s="9">
        <v>1907261</v>
      </c>
      <c r="O15" s="9">
        <v>1764038</v>
      </c>
      <c r="P15" s="9">
        <v>1609889</v>
      </c>
      <c r="Q15" s="9">
        <v>1584437</v>
      </c>
    </row>
    <row r="16" spans="1:17" ht="15" customHeight="1">
      <c r="A16" s="3" t="s">
        <v>131</v>
      </c>
      <c r="B16" s="15"/>
      <c r="C16" s="15"/>
      <c r="D16" s="15">
        <v>1468229</v>
      </c>
      <c r="E16" s="15">
        <v>1670484</v>
      </c>
      <c r="F16" s="15"/>
      <c r="G16" s="15"/>
      <c r="H16" s="15"/>
      <c r="I16" s="15"/>
      <c r="J16" s="8">
        <v>1765111</v>
      </c>
      <c r="K16" s="8">
        <v>1714499</v>
      </c>
      <c r="L16" s="8">
        <v>1774854</v>
      </c>
      <c r="M16" s="8">
        <v>1836041</v>
      </c>
      <c r="N16" s="8">
        <v>1717258</v>
      </c>
      <c r="O16" s="8">
        <v>1585520</v>
      </c>
      <c r="P16" s="8">
        <v>1440754</v>
      </c>
      <c r="Q16" s="8">
        <v>1419929</v>
      </c>
    </row>
    <row r="17" spans="1:17" ht="15" customHeight="1">
      <c r="A17" s="3" t="s">
        <v>132</v>
      </c>
      <c r="B17" s="15"/>
      <c r="C17" s="15"/>
      <c r="D17" s="15">
        <v>150403</v>
      </c>
      <c r="E17" s="15">
        <v>157544</v>
      </c>
      <c r="F17" s="15"/>
      <c r="G17" s="15"/>
      <c r="H17" s="15"/>
      <c r="I17" s="15"/>
      <c r="J17" s="8">
        <v>162526</v>
      </c>
      <c r="K17" s="8">
        <v>170447</v>
      </c>
      <c r="L17" s="8">
        <v>210303</v>
      </c>
      <c r="M17" s="8">
        <v>210701</v>
      </c>
      <c r="N17" s="8">
        <v>190003</v>
      </c>
      <c r="O17" s="8">
        <v>178518</v>
      </c>
      <c r="P17" s="8">
        <v>169135</v>
      </c>
      <c r="Q17" s="8">
        <v>164508</v>
      </c>
    </row>
    <row r="18" spans="1:17" ht="15" customHeight="1">
      <c r="A18" s="3" t="s">
        <v>133</v>
      </c>
      <c r="B18" s="15"/>
      <c r="C18" s="15"/>
      <c r="D18" s="15">
        <v>2976</v>
      </c>
      <c r="E18" s="15">
        <v>2739</v>
      </c>
      <c r="F18" s="15">
        <v>2567</v>
      </c>
      <c r="G18" s="15">
        <v>2564</v>
      </c>
      <c r="H18" s="15">
        <v>2514</v>
      </c>
      <c r="I18" s="15">
        <v>2391</v>
      </c>
      <c r="J18" s="8">
        <v>2212</v>
      </c>
      <c r="K18" s="9">
        <v>2303</v>
      </c>
      <c r="L18" s="9">
        <v>2335</v>
      </c>
      <c r="M18" s="9">
        <v>1859</v>
      </c>
      <c r="N18" s="9">
        <v>1873</v>
      </c>
      <c r="O18" s="9">
        <v>1847</v>
      </c>
      <c r="P18" s="9">
        <v>1971</v>
      </c>
      <c r="Q18" s="9">
        <v>1953</v>
      </c>
    </row>
    <row r="19" spans="1:17" ht="15" customHeight="1">
      <c r="A19" s="3" t="s">
        <v>134</v>
      </c>
      <c r="B19" s="15"/>
      <c r="C19" s="15"/>
      <c r="D19" s="15">
        <v>14667</v>
      </c>
      <c r="E19" s="15">
        <v>10534</v>
      </c>
      <c r="F19" s="15">
        <v>27215</v>
      </c>
      <c r="G19" s="15">
        <v>33264</v>
      </c>
      <c r="H19" s="15">
        <v>40833</v>
      </c>
      <c r="I19" s="15">
        <v>42569</v>
      </c>
      <c r="J19" s="8">
        <v>35626</v>
      </c>
      <c r="K19" s="9">
        <v>42496</v>
      </c>
      <c r="L19" s="9">
        <v>37841</v>
      </c>
      <c r="M19" s="9">
        <v>17910</v>
      </c>
      <c r="N19" s="9">
        <v>15724</v>
      </c>
      <c r="O19" s="9">
        <v>16449</v>
      </c>
      <c r="P19" s="9">
        <v>13656</v>
      </c>
      <c r="Q19" s="9">
        <v>15824</v>
      </c>
    </row>
    <row r="20" spans="1:17" ht="15" customHeight="1">
      <c r="A20" s="3" t="s">
        <v>135</v>
      </c>
      <c r="B20" s="15"/>
      <c r="C20" s="15"/>
      <c r="D20" s="15">
        <v>66053</v>
      </c>
      <c r="E20" s="15">
        <v>64583</v>
      </c>
      <c r="F20" s="15">
        <v>93515</v>
      </c>
      <c r="G20" s="15">
        <v>151244</v>
      </c>
      <c r="H20" s="15">
        <v>152890</v>
      </c>
      <c r="I20" s="15">
        <v>147390</v>
      </c>
      <c r="J20" s="8">
        <v>142794</v>
      </c>
      <c r="K20" s="9">
        <v>136267</v>
      </c>
      <c r="L20" s="9">
        <v>128237</v>
      </c>
      <c r="M20" s="9">
        <v>120497</v>
      </c>
      <c r="N20" s="9">
        <v>177318</v>
      </c>
      <c r="O20" s="9">
        <v>153942</v>
      </c>
      <c r="P20" s="9">
        <v>100414</v>
      </c>
      <c r="Q20" s="9">
        <v>102561</v>
      </c>
    </row>
    <row r="21" spans="1:17" ht="15" customHeight="1">
      <c r="A21" s="4" t="s">
        <v>136</v>
      </c>
      <c r="B21" s="15"/>
      <c r="C21" s="15"/>
      <c r="D21" s="15">
        <v>6189</v>
      </c>
      <c r="E21" s="15">
        <v>6457</v>
      </c>
      <c r="F21" s="15">
        <v>6590</v>
      </c>
      <c r="G21" s="15">
        <v>7056</v>
      </c>
      <c r="H21" s="15">
        <v>7742</v>
      </c>
      <c r="I21" s="15">
        <v>74440</v>
      </c>
      <c r="J21" s="8">
        <v>73411</v>
      </c>
      <c r="K21" s="11">
        <v>73028</v>
      </c>
      <c r="L21" s="11">
        <v>72356</v>
      </c>
      <c r="M21" s="11">
        <v>75271</v>
      </c>
      <c r="N21" s="11">
        <v>8735</v>
      </c>
      <c r="O21" s="11">
        <v>8083</v>
      </c>
      <c r="P21" s="11">
        <v>8152</v>
      </c>
      <c r="Q21" s="11">
        <v>8064</v>
      </c>
    </row>
    <row r="22" spans="1:17" ht="15" customHeight="1">
      <c r="A22" s="3" t="s">
        <v>137</v>
      </c>
      <c r="B22" s="15"/>
      <c r="C22" s="15"/>
      <c r="D22" s="15">
        <v>234409</v>
      </c>
      <c r="E22" s="15">
        <v>269352</v>
      </c>
      <c r="F22" s="15">
        <v>344140</v>
      </c>
      <c r="G22" s="15">
        <v>315218</v>
      </c>
      <c r="H22" s="15">
        <v>362162</v>
      </c>
      <c r="I22" s="15">
        <v>234016</v>
      </c>
      <c r="J22" s="8">
        <v>342243</v>
      </c>
      <c r="K22" s="9">
        <v>305654</v>
      </c>
      <c r="L22" s="9">
        <v>427030</v>
      </c>
      <c r="M22" s="9">
        <v>146206</v>
      </c>
      <c r="N22" s="9">
        <v>288754</v>
      </c>
      <c r="O22" s="9">
        <v>291066</v>
      </c>
      <c r="P22" s="9">
        <v>207709</v>
      </c>
      <c r="Q22" s="9">
        <v>178012</v>
      </c>
    </row>
    <row r="23" spans="1:17" ht="15" customHeight="1">
      <c r="A23" s="3" t="s">
        <v>138</v>
      </c>
      <c r="B23" s="15"/>
      <c r="C23" s="15"/>
      <c r="D23" s="15">
        <v>368655</v>
      </c>
      <c r="E23" s="15">
        <v>366706</v>
      </c>
      <c r="F23" s="15">
        <v>658602</v>
      </c>
      <c r="G23" s="15">
        <v>335748</v>
      </c>
      <c r="H23" s="15">
        <v>325455</v>
      </c>
      <c r="I23" s="15">
        <v>348881</v>
      </c>
      <c r="J23" s="8">
        <v>367240</v>
      </c>
      <c r="K23" s="9">
        <v>283902</v>
      </c>
      <c r="L23" s="9">
        <v>393320</v>
      </c>
      <c r="M23" s="9">
        <v>187091</v>
      </c>
      <c r="N23" s="9">
        <v>286077</v>
      </c>
      <c r="O23" s="9">
        <v>247275</v>
      </c>
      <c r="P23" s="9">
        <v>303258</v>
      </c>
      <c r="Q23" s="9">
        <v>249696</v>
      </c>
    </row>
    <row r="24" spans="1:17" ht="15" customHeight="1">
      <c r="A24" s="3" t="s">
        <v>139</v>
      </c>
      <c r="B24" s="15"/>
      <c r="C24" s="15"/>
      <c r="D24" s="15">
        <v>100940</v>
      </c>
      <c r="E24" s="15">
        <v>77131</v>
      </c>
      <c r="F24" s="15">
        <v>53410</v>
      </c>
      <c r="G24" s="15">
        <v>49888</v>
      </c>
      <c r="H24" s="15">
        <v>34901</v>
      </c>
      <c r="I24" s="15">
        <v>23554</v>
      </c>
      <c r="J24" s="8">
        <v>21180</v>
      </c>
      <c r="K24" s="9">
        <v>22509</v>
      </c>
      <c r="L24" s="9">
        <v>130873</v>
      </c>
      <c r="M24" s="9">
        <v>23813</v>
      </c>
      <c r="N24" s="9">
        <v>20604</v>
      </c>
      <c r="O24" s="9">
        <v>16639</v>
      </c>
      <c r="P24" s="9">
        <v>16197</v>
      </c>
      <c r="Q24" s="9">
        <v>2663</v>
      </c>
    </row>
    <row r="25" spans="1:17" ht="15" customHeight="1">
      <c r="A25" s="3" t="s">
        <v>140</v>
      </c>
      <c r="B25" s="15"/>
      <c r="C25" s="15"/>
      <c r="D25" s="15">
        <v>0</v>
      </c>
      <c r="E25" s="15">
        <v>0</v>
      </c>
      <c r="F25" s="15">
        <v>1350</v>
      </c>
      <c r="G25" s="15">
        <v>400</v>
      </c>
      <c r="H25" s="15">
        <v>337</v>
      </c>
      <c r="I25" s="15">
        <v>0</v>
      </c>
      <c r="J25" s="17">
        <v>0</v>
      </c>
      <c r="K25" s="16">
        <v>713</v>
      </c>
      <c r="L25" s="9">
        <v>550</v>
      </c>
      <c r="M25" s="16">
        <v>0</v>
      </c>
      <c r="N25" s="16">
        <v>200</v>
      </c>
      <c r="O25" s="16">
        <v>0</v>
      </c>
      <c r="P25" s="16">
        <v>300</v>
      </c>
      <c r="Q25" s="16">
        <v>200</v>
      </c>
    </row>
    <row r="26" spans="1:17" ht="15" customHeight="1">
      <c r="A26" s="3" t="s">
        <v>141</v>
      </c>
      <c r="B26" s="15"/>
      <c r="C26" s="15"/>
      <c r="D26" s="15">
        <v>398344</v>
      </c>
      <c r="E26" s="15">
        <v>519307</v>
      </c>
      <c r="F26" s="15">
        <v>261585</v>
      </c>
      <c r="G26" s="15">
        <v>195090</v>
      </c>
      <c r="H26" s="15">
        <v>56982</v>
      </c>
      <c r="I26" s="15">
        <v>184580</v>
      </c>
      <c r="J26" s="8">
        <v>133356</v>
      </c>
      <c r="K26" s="9">
        <v>37144</v>
      </c>
      <c r="L26" s="9">
        <v>162323</v>
      </c>
      <c r="M26" s="9">
        <v>544</v>
      </c>
      <c r="N26" s="9">
        <v>337184</v>
      </c>
      <c r="O26" s="9">
        <v>453308</v>
      </c>
      <c r="P26" s="9">
        <v>307417</v>
      </c>
      <c r="Q26" s="9">
        <v>283068</v>
      </c>
    </row>
    <row r="27" spans="1:17" ht="15" customHeight="1">
      <c r="A27" s="3" t="s">
        <v>142</v>
      </c>
      <c r="B27" s="15"/>
      <c r="C27" s="15"/>
      <c r="D27" s="15">
        <v>175669</v>
      </c>
      <c r="E27" s="15">
        <v>196360</v>
      </c>
      <c r="F27" s="15">
        <v>213223</v>
      </c>
      <c r="G27" s="15">
        <v>133303</v>
      </c>
      <c r="H27" s="15">
        <v>173590</v>
      </c>
      <c r="I27" s="15">
        <v>209410</v>
      </c>
      <c r="J27" s="8">
        <v>179939</v>
      </c>
      <c r="K27" s="9">
        <v>161452</v>
      </c>
      <c r="L27" s="9">
        <v>333130</v>
      </c>
      <c r="M27" s="9">
        <v>224117</v>
      </c>
      <c r="N27" s="9">
        <v>207268</v>
      </c>
      <c r="O27" s="9">
        <v>157490</v>
      </c>
      <c r="P27" s="9">
        <v>160553</v>
      </c>
      <c r="Q27" s="9">
        <v>159705</v>
      </c>
    </row>
    <row r="28" spans="1:17" ht="15" customHeight="1">
      <c r="A28" s="3" t="s">
        <v>143</v>
      </c>
      <c r="B28" s="15"/>
      <c r="C28" s="15"/>
      <c r="D28" s="15">
        <v>153781</v>
      </c>
      <c r="E28" s="15">
        <v>126198</v>
      </c>
      <c r="F28" s="15">
        <v>137074</v>
      </c>
      <c r="G28" s="15">
        <v>115184</v>
      </c>
      <c r="H28" s="15">
        <v>121064</v>
      </c>
      <c r="I28" s="15">
        <v>49134</v>
      </c>
      <c r="J28" s="8">
        <v>38921</v>
      </c>
      <c r="K28" s="9">
        <v>76143</v>
      </c>
      <c r="L28" s="9">
        <v>328498</v>
      </c>
      <c r="M28" s="9">
        <v>44686</v>
      </c>
      <c r="N28" s="9">
        <v>49388</v>
      </c>
      <c r="O28" s="9">
        <v>49321</v>
      </c>
      <c r="P28" s="9">
        <v>216912</v>
      </c>
      <c r="Q28" s="9">
        <v>60694</v>
      </c>
    </row>
    <row r="29" spans="1:17" ht="15" customHeight="1">
      <c r="A29" s="3" t="s">
        <v>144</v>
      </c>
      <c r="B29" s="15"/>
      <c r="C29" s="15"/>
      <c r="D29" s="15">
        <v>481000</v>
      </c>
      <c r="E29" s="15">
        <v>459000</v>
      </c>
      <c r="F29" s="15">
        <v>739700</v>
      </c>
      <c r="G29" s="15">
        <v>734500</v>
      </c>
      <c r="H29" s="15">
        <v>543500</v>
      </c>
      <c r="I29" s="15">
        <v>657500</v>
      </c>
      <c r="J29" s="8">
        <v>676600</v>
      </c>
      <c r="K29" s="9">
        <v>510000</v>
      </c>
      <c r="L29" s="9">
        <v>961400</v>
      </c>
      <c r="M29" s="9">
        <v>295200</v>
      </c>
      <c r="N29" s="9">
        <v>419140</v>
      </c>
      <c r="O29" s="9">
        <v>795120</v>
      </c>
      <c r="P29" s="9">
        <v>662200</v>
      </c>
      <c r="Q29" s="9">
        <v>525000</v>
      </c>
    </row>
    <row r="30" spans="1:17" ht="15" customHeight="1">
      <c r="A30" s="3" t="s">
        <v>197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16">
        <v>0</v>
      </c>
      <c r="O30" s="16">
        <v>0</v>
      </c>
      <c r="P30" s="16">
        <v>0</v>
      </c>
      <c r="Q30" s="16">
        <v>22200</v>
      </c>
    </row>
    <row r="31" spans="1:17" ht="15" customHeight="1">
      <c r="A31" s="3" t="s">
        <v>198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16">
        <v>0</v>
      </c>
      <c r="O31" s="16">
        <v>189700</v>
      </c>
      <c r="P31" s="16">
        <v>384300</v>
      </c>
      <c r="Q31" s="16">
        <v>269400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4961856</v>
      </c>
      <c r="E32" s="8">
        <f t="shared" si="0"/>
        <v>5346968</v>
      </c>
      <c r="F32" s="8">
        <f t="shared" si="0"/>
        <v>5644749</v>
      </c>
      <c r="G32" s="8">
        <f t="shared" si="0"/>
        <v>5218966</v>
      </c>
      <c r="H32" s="8">
        <f t="shared" si="0"/>
        <v>5151482</v>
      </c>
      <c r="I32" s="8">
        <f t="shared" si="0"/>
        <v>5288046</v>
      </c>
      <c r="J32" s="8">
        <f t="shared" si="0"/>
        <v>5408402</v>
      </c>
      <c r="K32" s="8">
        <f t="shared" si="0"/>
        <v>5000517</v>
      </c>
      <c r="L32" s="8">
        <f aca="true" t="shared" si="1" ref="L32:Q32">SUM(L4:L29)-L16-L17</f>
        <v>6477460</v>
      </c>
      <c r="M32" s="8">
        <f t="shared" si="1"/>
        <v>4755604</v>
      </c>
      <c r="N32" s="8">
        <f t="shared" si="1"/>
        <v>5317085</v>
      </c>
      <c r="O32" s="8">
        <f t="shared" si="1"/>
        <v>5470685</v>
      </c>
      <c r="P32" s="8">
        <f t="shared" si="1"/>
        <v>5062329</v>
      </c>
      <c r="Q32" s="8">
        <f t="shared" si="1"/>
        <v>4788552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2962149</v>
      </c>
      <c r="E33" s="15">
        <f t="shared" si="2"/>
        <v>3251340</v>
      </c>
      <c r="F33" s="15">
        <f t="shared" si="2"/>
        <v>3108345</v>
      </c>
      <c r="G33" s="15">
        <f t="shared" si="2"/>
        <v>3148071</v>
      </c>
      <c r="H33" s="15">
        <f t="shared" si="2"/>
        <v>3332026</v>
      </c>
      <c r="I33" s="15">
        <f t="shared" si="2"/>
        <v>3316572</v>
      </c>
      <c r="J33" s="12">
        <f t="shared" si="2"/>
        <v>3397092</v>
      </c>
      <c r="K33" s="12">
        <f t="shared" si="2"/>
        <v>3351209</v>
      </c>
      <c r="L33" s="12">
        <f t="shared" si="2"/>
        <v>3501902</v>
      </c>
      <c r="M33" s="12">
        <f>+M4+M5+M6+M9+M10+M11+M12+M13+M14+M15+M18</f>
        <v>3620269</v>
      </c>
      <c r="N33" s="12">
        <f>+N4+N5+N6+N9+N10+N11+N12+N13+N14+N15+N18</f>
        <v>3506693</v>
      </c>
      <c r="O33" s="12">
        <f>+O4+O5+O6+O9+O10+O11+O12+O13+O14+O15+O18</f>
        <v>3281992</v>
      </c>
      <c r="P33" s="12">
        <f>+P4+P5+P6+P9+P10+P11+P12+P13+P14+P15+P18</f>
        <v>3065561</v>
      </c>
      <c r="Q33" s="12">
        <f>SUM(Q4:Q15)+Q18</f>
        <v>3203065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1999707</v>
      </c>
      <c r="E34" s="15">
        <f t="shared" si="3"/>
        <v>2095628</v>
      </c>
      <c r="F34" s="15">
        <f t="shared" si="3"/>
        <v>2536404</v>
      </c>
      <c r="G34" s="15">
        <f t="shared" si="3"/>
        <v>2070895</v>
      </c>
      <c r="H34" s="15">
        <f t="shared" si="3"/>
        <v>1819456</v>
      </c>
      <c r="I34" s="15">
        <f t="shared" si="3"/>
        <v>1971474</v>
      </c>
      <c r="J34" s="12">
        <f aca="true" t="shared" si="4" ref="J34:P34">SUM(J19:J29)</f>
        <v>2011310</v>
      </c>
      <c r="K34" s="12">
        <f t="shared" si="4"/>
        <v>1649308</v>
      </c>
      <c r="L34" s="12">
        <f t="shared" si="4"/>
        <v>2975558</v>
      </c>
      <c r="M34" s="12">
        <f t="shared" si="4"/>
        <v>1135335</v>
      </c>
      <c r="N34" s="12">
        <f t="shared" si="4"/>
        <v>1810392</v>
      </c>
      <c r="O34" s="12">
        <f t="shared" si="4"/>
        <v>2188693</v>
      </c>
      <c r="P34" s="12">
        <f t="shared" si="4"/>
        <v>1996768</v>
      </c>
      <c r="Q34" s="12">
        <f>SUM(Q19:Q29)</f>
        <v>1585487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1955354</v>
      </c>
      <c r="E35" s="15">
        <f t="shared" si="5"/>
        <v>2136553</v>
      </c>
      <c r="F35" s="15">
        <f t="shared" si="5"/>
        <v>1942530</v>
      </c>
      <c r="G35" s="15">
        <f t="shared" si="5"/>
        <v>1790949</v>
      </c>
      <c r="H35" s="15">
        <f t="shared" si="5"/>
        <v>1771646</v>
      </c>
      <c r="I35" s="15">
        <f t="shared" si="5"/>
        <v>1903620</v>
      </c>
      <c r="J35" s="12">
        <f t="shared" si="5"/>
        <v>1837755</v>
      </c>
      <c r="K35" s="12">
        <f t="shared" si="5"/>
        <v>1699624</v>
      </c>
      <c r="L35" s="12">
        <f t="shared" si="5"/>
        <v>2371721</v>
      </c>
      <c r="M35" s="12">
        <f>+M4+M19+M20+M21+M24+M25+M26+M27+M28</f>
        <v>1698034</v>
      </c>
      <c r="N35" s="12">
        <f>+N4+N19+N20+N21+N24+N25+N26+N27+N28</f>
        <v>2034940</v>
      </c>
      <c r="O35" s="12">
        <f>+O4+O19+O20+O21+O24+O25+O26+O27+O28</f>
        <v>2049395</v>
      </c>
      <c r="P35" s="12">
        <f>+P4+P19+P20+P21+P24+P25+P26+P27+P28</f>
        <v>1944773</v>
      </c>
      <c r="Q35" s="12">
        <f>+Q4+Q19+Q20+Q21+Q24+Q25+Q26+Q27+Q28</f>
        <v>1873305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3006502</v>
      </c>
      <c r="E36" s="12">
        <f t="shared" si="6"/>
        <v>3210415</v>
      </c>
      <c r="F36" s="12">
        <f t="shared" si="6"/>
        <v>3702219</v>
      </c>
      <c r="G36" s="12">
        <f t="shared" si="6"/>
        <v>3428017</v>
      </c>
      <c r="H36" s="12">
        <f t="shared" si="6"/>
        <v>3379836</v>
      </c>
      <c r="I36" s="12">
        <f t="shared" si="6"/>
        <v>3384426</v>
      </c>
      <c r="J36" s="12">
        <f t="shared" si="6"/>
        <v>3570647</v>
      </c>
      <c r="K36" s="12">
        <f t="shared" si="6"/>
        <v>3300893</v>
      </c>
      <c r="L36" s="12">
        <f aca="true" t="shared" si="7" ref="L36:Q36">SUM(L5:L18)-L16-L17+L22+L23+L29</f>
        <v>4105739</v>
      </c>
      <c r="M36" s="12">
        <f t="shared" si="7"/>
        <v>3057570</v>
      </c>
      <c r="N36" s="12">
        <f t="shared" si="7"/>
        <v>3282145</v>
      </c>
      <c r="O36" s="12">
        <f t="shared" si="7"/>
        <v>3421290</v>
      </c>
      <c r="P36" s="12">
        <f t="shared" si="7"/>
        <v>3117556</v>
      </c>
      <c r="Q36" s="12">
        <f t="shared" si="7"/>
        <v>2915247</v>
      </c>
    </row>
    <row r="37" spans="1:17" ht="15" customHeight="1">
      <c r="A37" s="28" t="s">
        <v>103</v>
      </c>
      <c r="L37" s="29"/>
      <c r="M37" s="70" t="str">
        <f>'財政指標'!$M$1</f>
        <v>南那須町</v>
      </c>
      <c r="P37" s="70"/>
      <c r="Q37" s="70" t="str">
        <f>'財政指標'!$M$1</f>
        <v>南那須町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2" t="s">
        <v>195</v>
      </c>
      <c r="P39" s="2" t="s">
        <v>196</v>
      </c>
      <c r="Q39" s="2" t="s">
        <v>199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20.954074443111608</v>
      </c>
      <c r="E40" s="26">
        <f aca="true" t="shared" si="9" ref="E40:L40">+E4/E$32*100</f>
        <v>21.245367468067887</v>
      </c>
      <c r="F40" s="26">
        <f t="shared" si="9"/>
        <v>20.347547782904076</v>
      </c>
      <c r="G40" s="26">
        <f t="shared" si="9"/>
        <v>21.182740029346807</v>
      </c>
      <c r="H40" s="26">
        <f t="shared" si="9"/>
        <v>22.970224878976573</v>
      </c>
      <c r="I40" s="26">
        <f t="shared" si="9"/>
        <v>22.17346445170863</v>
      </c>
      <c r="J40" s="26">
        <f t="shared" si="9"/>
        <v>22.41933939082191</v>
      </c>
      <c r="K40" s="26">
        <f t="shared" si="9"/>
        <v>22.99506231055709</v>
      </c>
      <c r="L40" s="26">
        <f t="shared" si="9"/>
        <v>18.184797744795027</v>
      </c>
      <c r="M40" s="26">
        <f aca="true" t="shared" si="10" ref="M40:Q42">+M4/M$32*100</f>
        <v>25.048258854185505</v>
      </c>
      <c r="N40" s="26">
        <f t="shared" si="10"/>
        <v>22.91704947353672</v>
      </c>
      <c r="O40" s="26">
        <f t="shared" si="10"/>
        <v>21.82839991701222</v>
      </c>
      <c r="P40" s="26">
        <f t="shared" si="10"/>
        <v>22.14735549585971</v>
      </c>
      <c r="Q40" s="26">
        <f t="shared" si="10"/>
        <v>25.906077661890276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1.922768415689613</v>
      </c>
      <c r="E41" s="26">
        <f aca="true" t="shared" si="11" ref="E41:L41">+E5/E$32*100</f>
        <v>1.964870558417406</v>
      </c>
      <c r="F41" s="26">
        <f t="shared" si="11"/>
        <v>1.992400370680787</v>
      </c>
      <c r="G41" s="26">
        <f t="shared" si="11"/>
        <v>2.2310741246446137</v>
      </c>
      <c r="H41" s="26">
        <f t="shared" si="11"/>
        <v>2.348974528106669</v>
      </c>
      <c r="I41" s="26">
        <f t="shared" si="11"/>
        <v>2.3698545738822996</v>
      </c>
      <c r="J41" s="26">
        <f t="shared" si="11"/>
        <v>1.6021183336593692</v>
      </c>
      <c r="K41" s="26">
        <f t="shared" si="11"/>
        <v>1.3389015575789465</v>
      </c>
      <c r="L41" s="26">
        <f t="shared" si="11"/>
        <v>1.0562010417663714</v>
      </c>
      <c r="M41" s="26">
        <f t="shared" si="10"/>
        <v>1.467342528940593</v>
      </c>
      <c r="N41" s="26">
        <f t="shared" si="10"/>
        <v>1.3254254915992505</v>
      </c>
      <c r="O41" s="26">
        <f t="shared" si="10"/>
        <v>1.3484417399283637</v>
      </c>
      <c r="P41" s="26">
        <f t="shared" si="10"/>
        <v>1.5262145150976951</v>
      </c>
      <c r="Q41" s="26">
        <f t="shared" si="10"/>
        <v>2.2644423616993197</v>
      </c>
    </row>
    <row r="42" spans="1:17" ht="15" customHeight="1">
      <c r="A42" s="3" t="s">
        <v>200</v>
      </c>
      <c r="B42" s="26" t="e">
        <f>+B6/$B$32*100</f>
        <v>#DIV/0!</v>
      </c>
      <c r="C42" s="26" t="e">
        <f t="shared" si="8"/>
        <v>#DIV/0!</v>
      </c>
      <c r="D42" s="26">
        <f t="shared" si="8"/>
        <v>0.841801938629416</v>
      </c>
      <c r="E42" s="26">
        <f aca="true" t="shared" si="12" ref="E42:L42">+E6/E$32*100</f>
        <v>0.5611217422658972</v>
      </c>
      <c r="F42" s="26">
        <f t="shared" si="12"/>
        <v>0.5617610278154086</v>
      </c>
      <c r="G42" s="26">
        <f t="shared" si="12"/>
        <v>0.8003309467814123</v>
      </c>
      <c r="H42" s="26">
        <f t="shared" si="12"/>
        <v>0.5849190582438218</v>
      </c>
      <c r="I42" s="26">
        <f t="shared" si="12"/>
        <v>0.3266234824734883</v>
      </c>
      <c r="J42" s="26">
        <f t="shared" si="12"/>
        <v>0.2594111902184786</v>
      </c>
      <c r="K42" s="26">
        <f t="shared" si="12"/>
        <v>0.22949627008567314</v>
      </c>
      <c r="L42" s="26">
        <f t="shared" si="12"/>
        <v>0.16918668737437206</v>
      </c>
      <c r="M42" s="26">
        <f t="shared" si="10"/>
        <v>0.9850483766099952</v>
      </c>
      <c r="N42" s="26">
        <f t="shared" si="10"/>
        <v>0.8945503034087288</v>
      </c>
      <c r="O42" s="26">
        <f t="shared" si="10"/>
        <v>0.2788499063645595</v>
      </c>
      <c r="P42" s="26">
        <f t="shared" si="10"/>
        <v>0.21095033531009147</v>
      </c>
      <c r="Q42" s="26">
        <f t="shared" si="10"/>
        <v>0.22154922824269216</v>
      </c>
    </row>
    <row r="43" spans="1:17" ht="15" customHeight="1">
      <c r="A43" s="3" t="s">
        <v>201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0.03466601177140814</v>
      </c>
    </row>
    <row r="44" spans="1:17" ht="15" customHeight="1">
      <c r="A44" s="3" t="s">
        <v>202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0.040241810050303306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0.5127392527404583</v>
      </c>
      <c r="K45" s="26">
        <f t="shared" si="16"/>
        <v>2.4313685964871232</v>
      </c>
      <c r="L45" s="26">
        <f t="shared" si="16"/>
        <v>1.7808214948452017</v>
      </c>
      <c r="M45" s="26">
        <f aca="true" t="shared" si="17" ref="M45:P65">+M9/M$32*100</f>
        <v>2.501448817016724</v>
      </c>
      <c r="N45" s="26">
        <f t="shared" si="17"/>
        <v>2.1762676353678754</v>
      </c>
      <c r="O45" s="26">
        <f t="shared" si="17"/>
        <v>1.853387647067963</v>
      </c>
      <c r="P45" s="26">
        <f t="shared" si="17"/>
        <v>2.2260307459274182</v>
      </c>
      <c r="Q45" s="26">
        <f t="shared" si="13"/>
        <v>2.5970481264482457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1.8794580092610507</v>
      </c>
      <c r="E46" s="26">
        <f aca="true" t="shared" si="18" ref="E46:L46">+E10/E$32*100</f>
        <v>1.5607723853967332</v>
      </c>
      <c r="F46" s="26">
        <f t="shared" si="18"/>
        <v>1.5090839291525628</v>
      </c>
      <c r="G46" s="26">
        <f t="shared" si="18"/>
        <v>1.4547900867719774</v>
      </c>
      <c r="H46" s="26">
        <f t="shared" si="18"/>
        <v>1.5239303951756018</v>
      </c>
      <c r="I46" s="26">
        <f t="shared" si="18"/>
        <v>1.3567015112954768</v>
      </c>
      <c r="J46" s="26">
        <f t="shared" si="18"/>
        <v>1.261740528902992</v>
      </c>
      <c r="K46" s="26">
        <f t="shared" si="18"/>
        <v>1.257210004485536</v>
      </c>
      <c r="L46" s="26">
        <f t="shared" si="18"/>
        <v>0.9121167865181723</v>
      </c>
      <c r="M46" s="26">
        <f t="shared" si="17"/>
        <v>1.2018872891855588</v>
      </c>
      <c r="N46" s="26">
        <f t="shared" si="17"/>
        <v>1.0303389921357284</v>
      </c>
      <c r="O46" s="26">
        <f t="shared" si="17"/>
        <v>0.810593188969937</v>
      </c>
      <c r="P46" s="26">
        <f t="shared" si="17"/>
        <v>0.7984072153350761</v>
      </c>
      <c r="Q46" s="26">
        <f t="shared" si="13"/>
        <v>0.8737087954772133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0.020435901404635685</v>
      </c>
      <c r="E47" s="26">
        <f aca="true" t="shared" si="19" ref="E47:L47">+E11/E$32*100</f>
        <v>0.03948031856558708</v>
      </c>
      <c r="F47" s="26">
        <f t="shared" si="19"/>
        <v>0.06370522409410942</v>
      </c>
      <c r="G47" s="26">
        <f t="shared" si="19"/>
        <v>0.062330354326891574</v>
      </c>
      <c r="H47" s="26">
        <f t="shared" si="19"/>
        <v>0.04724853935236501</v>
      </c>
      <c r="I47" s="26">
        <f t="shared" si="19"/>
        <v>0.03146719979364779</v>
      </c>
      <c r="J47" s="26">
        <f t="shared" si="19"/>
        <v>0.037719089668260604</v>
      </c>
      <c r="K47" s="26">
        <f t="shared" si="19"/>
        <v>0.03483639791645544</v>
      </c>
      <c r="L47" s="26">
        <f t="shared" si="19"/>
        <v>0.01600936169424435</v>
      </c>
      <c r="M47" s="26">
        <f t="shared" si="17"/>
        <v>0.009609715190751794</v>
      </c>
      <c r="N47" s="26">
        <f t="shared" si="17"/>
        <v>0</v>
      </c>
      <c r="O47" s="26">
        <f t="shared" si="17"/>
        <v>0</v>
      </c>
      <c r="P47" s="26">
        <f t="shared" si="17"/>
        <v>0.005175483458305456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1.398388022546402</v>
      </c>
      <c r="E48" s="26">
        <f aca="true" t="shared" si="20" ref="E48:L48">+E12/E$32*100</f>
        <v>1.196210637505218</v>
      </c>
      <c r="F48" s="26">
        <f t="shared" si="20"/>
        <v>0.9591214773234382</v>
      </c>
      <c r="G48" s="26">
        <f t="shared" si="20"/>
        <v>1.1925350730393722</v>
      </c>
      <c r="H48" s="26">
        <f t="shared" si="20"/>
        <v>1.308943717555453</v>
      </c>
      <c r="I48" s="26">
        <f t="shared" si="20"/>
        <v>1.2634345465224774</v>
      </c>
      <c r="J48" s="26">
        <f t="shared" si="20"/>
        <v>1.035888234639363</v>
      </c>
      <c r="K48" s="26">
        <f t="shared" si="20"/>
        <v>0.9892977066171358</v>
      </c>
      <c r="L48" s="26">
        <f t="shared" si="20"/>
        <v>0.7568861868695445</v>
      </c>
      <c r="M48" s="26">
        <f t="shared" si="17"/>
        <v>0.9812002849690595</v>
      </c>
      <c r="N48" s="26">
        <f t="shared" si="17"/>
        <v>0.8973525907522637</v>
      </c>
      <c r="O48" s="26">
        <f t="shared" si="17"/>
        <v>0.8003385316464026</v>
      </c>
      <c r="P48" s="26">
        <f t="shared" si="17"/>
        <v>0.9718056649419665</v>
      </c>
      <c r="Q48" s="26">
        <f t="shared" si="13"/>
        <v>1.0180530565398476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0.5036696482880635</v>
      </c>
      <c r="M50" s="26">
        <f t="shared" si="17"/>
        <v>0.8539609269400901</v>
      </c>
      <c r="N50" s="26">
        <f t="shared" si="17"/>
        <v>0.8047830719275694</v>
      </c>
      <c r="O50" s="26">
        <f t="shared" si="17"/>
        <v>0.7932827424719208</v>
      </c>
      <c r="P50" s="26">
        <f t="shared" si="17"/>
        <v>0.8301119899556113</v>
      </c>
      <c r="Q50" s="26">
        <f t="shared" si="13"/>
        <v>0.805462695194706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32.62150292148745</v>
      </c>
      <c r="E51" s="26">
        <f aca="true" t="shared" si="23" ref="E51:L51">+E15/E$32*100</f>
        <v>34.188123063388446</v>
      </c>
      <c r="F51" s="26">
        <f t="shared" si="23"/>
        <v>29.58703743957437</v>
      </c>
      <c r="G51" s="26">
        <f t="shared" si="23"/>
        <v>33.34689285195574</v>
      </c>
      <c r="H51" s="26">
        <f t="shared" si="23"/>
        <v>35.84787833869943</v>
      </c>
      <c r="I51" s="26">
        <f t="shared" si="23"/>
        <v>35.15152856083324</v>
      </c>
      <c r="J51" s="26">
        <f t="shared" si="23"/>
        <v>35.64152590728278</v>
      </c>
      <c r="K51" s="26">
        <f t="shared" si="23"/>
        <v>37.69502233469059</v>
      </c>
      <c r="L51" s="26">
        <f t="shared" si="23"/>
        <v>30.64715181568084</v>
      </c>
      <c r="M51" s="26">
        <f t="shared" si="17"/>
        <v>43.038528859846195</v>
      </c>
      <c r="N51" s="26">
        <f t="shared" si="17"/>
        <v>35.87042524240256</v>
      </c>
      <c r="O51" s="26">
        <f t="shared" si="17"/>
        <v>32.24528555382004</v>
      </c>
      <c r="P51" s="26">
        <f t="shared" si="17"/>
        <v>31.801350722167605</v>
      </c>
      <c r="Q51" s="26">
        <f t="shared" si="13"/>
        <v>33.08801909220156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29.59031862270892</v>
      </c>
      <c r="E52" s="26">
        <f aca="true" t="shared" si="24" ref="E52:L52">+E16/E$32*100</f>
        <v>31.241705579685537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32.636460825212325</v>
      </c>
      <c r="K52" s="26">
        <f t="shared" si="24"/>
        <v>34.286434782643475</v>
      </c>
      <c r="L52" s="26">
        <f t="shared" si="24"/>
        <v>27.40046252697817</v>
      </c>
      <c r="M52" s="26">
        <f t="shared" si="17"/>
        <v>38.60794548915343</v>
      </c>
      <c r="N52" s="26">
        <f t="shared" si="17"/>
        <v>32.29698227506237</v>
      </c>
      <c r="O52" s="26">
        <f t="shared" si="17"/>
        <v>28.98211101534817</v>
      </c>
      <c r="P52" s="26">
        <f t="shared" si="17"/>
        <v>28.460299597280226</v>
      </c>
      <c r="Q52" s="26">
        <f t="shared" si="13"/>
        <v>29.652575559375776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3.0311842987785216</v>
      </c>
      <c r="E53" s="26">
        <f aca="true" t="shared" si="25" ref="E53:L53">+E17/E$32*100</f>
        <v>2.9464174837029136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3.0050650820704528</v>
      </c>
      <c r="K53" s="26">
        <f t="shared" si="25"/>
        <v>3.408587552047118</v>
      </c>
      <c r="L53" s="26">
        <f t="shared" si="25"/>
        <v>3.2466892887026706</v>
      </c>
      <c r="M53" s="26">
        <f t="shared" si="17"/>
        <v>4.430583370692766</v>
      </c>
      <c r="N53" s="26">
        <f t="shared" si="17"/>
        <v>3.5734429673401875</v>
      </c>
      <c r="O53" s="26">
        <f t="shared" si="17"/>
        <v>3.263174538471873</v>
      </c>
      <c r="P53" s="26">
        <f t="shared" si="17"/>
        <v>3.341051124887379</v>
      </c>
      <c r="Q53" s="26">
        <f t="shared" si="13"/>
        <v>3.4354435328257895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0.05997755678520296</v>
      </c>
      <c r="E54" s="26">
        <f aca="true" t="shared" si="26" ref="E54:L54">+E18/E$32*100</f>
        <v>0.051225292539622456</v>
      </c>
      <c r="F54" s="26">
        <f t="shared" si="26"/>
        <v>0.04547589272791403</v>
      </c>
      <c r="G54" s="26">
        <f t="shared" si="26"/>
        <v>0.04912850553155548</v>
      </c>
      <c r="H54" s="26">
        <f t="shared" si="26"/>
        <v>0.048801490522533124</v>
      </c>
      <c r="I54" s="26">
        <f t="shared" si="26"/>
        <v>0.045215189126569626</v>
      </c>
      <c r="J54" s="26">
        <f t="shared" si="26"/>
        <v>0.04089932664029042</v>
      </c>
      <c r="K54" s="26">
        <f t="shared" si="26"/>
        <v>0.046055237888402344</v>
      </c>
      <c r="L54" s="26">
        <f t="shared" si="26"/>
        <v>0.03604808057479321</v>
      </c>
      <c r="M54" s="26">
        <f t="shared" si="17"/>
        <v>0.03909072328141704</v>
      </c>
      <c r="N54" s="26">
        <f t="shared" si="17"/>
        <v>0.03522606841906797</v>
      </c>
      <c r="O54" s="26">
        <f t="shared" si="17"/>
        <v>0.03376176840742978</v>
      </c>
      <c r="P54" s="26">
        <f t="shared" si="17"/>
        <v>0.038934648459236845</v>
      </c>
      <c r="Q54" s="26">
        <f t="shared" si="13"/>
        <v>0.040784771680457896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0.2955950354061061</v>
      </c>
      <c r="E55" s="26">
        <f aca="true" t="shared" si="27" ref="E55:L55">+E19/E$32*100</f>
        <v>0.19700884688294376</v>
      </c>
      <c r="F55" s="26">
        <f t="shared" si="27"/>
        <v>0.48212949769777186</v>
      </c>
      <c r="G55" s="26">
        <f t="shared" si="27"/>
        <v>0.637367631825921</v>
      </c>
      <c r="H55" s="26">
        <f t="shared" si="27"/>
        <v>0.7926456891434348</v>
      </c>
      <c r="I55" s="26">
        <f t="shared" si="27"/>
        <v>0.8050043437594908</v>
      </c>
      <c r="J55" s="26">
        <f t="shared" si="27"/>
        <v>0.6587158277065943</v>
      </c>
      <c r="K55" s="26">
        <f t="shared" si="27"/>
        <v>0.8498321273580313</v>
      </c>
      <c r="L55" s="26">
        <f t="shared" si="27"/>
        <v>0.5841950394135973</v>
      </c>
      <c r="M55" s="26">
        <f t="shared" si="17"/>
        <v>0.3766083130555025</v>
      </c>
      <c r="N55" s="26">
        <f t="shared" si="17"/>
        <v>0.29572594758218085</v>
      </c>
      <c r="O55" s="26">
        <f t="shared" si="17"/>
        <v>0.3006753267643814</v>
      </c>
      <c r="P55" s="26">
        <f t="shared" si="17"/>
        <v>0.26975725994892863</v>
      </c>
      <c r="Q55" s="26">
        <f t="shared" si="13"/>
        <v>0.33045480136792915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1.331215577396845</v>
      </c>
      <c r="E56" s="26">
        <f aca="true" t="shared" si="28" ref="E56:L56">+E20/E$32*100</f>
        <v>1.2078433983521129</v>
      </c>
      <c r="F56" s="26">
        <f t="shared" si="28"/>
        <v>1.6566724224584655</v>
      </c>
      <c r="G56" s="26">
        <f t="shared" si="28"/>
        <v>2.8979686780868086</v>
      </c>
      <c r="H56" s="26">
        <f t="shared" si="28"/>
        <v>2.9678838050875456</v>
      </c>
      <c r="I56" s="26">
        <f t="shared" si="28"/>
        <v>2.7872299144145116</v>
      </c>
      <c r="J56" s="26">
        <f t="shared" si="28"/>
        <v>2.640225338279218</v>
      </c>
      <c r="K56" s="26">
        <f t="shared" si="28"/>
        <v>2.7250582289791234</v>
      </c>
      <c r="L56" s="26">
        <f t="shared" si="28"/>
        <v>1.9797420593874757</v>
      </c>
      <c r="M56" s="26">
        <f t="shared" si="17"/>
        <v>2.5337896090591228</v>
      </c>
      <c r="N56" s="26">
        <f t="shared" si="17"/>
        <v>3.334872397187557</v>
      </c>
      <c r="O56" s="26">
        <f t="shared" si="17"/>
        <v>2.813943774865488</v>
      </c>
      <c r="P56" s="26">
        <f t="shared" si="17"/>
        <v>1.98355341977971</v>
      </c>
      <c r="Q56" s="26">
        <f t="shared" si="13"/>
        <v>2.1417956827032474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0.12473155206438882</v>
      </c>
      <c r="E57" s="26">
        <f aca="true" t="shared" si="29" ref="E57:L57">+E21/E$32*100</f>
        <v>0.12076002699099751</v>
      </c>
      <c r="F57" s="26">
        <f t="shared" si="29"/>
        <v>0.11674566929370996</v>
      </c>
      <c r="G57" s="26">
        <f t="shared" si="29"/>
        <v>0.13519919462974084</v>
      </c>
      <c r="H57" s="26">
        <f t="shared" si="29"/>
        <v>0.15028684949301968</v>
      </c>
      <c r="I57" s="26">
        <f t="shared" si="29"/>
        <v>1.4077033369225607</v>
      </c>
      <c r="J57" s="26">
        <f t="shared" si="29"/>
        <v>1.3573510253120977</v>
      </c>
      <c r="K57" s="26">
        <f t="shared" si="29"/>
        <v>1.4604089937100504</v>
      </c>
      <c r="L57" s="26">
        <f t="shared" si="29"/>
        <v>1.1170427914645555</v>
      </c>
      <c r="M57" s="26">
        <f t="shared" si="17"/>
        <v>1.5827852781686618</v>
      </c>
      <c r="N57" s="26">
        <f t="shared" si="17"/>
        <v>0.16428174460254066</v>
      </c>
      <c r="O57" s="26">
        <f t="shared" si="17"/>
        <v>0.14775114999309957</v>
      </c>
      <c r="P57" s="26">
        <f t="shared" si="17"/>
        <v>0.16103259981719878</v>
      </c>
      <c r="Q57" s="26">
        <f t="shared" si="13"/>
        <v>0.16840163790640678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4.724220130531801</v>
      </c>
      <c r="E58" s="26">
        <f aca="true" t="shared" si="30" ref="E58:L58">+E22/E$32*100</f>
        <v>5.037471703589773</v>
      </c>
      <c r="F58" s="26">
        <f t="shared" si="30"/>
        <v>6.096639549429036</v>
      </c>
      <c r="G58" s="26">
        <f t="shared" si="30"/>
        <v>6.039855404308057</v>
      </c>
      <c r="H58" s="26">
        <f t="shared" si="30"/>
        <v>7.030248771130328</v>
      </c>
      <c r="I58" s="26">
        <f t="shared" si="30"/>
        <v>4.425377540210505</v>
      </c>
      <c r="J58" s="26">
        <f t="shared" si="30"/>
        <v>6.32798745359535</v>
      </c>
      <c r="K58" s="26">
        <f t="shared" si="30"/>
        <v>6.112447972879604</v>
      </c>
      <c r="L58" s="26">
        <f t="shared" si="30"/>
        <v>6.592553253898904</v>
      </c>
      <c r="M58" s="26">
        <f t="shared" si="17"/>
        <v>3.0743939150526414</v>
      </c>
      <c r="N58" s="26">
        <f t="shared" si="17"/>
        <v>5.430682413390044</v>
      </c>
      <c r="O58" s="26">
        <f t="shared" si="17"/>
        <v>5.3204671809837345</v>
      </c>
      <c r="P58" s="26">
        <f t="shared" si="17"/>
        <v>4.10303241847774</v>
      </c>
      <c r="Q58" s="26">
        <f t="shared" si="13"/>
        <v>3.7174494502722326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7.429780308013775</v>
      </c>
      <c r="E59" s="26">
        <f aca="true" t="shared" si="31" ref="E59:L59">+E23/E$32*100</f>
        <v>6.85820450019525</v>
      </c>
      <c r="F59" s="26">
        <f t="shared" si="31"/>
        <v>11.66751612870652</v>
      </c>
      <c r="G59" s="26">
        <f t="shared" si="31"/>
        <v>6.433228344465168</v>
      </c>
      <c r="H59" s="26">
        <f t="shared" si="31"/>
        <v>6.317696538588313</v>
      </c>
      <c r="I59" s="26">
        <f t="shared" si="31"/>
        <v>6.597540944235357</v>
      </c>
      <c r="J59" s="26">
        <f t="shared" si="31"/>
        <v>6.790175730280404</v>
      </c>
      <c r="K59" s="26">
        <f t="shared" si="31"/>
        <v>5.677452951364828</v>
      </c>
      <c r="L59" s="26">
        <f t="shared" si="31"/>
        <v>6.07213321270992</v>
      </c>
      <c r="M59" s="26">
        <f t="shared" si="17"/>
        <v>3.9341164655425476</v>
      </c>
      <c r="N59" s="26">
        <f t="shared" si="17"/>
        <v>5.380335277694451</v>
      </c>
      <c r="O59" s="26">
        <f t="shared" si="17"/>
        <v>4.52000069461137</v>
      </c>
      <c r="P59" s="26">
        <f t="shared" si="17"/>
        <v>5.990483826712962</v>
      </c>
      <c r="Q59" s="26">
        <f t="shared" si="13"/>
        <v>5.214436430887667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2.0343194159604794</v>
      </c>
      <c r="E60" s="26">
        <f aca="true" t="shared" si="32" ref="E60:L60">+E24/E$32*100</f>
        <v>1.4425184515785394</v>
      </c>
      <c r="F60" s="26">
        <f t="shared" si="32"/>
        <v>0.9461891042453793</v>
      </c>
      <c r="G60" s="26">
        <f t="shared" si="32"/>
        <v>0.9558981606701403</v>
      </c>
      <c r="H60" s="26">
        <f t="shared" si="32"/>
        <v>0.6774943598754688</v>
      </c>
      <c r="I60" s="26">
        <f t="shared" si="32"/>
        <v>0.4454197259252284</v>
      </c>
      <c r="J60" s="26">
        <f t="shared" si="32"/>
        <v>0.39161290155576456</v>
      </c>
      <c r="K60" s="26">
        <f t="shared" si="32"/>
        <v>0.4501334562006289</v>
      </c>
      <c r="L60" s="26">
        <f t="shared" si="32"/>
        <v>2.0204370231541375</v>
      </c>
      <c r="M60" s="26">
        <f t="shared" si="17"/>
        <v>0.5007355532546445</v>
      </c>
      <c r="N60" s="26">
        <f t="shared" si="17"/>
        <v>0.38750555990735525</v>
      </c>
      <c r="O60" s="26">
        <f t="shared" si="17"/>
        <v>0.30414838361192426</v>
      </c>
      <c r="P60" s="26">
        <f t="shared" si="17"/>
        <v>0.3199515479930285</v>
      </c>
      <c r="Q60" s="26">
        <f t="shared" si="13"/>
        <v>0.05561180081160234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0</v>
      </c>
      <c r="E61" s="26">
        <f aca="true" t="shared" si="33" ref="E61:L61">+E25/E$32*100</f>
        <v>0</v>
      </c>
      <c r="F61" s="26">
        <f t="shared" si="33"/>
        <v>0.023916032404629507</v>
      </c>
      <c r="G61" s="26">
        <f t="shared" si="33"/>
        <v>0.007664353437060138</v>
      </c>
      <c r="H61" s="26">
        <f t="shared" si="33"/>
        <v>0.0065418068043332</v>
      </c>
      <c r="I61" s="26">
        <f t="shared" si="33"/>
        <v>0</v>
      </c>
      <c r="J61" s="26">
        <f t="shared" si="33"/>
        <v>0</v>
      </c>
      <c r="K61" s="26">
        <f t="shared" si="33"/>
        <v>0.014258525668445883</v>
      </c>
      <c r="L61" s="26">
        <f t="shared" si="33"/>
        <v>0.008490982576503754</v>
      </c>
      <c r="M61" s="26">
        <f t="shared" si="17"/>
        <v>0</v>
      </c>
      <c r="N61" s="26">
        <f t="shared" si="17"/>
        <v>0.0037614595215235413</v>
      </c>
      <c r="O61" s="26">
        <f t="shared" si="17"/>
        <v>0</v>
      </c>
      <c r="P61" s="26">
        <f t="shared" si="17"/>
        <v>0.005926126097296324</v>
      </c>
      <c r="Q61" s="26">
        <f t="shared" si="13"/>
        <v>0.004176627924266042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8.028124959692502</v>
      </c>
      <c r="E62" s="26">
        <f aca="true" t="shared" si="34" ref="E62:L62">+E26/E$32*100</f>
        <v>9.712177069322278</v>
      </c>
      <c r="F62" s="26">
        <f t="shared" si="34"/>
        <v>4.634129878937044</v>
      </c>
      <c r="G62" s="26">
        <f t="shared" si="34"/>
        <v>3.7380967800901557</v>
      </c>
      <c r="H62" s="26">
        <f t="shared" si="34"/>
        <v>1.1061282947314965</v>
      </c>
      <c r="I62" s="26">
        <f t="shared" si="34"/>
        <v>3.49051426557182</v>
      </c>
      <c r="J62" s="26">
        <f t="shared" si="34"/>
        <v>2.4657190793140007</v>
      </c>
      <c r="K62" s="26">
        <f t="shared" si="34"/>
        <v>0.7428031941497248</v>
      </c>
      <c r="L62" s="26">
        <f t="shared" si="34"/>
        <v>2.505966845028761</v>
      </c>
      <c r="M62" s="26">
        <f t="shared" si="17"/>
        <v>0.011439135806934302</v>
      </c>
      <c r="N62" s="26">
        <f t="shared" si="17"/>
        <v>6.341519836526969</v>
      </c>
      <c r="O62" s="26">
        <f t="shared" si="17"/>
        <v>8.286128702347147</v>
      </c>
      <c r="P62" s="26">
        <f t="shared" si="17"/>
        <v>6.072639688175147</v>
      </c>
      <c r="Q62" s="26">
        <f t="shared" si="13"/>
        <v>5.911348566330698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3.540388918985154</v>
      </c>
      <c r="E63" s="26">
        <f aca="true" t="shared" si="35" ref="E63:L63">+E27/E$32*100</f>
        <v>3.672361607550298</v>
      </c>
      <c r="F63" s="26">
        <f t="shared" si="35"/>
        <v>3.77736902030542</v>
      </c>
      <c r="G63" s="26">
        <f t="shared" si="35"/>
        <v>2.554203265551069</v>
      </c>
      <c r="H63" s="26">
        <f t="shared" si="35"/>
        <v>3.3697099203685466</v>
      </c>
      <c r="I63" s="26">
        <f t="shared" si="35"/>
        <v>3.9600638874926584</v>
      </c>
      <c r="J63" s="26">
        <f t="shared" si="35"/>
        <v>3.3270270959887966</v>
      </c>
      <c r="K63" s="26">
        <f t="shared" si="35"/>
        <v>3.2287061517839053</v>
      </c>
      <c r="L63" s="26">
        <f t="shared" si="35"/>
        <v>5.142910955837627</v>
      </c>
      <c r="M63" s="26">
        <f t="shared" si="17"/>
        <v>4.712692646402013</v>
      </c>
      <c r="N63" s="26">
        <f t="shared" si="17"/>
        <v>3.8981509605357068</v>
      </c>
      <c r="O63" s="26">
        <f t="shared" si="17"/>
        <v>2.878798541681709</v>
      </c>
      <c r="P63" s="26">
        <f t="shared" si="17"/>
        <v>3.171524410997389</v>
      </c>
      <c r="Q63" s="26">
        <f t="shared" si="13"/>
        <v>3.3351418132245403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3.099263662629468</v>
      </c>
      <c r="E64" s="26">
        <f aca="true" t="shared" si="36" ref="E64:L64">+E28/E$32*100</f>
        <v>2.360178703145409</v>
      </c>
      <c r="F64" s="26">
        <f t="shared" si="36"/>
        <v>2.4283453524682854</v>
      </c>
      <c r="G64" s="26">
        <f t="shared" si="36"/>
        <v>2.2070272157358373</v>
      </c>
      <c r="H64" s="26">
        <f t="shared" si="36"/>
        <v>2.350081005815414</v>
      </c>
      <c r="I64" s="26">
        <f t="shared" si="36"/>
        <v>0.9291522804453669</v>
      </c>
      <c r="J64" s="26">
        <f t="shared" si="36"/>
        <v>0.7196395534207701</v>
      </c>
      <c r="K64" s="26">
        <f t="shared" si="36"/>
        <v>1.5227025525560658</v>
      </c>
      <c r="L64" s="26">
        <f t="shared" si="36"/>
        <v>5.071401444393326</v>
      </c>
      <c r="M64" s="26">
        <f t="shared" si="17"/>
        <v>0.9396493063762248</v>
      </c>
      <c r="N64" s="26">
        <f t="shared" si="17"/>
        <v>0.9288548142450233</v>
      </c>
      <c r="O64" s="26">
        <f t="shared" si="17"/>
        <v>0.9015507198824279</v>
      </c>
      <c r="P64" s="26">
        <f t="shared" si="17"/>
        <v>4.284826213389134</v>
      </c>
      <c r="Q64" s="26">
        <f t="shared" si="13"/>
        <v>1.2674812761770156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9.693953230404107</v>
      </c>
      <c r="E65" s="26">
        <f aca="true" t="shared" si="37" ref="E65:L65">+E29/E$32*100</f>
        <v>8.584304226245603</v>
      </c>
      <c r="F65" s="26">
        <f t="shared" si="37"/>
        <v>13.104214199781069</v>
      </c>
      <c r="G65" s="26">
        <f t="shared" si="37"/>
        <v>14.073668998801677</v>
      </c>
      <c r="H65" s="26">
        <f t="shared" si="37"/>
        <v>10.550362012329655</v>
      </c>
      <c r="I65" s="26">
        <f t="shared" si="37"/>
        <v>12.43370424538667</v>
      </c>
      <c r="J65" s="26">
        <f t="shared" si="37"/>
        <v>12.510164739973101</v>
      </c>
      <c r="K65" s="26">
        <f t="shared" si="37"/>
        <v>10.198945429042636</v>
      </c>
      <c r="L65" s="26">
        <f t="shared" si="37"/>
        <v>14.84223754372856</v>
      </c>
      <c r="M65" s="26">
        <f t="shared" si="17"/>
        <v>6.20741340111582</v>
      </c>
      <c r="N65" s="26">
        <f t="shared" si="17"/>
        <v>7.882890719256887</v>
      </c>
      <c r="O65" s="26">
        <f t="shared" si="17"/>
        <v>14.53419452956988</v>
      </c>
      <c r="P65" s="26">
        <f t="shared" si="17"/>
        <v>13.08093567209875</v>
      </c>
      <c r="Q65" s="26">
        <f t="shared" si="13"/>
        <v>10.963648301198358</v>
      </c>
    </row>
    <row r="66" spans="1:17" ht="15" customHeight="1">
      <c r="A66" s="3" t="s">
        <v>197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</v>
      </c>
      <c r="O66" s="26">
        <f t="shared" si="38"/>
        <v>0</v>
      </c>
      <c r="P66" s="26">
        <f t="shared" si="38"/>
        <v>0</v>
      </c>
      <c r="Q66" s="26">
        <f t="shared" si="13"/>
        <v>0.4636056995935306</v>
      </c>
    </row>
    <row r="67" spans="1:17" ht="15" customHeight="1">
      <c r="A67" s="3" t="s">
        <v>198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0</v>
      </c>
      <c r="O67" s="26">
        <f t="shared" si="38"/>
        <v>3.467573073573053</v>
      </c>
      <c r="P67" s="26">
        <f t="shared" si="38"/>
        <v>7.591367530636591</v>
      </c>
      <c r="Q67" s="26">
        <f t="shared" si="13"/>
        <v>5.625917813986357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100.00000000000001</v>
      </c>
      <c r="E68" s="27">
        <f t="shared" si="39"/>
        <v>99.99999999999999</v>
      </c>
      <c r="F68" s="27">
        <f t="shared" si="39"/>
        <v>99.99999999999999</v>
      </c>
      <c r="G68" s="27">
        <f t="shared" si="39"/>
        <v>100.00000000000001</v>
      </c>
      <c r="H68" s="27">
        <f t="shared" si="39"/>
        <v>100</v>
      </c>
      <c r="I68" s="27">
        <f t="shared" si="39"/>
        <v>100.00000000000001</v>
      </c>
      <c r="J68" s="27">
        <f t="shared" si="39"/>
        <v>100</v>
      </c>
      <c r="K68" s="27">
        <f t="shared" si="39"/>
        <v>100</v>
      </c>
      <c r="L68" s="27">
        <f t="shared" si="39"/>
        <v>99.99999999999997</v>
      </c>
      <c r="M68" s="27">
        <f t="shared" si="39"/>
        <v>100.00000000000003</v>
      </c>
      <c r="N68" s="27">
        <f t="shared" si="39"/>
        <v>100.00000000000003</v>
      </c>
      <c r="O68" s="27">
        <f>SUM(O40:O65)-O52-O53</f>
        <v>99.99999999999999</v>
      </c>
      <c r="P68" s="27">
        <f>SUM(P40:P65)-P52-P53</f>
        <v>100</v>
      </c>
      <c r="Q68" s="27">
        <f>SUM(Q40:Q65)-Q52-Q53</f>
        <v>100.00000000000003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59.69840720891537</v>
      </c>
      <c r="E69" s="26">
        <f aca="true" t="shared" si="41" ref="E69:L69">+E33/E$32*100</f>
        <v>60.80717146614679</v>
      </c>
      <c r="F69" s="26">
        <f t="shared" si="41"/>
        <v>55.06613314427267</v>
      </c>
      <c r="G69" s="26">
        <f t="shared" si="41"/>
        <v>60.319821972398366</v>
      </c>
      <c r="H69" s="26">
        <f t="shared" si="41"/>
        <v>64.68092094663245</v>
      </c>
      <c r="I69" s="26">
        <f t="shared" si="41"/>
        <v>62.71828951563583</v>
      </c>
      <c r="J69" s="26">
        <f t="shared" si="41"/>
        <v>62.8113812545739</v>
      </c>
      <c r="K69" s="26">
        <f t="shared" si="41"/>
        <v>67.01725041630695</v>
      </c>
      <c r="L69" s="26">
        <f t="shared" si="41"/>
        <v>54.06288884840663</v>
      </c>
      <c r="M69" s="26">
        <f aca="true" t="shared" si="42" ref="M69:N72">+M33/M$32*100</f>
        <v>76.12637637616588</v>
      </c>
      <c r="N69" s="26">
        <f t="shared" si="42"/>
        <v>65.95141886954976</v>
      </c>
      <c r="O69" s="26">
        <f aca="true" t="shared" si="43" ref="O69:P72">+O33/O$32*100</f>
        <v>59.99234099568884</v>
      </c>
      <c r="P69" s="26">
        <f t="shared" si="43"/>
        <v>60.55633681651271</v>
      </c>
      <c r="Q69" s="26">
        <f>+Q33/Q$32*100</f>
        <v>66.89005361119604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40.30159279108463</v>
      </c>
      <c r="E70" s="26">
        <f aca="true" t="shared" si="44" ref="E70:L70">+E34/E$32*100</f>
        <v>39.1928285338532</v>
      </c>
      <c r="F70" s="26">
        <f t="shared" si="44"/>
        <v>44.93386685572733</v>
      </c>
      <c r="G70" s="26">
        <f t="shared" si="44"/>
        <v>39.680178027601634</v>
      </c>
      <c r="H70" s="26">
        <f t="shared" si="44"/>
        <v>35.31907905336755</v>
      </c>
      <c r="I70" s="26">
        <f t="shared" si="44"/>
        <v>37.28171048436417</v>
      </c>
      <c r="J70" s="26">
        <f t="shared" si="44"/>
        <v>37.1886187454261</v>
      </c>
      <c r="K70" s="26">
        <f t="shared" si="44"/>
        <v>32.98274958369304</v>
      </c>
      <c r="L70" s="26">
        <f t="shared" si="44"/>
        <v>45.93711115159337</v>
      </c>
      <c r="M70" s="26">
        <f t="shared" si="42"/>
        <v>23.87362362383411</v>
      </c>
      <c r="N70" s="26">
        <f t="shared" si="42"/>
        <v>34.04858113045024</v>
      </c>
      <c r="O70" s="26">
        <f t="shared" si="43"/>
        <v>40.00765900431116</v>
      </c>
      <c r="P70" s="26">
        <f t="shared" si="43"/>
        <v>39.44366318348728</v>
      </c>
      <c r="Q70" s="26">
        <f>+Q34/Q$32*100</f>
        <v>33.10994638880396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39.40771356524655</v>
      </c>
      <c r="E71" s="26">
        <f aca="true" t="shared" si="45" ref="E71:L71">+E35/E$32*100</f>
        <v>39.95821557189046</v>
      </c>
      <c r="F71" s="26">
        <f t="shared" si="45"/>
        <v>34.41304476071478</v>
      </c>
      <c r="G71" s="26">
        <f t="shared" si="45"/>
        <v>34.316165309373545</v>
      </c>
      <c r="H71" s="26">
        <f t="shared" si="45"/>
        <v>34.39099661029583</v>
      </c>
      <c r="I71" s="26">
        <f t="shared" si="45"/>
        <v>35.99855220624026</v>
      </c>
      <c r="J71" s="26">
        <f t="shared" si="45"/>
        <v>33.97963021239915</v>
      </c>
      <c r="K71" s="26">
        <f t="shared" si="45"/>
        <v>33.988965540963065</v>
      </c>
      <c r="L71" s="26">
        <f t="shared" si="45"/>
        <v>36.61498488605102</v>
      </c>
      <c r="M71" s="26">
        <f t="shared" si="42"/>
        <v>35.705958696308606</v>
      </c>
      <c r="N71" s="26">
        <f t="shared" si="42"/>
        <v>38.27172219364558</v>
      </c>
      <c r="O71" s="26">
        <f t="shared" si="43"/>
        <v>37.461396516158395</v>
      </c>
      <c r="P71" s="26">
        <f t="shared" si="43"/>
        <v>38.41656676205754</v>
      </c>
      <c r="Q71" s="26">
        <f>+Q35/Q$32*100</f>
        <v>39.12048986833598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60.59228643475345</v>
      </c>
      <c r="E72" s="26">
        <f aca="true" t="shared" si="46" ref="E72:L72">+E36/E$32*100</f>
        <v>60.04178442810954</v>
      </c>
      <c r="F72" s="26">
        <f t="shared" si="46"/>
        <v>65.58695523928522</v>
      </c>
      <c r="G72" s="26">
        <f t="shared" si="46"/>
        <v>65.68383469062645</v>
      </c>
      <c r="H72" s="26">
        <f t="shared" si="46"/>
        <v>65.60900338970417</v>
      </c>
      <c r="I72" s="26">
        <f t="shared" si="46"/>
        <v>64.00144779375974</v>
      </c>
      <c r="J72" s="26">
        <f t="shared" si="46"/>
        <v>66.02036978760086</v>
      </c>
      <c r="K72" s="26">
        <f t="shared" si="46"/>
        <v>66.01103445903694</v>
      </c>
      <c r="L72" s="26">
        <f t="shared" si="46"/>
        <v>63.38501511394898</v>
      </c>
      <c r="M72" s="26">
        <f t="shared" si="42"/>
        <v>64.2940413036914</v>
      </c>
      <c r="N72" s="26">
        <f t="shared" si="42"/>
        <v>61.72827780635443</v>
      </c>
      <c r="O72" s="26">
        <f t="shared" si="43"/>
        <v>62.538603483841605</v>
      </c>
      <c r="P72" s="26">
        <f t="shared" si="43"/>
        <v>61.58343323794245</v>
      </c>
      <c r="Q72" s="26">
        <f>+Q36/Q$32*100</f>
        <v>60.87951013166402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P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南那須町</v>
      </c>
      <c r="P1" s="71" t="str">
        <f>'財政指標'!$M$1</f>
        <v>南那須町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2" t="s">
        <v>195</v>
      </c>
      <c r="P3" s="2" t="s">
        <v>196</v>
      </c>
      <c r="Q3" s="2" t="s">
        <v>199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472704</v>
      </c>
      <c r="E4" s="16">
        <f t="shared" si="0"/>
        <v>535722</v>
      </c>
      <c r="F4" s="16">
        <f t="shared" si="0"/>
        <v>523197</v>
      </c>
      <c r="G4" s="16">
        <f t="shared" si="0"/>
        <v>467260</v>
      </c>
      <c r="H4" s="16">
        <f t="shared" si="0"/>
        <v>492312</v>
      </c>
      <c r="I4" s="16">
        <f t="shared" si="0"/>
        <v>480885</v>
      </c>
      <c r="J4" s="16">
        <f t="shared" si="0"/>
        <v>552669</v>
      </c>
      <c r="K4" s="16">
        <f aca="true" t="shared" si="1" ref="K4:P4">SUM(K5:K8)</f>
        <v>474016</v>
      </c>
      <c r="L4" s="16">
        <f t="shared" si="1"/>
        <v>456581</v>
      </c>
      <c r="M4" s="16">
        <f t="shared" si="1"/>
        <v>486709</v>
      </c>
      <c r="N4" s="16">
        <f t="shared" si="1"/>
        <v>489479</v>
      </c>
      <c r="O4" s="16">
        <f t="shared" si="1"/>
        <v>467090</v>
      </c>
      <c r="P4" s="16">
        <f t="shared" si="1"/>
        <v>440452</v>
      </c>
      <c r="Q4" s="16">
        <f>SUM(Q5:Q8)</f>
        <v>460592</v>
      </c>
    </row>
    <row r="5" spans="1:17" ht="18" customHeight="1">
      <c r="A5" s="14" t="s">
        <v>48</v>
      </c>
      <c r="B5" s="16"/>
      <c r="C5" s="16">
        <v>8640</v>
      </c>
      <c r="D5" s="16">
        <v>5729</v>
      </c>
      <c r="E5" s="16">
        <v>5933</v>
      </c>
      <c r="F5" s="16">
        <v>6022</v>
      </c>
      <c r="G5" s="16">
        <v>6631</v>
      </c>
      <c r="H5" s="16">
        <v>6676</v>
      </c>
      <c r="I5" s="16">
        <v>9004</v>
      </c>
      <c r="J5" s="16">
        <v>9125</v>
      </c>
      <c r="K5" s="16">
        <v>8927</v>
      </c>
      <c r="L5" s="16">
        <v>8850</v>
      </c>
      <c r="M5" s="16">
        <v>9079</v>
      </c>
      <c r="N5" s="16">
        <v>9164</v>
      </c>
      <c r="O5" s="16">
        <v>10301</v>
      </c>
      <c r="P5" s="16">
        <v>9295</v>
      </c>
      <c r="Q5" s="16">
        <v>13387</v>
      </c>
    </row>
    <row r="6" spans="1:17" ht="18" customHeight="1">
      <c r="A6" s="14" t="s">
        <v>49</v>
      </c>
      <c r="B6" s="17"/>
      <c r="C6" s="17">
        <v>543332</v>
      </c>
      <c r="D6" s="17">
        <v>350932</v>
      </c>
      <c r="E6" s="17">
        <v>406953</v>
      </c>
      <c r="F6" s="17">
        <v>424000</v>
      </c>
      <c r="G6" s="17">
        <v>361319</v>
      </c>
      <c r="H6" s="17">
        <v>386078</v>
      </c>
      <c r="I6" s="17">
        <v>366173</v>
      </c>
      <c r="J6" s="17">
        <v>443020</v>
      </c>
      <c r="K6" s="17">
        <v>377734</v>
      </c>
      <c r="L6" s="17">
        <v>371647</v>
      </c>
      <c r="M6" s="17">
        <v>381883</v>
      </c>
      <c r="N6" s="17">
        <v>384544</v>
      </c>
      <c r="O6" s="17">
        <v>371081</v>
      </c>
      <c r="P6" s="17">
        <v>345348</v>
      </c>
      <c r="Q6" s="17">
        <v>330837</v>
      </c>
    </row>
    <row r="7" spans="1:17" ht="18" customHeight="1">
      <c r="A7" s="14" t="s">
        <v>50</v>
      </c>
      <c r="B7" s="17"/>
      <c r="C7" s="17">
        <v>23145</v>
      </c>
      <c r="D7" s="17">
        <v>17652</v>
      </c>
      <c r="E7" s="17">
        <v>17430</v>
      </c>
      <c r="F7" s="17">
        <v>18636</v>
      </c>
      <c r="G7" s="17">
        <v>19353</v>
      </c>
      <c r="H7" s="17">
        <v>19736</v>
      </c>
      <c r="I7" s="17">
        <v>20742</v>
      </c>
      <c r="J7" s="17">
        <v>20779</v>
      </c>
      <c r="K7" s="17">
        <v>20796</v>
      </c>
      <c r="L7" s="17">
        <v>22283</v>
      </c>
      <c r="M7" s="17">
        <v>25850</v>
      </c>
      <c r="N7" s="17">
        <v>24757</v>
      </c>
      <c r="O7" s="17">
        <v>24634</v>
      </c>
      <c r="P7" s="17">
        <v>25940</v>
      </c>
      <c r="Q7" s="17">
        <v>28406</v>
      </c>
    </row>
    <row r="8" spans="1:17" ht="18" customHeight="1">
      <c r="A8" s="14" t="s">
        <v>51</v>
      </c>
      <c r="B8" s="17"/>
      <c r="C8" s="17">
        <v>104678</v>
      </c>
      <c r="D8" s="17">
        <v>98391</v>
      </c>
      <c r="E8" s="17">
        <v>105406</v>
      </c>
      <c r="F8" s="17">
        <v>74539</v>
      </c>
      <c r="G8" s="17">
        <v>79957</v>
      </c>
      <c r="H8" s="17">
        <v>79822</v>
      </c>
      <c r="I8" s="17">
        <v>84966</v>
      </c>
      <c r="J8" s="17">
        <v>79745</v>
      </c>
      <c r="K8" s="17">
        <v>66559</v>
      </c>
      <c r="L8" s="17">
        <v>53801</v>
      </c>
      <c r="M8" s="17">
        <v>69897</v>
      </c>
      <c r="N8" s="17">
        <v>71014</v>
      </c>
      <c r="O8" s="17">
        <v>61074</v>
      </c>
      <c r="P8" s="17">
        <v>59869</v>
      </c>
      <c r="Q8" s="17">
        <v>87962</v>
      </c>
    </row>
    <row r="9" spans="1:17" ht="18" customHeight="1">
      <c r="A9" s="14" t="s">
        <v>52</v>
      </c>
      <c r="B9" s="16"/>
      <c r="C9" s="16">
        <v>618459</v>
      </c>
      <c r="D9" s="16">
        <v>478245</v>
      </c>
      <c r="E9" s="16">
        <v>514865</v>
      </c>
      <c r="F9" s="16">
        <v>536933</v>
      </c>
      <c r="G9" s="16">
        <v>545071</v>
      </c>
      <c r="H9" s="16">
        <v>571175</v>
      </c>
      <c r="I9" s="16">
        <v>592101</v>
      </c>
      <c r="J9" s="16">
        <v>547843</v>
      </c>
      <c r="K9" s="16">
        <v>570222</v>
      </c>
      <c r="L9" s="16">
        <v>611675</v>
      </c>
      <c r="M9" s="16">
        <v>597337</v>
      </c>
      <c r="N9" s="16">
        <v>622805</v>
      </c>
      <c r="O9" s="16">
        <v>627120</v>
      </c>
      <c r="P9" s="16">
        <v>580945</v>
      </c>
      <c r="Q9" s="16">
        <v>680242</v>
      </c>
    </row>
    <row r="10" spans="1:17" ht="18" customHeight="1">
      <c r="A10" s="14" t="s">
        <v>53</v>
      </c>
      <c r="B10" s="16"/>
      <c r="C10" s="16">
        <v>618336</v>
      </c>
      <c r="D10" s="16">
        <v>478245</v>
      </c>
      <c r="E10" s="16">
        <v>514858</v>
      </c>
      <c r="F10" s="16">
        <v>536926</v>
      </c>
      <c r="G10" s="16">
        <v>545064</v>
      </c>
      <c r="H10" s="16">
        <v>571167</v>
      </c>
      <c r="I10" s="16">
        <v>592093</v>
      </c>
      <c r="J10" s="16">
        <v>547835</v>
      </c>
      <c r="K10" s="16">
        <v>570215</v>
      </c>
      <c r="L10" s="16">
        <v>611668</v>
      </c>
      <c r="M10" s="16">
        <v>597330</v>
      </c>
      <c r="N10" s="16">
        <v>622798</v>
      </c>
      <c r="O10" s="16">
        <v>627113</v>
      </c>
      <c r="P10" s="16">
        <v>580938</v>
      </c>
      <c r="Q10" s="16">
        <v>680130</v>
      </c>
    </row>
    <row r="11" spans="1:17" ht="18" customHeight="1">
      <c r="A11" s="14" t="s">
        <v>54</v>
      </c>
      <c r="B11" s="16"/>
      <c r="C11" s="16">
        <v>22788</v>
      </c>
      <c r="D11" s="16">
        <v>17326</v>
      </c>
      <c r="E11" s="16">
        <v>18125</v>
      </c>
      <c r="F11" s="16">
        <v>18256</v>
      </c>
      <c r="G11" s="16">
        <v>18858</v>
      </c>
      <c r="H11" s="16">
        <v>19533</v>
      </c>
      <c r="I11" s="16">
        <v>19853</v>
      </c>
      <c r="J11" s="16">
        <v>20614</v>
      </c>
      <c r="K11" s="16">
        <v>20800</v>
      </c>
      <c r="L11" s="16">
        <v>21165</v>
      </c>
      <c r="M11" s="16">
        <v>21908</v>
      </c>
      <c r="N11" s="16">
        <v>22575</v>
      </c>
      <c r="O11" s="16">
        <v>22953</v>
      </c>
      <c r="P11" s="16">
        <v>23471</v>
      </c>
      <c r="Q11" s="16">
        <v>24125</v>
      </c>
    </row>
    <row r="12" spans="1:17" ht="18" customHeight="1">
      <c r="A12" s="14" t="s">
        <v>55</v>
      </c>
      <c r="B12" s="16"/>
      <c r="C12" s="16">
        <v>71771</v>
      </c>
      <c r="D12" s="16">
        <v>51554</v>
      </c>
      <c r="E12" s="16">
        <v>51770</v>
      </c>
      <c r="F12" s="16">
        <v>53076</v>
      </c>
      <c r="G12" s="16">
        <v>52506</v>
      </c>
      <c r="H12" s="16">
        <v>52551</v>
      </c>
      <c r="I12" s="16">
        <v>52191</v>
      </c>
      <c r="J12" s="16">
        <v>62700</v>
      </c>
      <c r="K12" s="16">
        <v>65364</v>
      </c>
      <c r="L12" s="16">
        <v>71010</v>
      </c>
      <c r="M12" s="16">
        <v>70582</v>
      </c>
      <c r="N12" s="16">
        <v>69799</v>
      </c>
      <c r="O12" s="16">
        <v>67413</v>
      </c>
      <c r="P12" s="16">
        <v>67934</v>
      </c>
      <c r="Q12" s="16">
        <v>68781</v>
      </c>
    </row>
    <row r="13" spans="1:17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>
        <v>25494</v>
      </c>
      <c r="D14" s="16">
        <v>11847</v>
      </c>
      <c r="E14" s="16">
        <v>7382</v>
      </c>
      <c r="F14" s="16">
        <v>7187</v>
      </c>
      <c r="G14" s="16">
        <v>7008</v>
      </c>
      <c r="H14" s="16">
        <v>28959</v>
      </c>
      <c r="I14" s="16">
        <v>10571</v>
      </c>
      <c r="J14" s="16">
        <v>14576</v>
      </c>
      <c r="K14" s="16">
        <v>7940</v>
      </c>
      <c r="L14" s="16">
        <v>8398</v>
      </c>
      <c r="M14" s="16">
        <v>5999</v>
      </c>
      <c r="N14" s="16">
        <v>5038</v>
      </c>
      <c r="O14" s="16">
        <v>2501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8026</v>
      </c>
      <c r="E17" s="17">
        <f t="shared" si="2"/>
        <v>8119</v>
      </c>
      <c r="F17" s="17">
        <f t="shared" si="2"/>
        <v>9919</v>
      </c>
      <c r="G17" s="17">
        <f t="shared" si="2"/>
        <v>14817</v>
      </c>
      <c r="H17" s="17">
        <f t="shared" si="2"/>
        <v>18777</v>
      </c>
      <c r="I17" s="17">
        <f t="shared" si="2"/>
        <v>16942</v>
      </c>
      <c r="J17" s="17">
        <f t="shared" si="2"/>
        <v>14126</v>
      </c>
      <c r="K17" s="17">
        <f aca="true" t="shared" si="3" ref="K17:P17">SUM(K18:K21)</f>
        <v>11530</v>
      </c>
      <c r="L17" s="17">
        <f t="shared" si="3"/>
        <v>9084</v>
      </c>
      <c r="M17" s="17">
        <f t="shared" si="3"/>
        <v>8661</v>
      </c>
      <c r="N17" s="17">
        <f t="shared" si="3"/>
        <v>8823</v>
      </c>
      <c r="O17" s="17">
        <f t="shared" si="3"/>
        <v>7086</v>
      </c>
      <c r="P17" s="17">
        <f t="shared" si="3"/>
        <v>8370</v>
      </c>
      <c r="Q17" s="17">
        <f>SUM(Q18:Q21)</f>
        <v>6786</v>
      </c>
    </row>
    <row r="18" spans="1:17" ht="18" customHeight="1">
      <c r="A18" s="14" t="s">
        <v>61</v>
      </c>
      <c r="B18" s="17"/>
      <c r="C18" s="17"/>
      <c r="D18" s="17">
        <v>8026</v>
      </c>
      <c r="E18" s="17">
        <v>8119</v>
      </c>
      <c r="F18" s="17">
        <v>9919</v>
      </c>
      <c r="G18" s="17">
        <v>14817</v>
      </c>
      <c r="H18" s="17">
        <v>18777</v>
      </c>
      <c r="I18" s="17">
        <v>16942</v>
      </c>
      <c r="J18" s="17">
        <v>14126</v>
      </c>
      <c r="K18" s="17">
        <v>11530</v>
      </c>
      <c r="L18" s="17">
        <v>9084</v>
      </c>
      <c r="M18" s="17">
        <v>8661</v>
      </c>
      <c r="N18" s="17">
        <v>8823</v>
      </c>
      <c r="O18" s="17">
        <v>7086</v>
      </c>
      <c r="P18" s="17">
        <v>8370</v>
      </c>
      <c r="Q18" s="17">
        <v>6786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1039702</v>
      </c>
      <c r="E22" s="17">
        <f t="shared" si="4"/>
        <v>1135983</v>
      </c>
      <c r="F22" s="17">
        <f t="shared" si="4"/>
        <v>1148568</v>
      </c>
      <c r="G22" s="17">
        <f t="shared" si="4"/>
        <v>1105520</v>
      </c>
      <c r="H22" s="17">
        <f t="shared" si="4"/>
        <v>1183307</v>
      </c>
      <c r="I22" s="17">
        <f t="shared" si="4"/>
        <v>1172543</v>
      </c>
      <c r="J22" s="17">
        <f t="shared" si="4"/>
        <v>1212528</v>
      </c>
      <c r="K22" s="17">
        <f aca="true" t="shared" si="5" ref="K22:P22">+K4+K9+K11+K12+K13+K14+K15+K16+K17</f>
        <v>1149872</v>
      </c>
      <c r="L22" s="17">
        <f t="shared" si="5"/>
        <v>1177913</v>
      </c>
      <c r="M22" s="17">
        <f t="shared" si="5"/>
        <v>1191196</v>
      </c>
      <c r="N22" s="17">
        <f t="shared" si="5"/>
        <v>1218519</v>
      </c>
      <c r="O22" s="17">
        <f t="shared" si="5"/>
        <v>1194163</v>
      </c>
      <c r="P22" s="17">
        <f t="shared" si="5"/>
        <v>1121172</v>
      </c>
      <c r="Q22" s="17">
        <f>+Q4+Q9+Q11+Q12+Q13+Q14+Q15+Q16+Q17</f>
        <v>1240526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南那須町</v>
      </c>
      <c r="P30" s="71"/>
      <c r="Q30" s="71" t="str">
        <f>'財政指標'!$M$1</f>
        <v>南那須町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192</v>
      </c>
      <c r="O32" s="2" t="s">
        <v>195</v>
      </c>
      <c r="P32" s="2" t="s">
        <v>196</v>
      </c>
      <c r="Q32" s="2" t="s">
        <v>199</v>
      </c>
    </row>
    <row r="33" spans="1:17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45.465335259526285</v>
      </c>
      <c r="E33" s="31">
        <f t="shared" si="6"/>
        <v>47.159332490010854</v>
      </c>
      <c r="F33" s="31">
        <f t="shared" si="6"/>
        <v>45.552113588398775</v>
      </c>
      <c r="G33" s="31">
        <f t="shared" si="6"/>
        <v>42.26608292930024</v>
      </c>
      <c r="H33" s="31">
        <f t="shared" si="6"/>
        <v>41.604756838250765</v>
      </c>
      <c r="I33" s="31">
        <f t="shared" si="6"/>
        <v>41.01214198541119</v>
      </c>
      <c r="J33" s="31">
        <f t="shared" si="6"/>
        <v>45.57989588694034</v>
      </c>
      <c r="K33" s="31">
        <f t="shared" si="6"/>
        <v>41.22337094911433</v>
      </c>
      <c r="L33" s="31">
        <f t="shared" si="6"/>
        <v>38.76186102029607</v>
      </c>
      <c r="M33" s="31">
        <f aca="true" t="shared" si="7" ref="M33:N50">M4/M$22*100</f>
        <v>40.85885110426832</v>
      </c>
      <c r="N33" s="31">
        <f t="shared" si="7"/>
        <v>40.16999324589933</v>
      </c>
      <c r="O33" s="31">
        <f aca="true" t="shared" si="8" ref="O33:P50">O4/O$22*100</f>
        <v>39.114425752598265</v>
      </c>
      <c r="P33" s="31">
        <f t="shared" si="8"/>
        <v>39.28496252136158</v>
      </c>
      <c r="Q33" s="31">
        <f aca="true" t="shared" si="9" ref="Q33:Q50">Q4/Q$22*100</f>
        <v>37.12876634588876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>
        <f t="shared" si="10"/>
        <v>0.6091769976457847</v>
      </c>
      <c r="D34" s="31">
        <f aca="true" t="shared" si="11" ref="D34:L34">D5/D$22*100</f>
        <v>0.5510232739765818</v>
      </c>
      <c r="E34" s="31">
        <f t="shared" si="11"/>
        <v>0.5222789425545981</v>
      </c>
      <c r="F34" s="31">
        <f t="shared" si="11"/>
        <v>0.5243050476767592</v>
      </c>
      <c r="G34" s="31">
        <f t="shared" si="11"/>
        <v>0.5998082350387148</v>
      </c>
      <c r="H34" s="31">
        <f t="shared" si="11"/>
        <v>0.5641815691109745</v>
      </c>
      <c r="I34" s="31">
        <f t="shared" si="11"/>
        <v>0.7679036077994581</v>
      </c>
      <c r="J34" s="31">
        <f t="shared" si="11"/>
        <v>0.7525599408838394</v>
      </c>
      <c r="K34" s="31">
        <f t="shared" si="11"/>
        <v>0.7763472803929481</v>
      </c>
      <c r="L34" s="31">
        <f t="shared" si="11"/>
        <v>0.7513288332839523</v>
      </c>
      <c r="M34" s="31">
        <f t="shared" si="7"/>
        <v>0.7621751584122176</v>
      </c>
      <c r="N34" s="31">
        <f t="shared" si="7"/>
        <v>0.7520604931067961</v>
      </c>
      <c r="O34" s="31">
        <f t="shared" si="8"/>
        <v>0.8626125579171353</v>
      </c>
      <c r="P34" s="31">
        <f t="shared" si="8"/>
        <v>0.8290431798154075</v>
      </c>
      <c r="Q34" s="31">
        <f t="shared" si="9"/>
        <v>1.0791390103875291</v>
      </c>
    </row>
    <row r="35" spans="1:17" ht="18" customHeight="1">
      <c r="A35" s="14" t="s">
        <v>49</v>
      </c>
      <c r="B35" s="31" t="e">
        <f t="shared" si="10"/>
        <v>#DIV/0!</v>
      </c>
      <c r="C35" s="31">
        <f t="shared" si="10"/>
        <v>38.30849033389809</v>
      </c>
      <c r="D35" s="31">
        <f aca="true" t="shared" si="12" ref="D35:L35">D6/D$22*100</f>
        <v>33.75313310929478</v>
      </c>
      <c r="E35" s="31">
        <f t="shared" si="12"/>
        <v>35.823863561338506</v>
      </c>
      <c r="F35" s="31">
        <f t="shared" si="12"/>
        <v>36.915533081193274</v>
      </c>
      <c r="G35" s="31">
        <f t="shared" si="12"/>
        <v>32.68317172009552</v>
      </c>
      <c r="H35" s="31">
        <f t="shared" si="12"/>
        <v>32.6270359255882</v>
      </c>
      <c r="I35" s="31">
        <f t="shared" si="12"/>
        <v>31.22896132593858</v>
      </c>
      <c r="J35" s="31">
        <f t="shared" si="12"/>
        <v>36.536888220313266</v>
      </c>
      <c r="K35" s="31">
        <f t="shared" si="12"/>
        <v>32.850091140579124</v>
      </c>
      <c r="L35" s="31">
        <f t="shared" si="12"/>
        <v>31.55131151451763</v>
      </c>
      <c r="M35" s="31">
        <f t="shared" si="7"/>
        <v>32.058787974439134</v>
      </c>
      <c r="N35" s="31">
        <f t="shared" si="7"/>
        <v>31.558309718601024</v>
      </c>
      <c r="O35" s="31">
        <f t="shared" si="8"/>
        <v>31.074568547174884</v>
      </c>
      <c r="P35" s="31">
        <f t="shared" si="8"/>
        <v>30.802410334899548</v>
      </c>
      <c r="Q35" s="31">
        <f t="shared" si="9"/>
        <v>26.66909036973026</v>
      </c>
    </row>
    <row r="36" spans="1:17" ht="18" customHeight="1">
      <c r="A36" s="14" t="s">
        <v>50</v>
      </c>
      <c r="B36" s="31" t="e">
        <f t="shared" si="10"/>
        <v>#DIV/0!</v>
      </c>
      <c r="C36" s="31">
        <f t="shared" si="10"/>
        <v>1.631875186401816</v>
      </c>
      <c r="D36" s="31">
        <f aca="true" t="shared" si="13" ref="D36:L36">D7/D$22*100</f>
        <v>1.6977941756387889</v>
      </c>
      <c r="E36" s="31">
        <f t="shared" si="13"/>
        <v>1.5343539471981535</v>
      </c>
      <c r="F36" s="31">
        <f t="shared" si="13"/>
        <v>1.6225421568422593</v>
      </c>
      <c r="G36" s="31">
        <f t="shared" si="13"/>
        <v>1.7505789130906724</v>
      </c>
      <c r="H36" s="31">
        <f t="shared" si="13"/>
        <v>1.667868101853534</v>
      </c>
      <c r="I36" s="31">
        <f t="shared" si="13"/>
        <v>1.7689756367143892</v>
      </c>
      <c r="J36" s="31">
        <f t="shared" si="13"/>
        <v>1.7136923848356491</v>
      </c>
      <c r="K36" s="31">
        <f t="shared" si="13"/>
        <v>1.808549125467878</v>
      </c>
      <c r="L36" s="31">
        <f t="shared" si="13"/>
        <v>1.8917356375216168</v>
      </c>
      <c r="M36" s="31">
        <f t="shared" si="7"/>
        <v>2.1700878780654067</v>
      </c>
      <c r="N36" s="31">
        <f t="shared" si="7"/>
        <v>2.03172868047195</v>
      </c>
      <c r="O36" s="31">
        <f t="shared" si="8"/>
        <v>2.062867464491866</v>
      </c>
      <c r="P36" s="31">
        <f t="shared" si="8"/>
        <v>2.313650358731756</v>
      </c>
      <c r="Q36" s="31">
        <f t="shared" si="9"/>
        <v>2.289835118328838</v>
      </c>
    </row>
    <row r="37" spans="1:17" ht="18" customHeight="1">
      <c r="A37" s="14" t="s">
        <v>51</v>
      </c>
      <c r="B37" s="31" t="e">
        <f t="shared" si="10"/>
        <v>#DIV/0!</v>
      </c>
      <c r="C37" s="31">
        <f t="shared" si="10"/>
        <v>7.380489555505261</v>
      </c>
      <c r="D37" s="31">
        <f aca="true" t="shared" si="14" ref="D37:L37">D8/D$22*100</f>
        <v>9.463384700616139</v>
      </c>
      <c r="E37" s="31">
        <f t="shared" si="14"/>
        <v>9.278836038919597</v>
      </c>
      <c r="F37" s="31">
        <f t="shared" si="14"/>
        <v>6.489733302686476</v>
      </c>
      <c r="G37" s="31">
        <f t="shared" si="14"/>
        <v>7.232524061075331</v>
      </c>
      <c r="H37" s="31">
        <f t="shared" si="14"/>
        <v>6.745671241698055</v>
      </c>
      <c r="I37" s="31">
        <f t="shared" si="14"/>
        <v>7.2463014149587694</v>
      </c>
      <c r="J37" s="31">
        <f t="shared" si="14"/>
        <v>6.576755340907592</v>
      </c>
      <c r="K37" s="31">
        <f t="shared" si="14"/>
        <v>5.788383402674384</v>
      </c>
      <c r="L37" s="31">
        <f t="shared" si="14"/>
        <v>4.567485034972871</v>
      </c>
      <c r="M37" s="31">
        <f t="shared" si="7"/>
        <v>5.867800093351556</v>
      </c>
      <c r="N37" s="31">
        <f t="shared" si="7"/>
        <v>5.827894353719556</v>
      </c>
      <c r="O37" s="31">
        <f t="shared" si="8"/>
        <v>5.114377183014379</v>
      </c>
      <c r="P37" s="31">
        <f t="shared" si="8"/>
        <v>5.339858647914861</v>
      </c>
      <c r="Q37" s="31">
        <f t="shared" si="9"/>
        <v>7.0907018474421335</v>
      </c>
    </row>
    <row r="38" spans="1:17" ht="18" customHeight="1">
      <c r="A38" s="14" t="s">
        <v>52</v>
      </c>
      <c r="B38" s="31" t="e">
        <f t="shared" si="10"/>
        <v>#DIV/0!</v>
      </c>
      <c r="C38" s="31">
        <f t="shared" si="10"/>
        <v>43.60543944294148</v>
      </c>
      <c r="D38" s="31">
        <f aca="true" t="shared" si="15" ref="D38:L38">D9/D$22*100</f>
        <v>45.9982764292076</v>
      </c>
      <c r="E38" s="31">
        <f t="shared" si="15"/>
        <v>45.32330149306812</v>
      </c>
      <c r="F38" s="31">
        <f t="shared" si="15"/>
        <v>46.74803755633101</v>
      </c>
      <c r="G38" s="31">
        <f t="shared" si="15"/>
        <v>49.30449019465953</v>
      </c>
      <c r="H38" s="31">
        <f t="shared" si="15"/>
        <v>48.26938402291206</v>
      </c>
      <c r="I38" s="31">
        <f t="shared" si="15"/>
        <v>50.49716726806608</v>
      </c>
      <c r="J38" s="31">
        <f t="shared" si="15"/>
        <v>45.181884459575365</v>
      </c>
      <c r="K38" s="31">
        <f t="shared" si="15"/>
        <v>49.59004132633893</v>
      </c>
      <c r="L38" s="31">
        <f t="shared" si="15"/>
        <v>51.92870780779225</v>
      </c>
      <c r="M38" s="31">
        <f t="shared" si="7"/>
        <v>50.14598772997895</v>
      </c>
      <c r="N38" s="31">
        <f t="shared" si="7"/>
        <v>51.11163633886709</v>
      </c>
      <c r="O38" s="31">
        <f t="shared" si="8"/>
        <v>52.51544387156527</v>
      </c>
      <c r="P38" s="31">
        <f t="shared" si="8"/>
        <v>51.8158676813192</v>
      </c>
      <c r="Q38" s="31">
        <f t="shared" si="9"/>
        <v>54.83496516800132</v>
      </c>
    </row>
    <row r="39" spans="1:17" ht="18" customHeight="1">
      <c r="A39" s="14" t="s">
        <v>53</v>
      </c>
      <c r="B39" s="31" t="e">
        <f t="shared" si="10"/>
        <v>#DIV/0!</v>
      </c>
      <c r="C39" s="31">
        <f t="shared" si="10"/>
        <v>43.596767131516664</v>
      </c>
      <c r="D39" s="31">
        <f aca="true" t="shared" si="16" ref="D39:L39">D10/D$22*100</f>
        <v>45.9982764292076</v>
      </c>
      <c r="E39" s="31">
        <f t="shared" si="16"/>
        <v>45.32268528666362</v>
      </c>
      <c r="F39" s="31">
        <f t="shared" si="16"/>
        <v>46.74742810177543</v>
      </c>
      <c r="G39" s="31">
        <f t="shared" si="16"/>
        <v>49.30385700846661</v>
      </c>
      <c r="H39" s="31">
        <f t="shared" si="16"/>
        <v>48.26870795152906</v>
      </c>
      <c r="I39" s="31">
        <f t="shared" si="16"/>
        <v>50.49648499031591</v>
      </c>
      <c r="J39" s="31">
        <f t="shared" si="16"/>
        <v>45.181224680997055</v>
      </c>
      <c r="K39" s="31">
        <f t="shared" si="16"/>
        <v>49.58943256292874</v>
      </c>
      <c r="L39" s="31">
        <f t="shared" si="16"/>
        <v>51.9281135363987</v>
      </c>
      <c r="M39" s="31">
        <f t="shared" si="7"/>
        <v>50.14540008529242</v>
      </c>
      <c r="N39" s="31">
        <f t="shared" si="7"/>
        <v>51.11106187100899</v>
      </c>
      <c r="O39" s="31">
        <f t="shared" si="8"/>
        <v>52.51485768693218</v>
      </c>
      <c r="P39" s="31">
        <f t="shared" si="8"/>
        <v>51.81524333465338</v>
      </c>
      <c r="Q39" s="31">
        <f t="shared" si="9"/>
        <v>54.82593673973783</v>
      </c>
    </row>
    <row r="40" spans="1:17" ht="18" customHeight="1">
      <c r="A40" s="14" t="s">
        <v>54</v>
      </c>
      <c r="B40" s="31" t="e">
        <f t="shared" si="10"/>
        <v>#DIV/0!</v>
      </c>
      <c r="C40" s="31">
        <f t="shared" si="10"/>
        <v>1.6067043312907572</v>
      </c>
      <c r="D40" s="31">
        <f aca="true" t="shared" si="17" ref="D40:L40">D11/D$22*100</f>
        <v>1.6664390373395455</v>
      </c>
      <c r="E40" s="31">
        <f t="shared" si="17"/>
        <v>1.5955344402160947</v>
      </c>
      <c r="F40" s="31">
        <f t="shared" si="17"/>
        <v>1.589457480967605</v>
      </c>
      <c r="G40" s="31">
        <f t="shared" si="17"/>
        <v>1.7058036037339894</v>
      </c>
      <c r="H40" s="31">
        <f t="shared" si="17"/>
        <v>1.6507127905099859</v>
      </c>
      <c r="I40" s="31">
        <f t="shared" si="17"/>
        <v>1.6931575217284143</v>
      </c>
      <c r="J40" s="31">
        <f t="shared" si="17"/>
        <v>1.7000844516580234</v>
      </c>
      <c r="K40" s="31">
        <f t="shared" si="17"/>
        <v>1.8088969902737</v>
      </c>
      <c r="L40" s="31">
        <f t="shared" si="17"/>
        <v>1.796822006379079</v>
      </c>
      <c r="M40" s="31">
        <f t="shared" si="7"/>
        <v>1.8391599703155483</v>
      </c>
      <c r="N40" s="31">
        <f t="shared" si="7"/>
        <v>1.8526588424144392</v>
      </c>
      <c r="O40" s="31">
        <f t="shared" si="8"/>
        <v>1.9220994118893318</v>
      </c>
      <c r="P40" s="31">
        <f t="shared" si="8"/>
        <v>2.0934343704623375</v>
      </c>
      <c r="Q40" s="31">
        <f t="shared" si="9"/>
        <v>1.9447395701500816</v>
      </c>
    </row>
    <row r="41" spans="1:17" ht="18" customHeight="1">
      <c r="A41" s="14" t="s">
        <v>55</v>
      </c>
      <c r="B41" s="31" t="e">
        <f t="shared" si="10"/>
        <v>#DIV/0!</v>
      </c>
      <c r="C41" s="31">
        <f t="shared" si="10"/>
        <v>5.060328969680048</v>
      </c>
      <c r="D41" s="31">
        <f aca="true" t="shared" si="18" ref="D41:L41">D12/D$22*100</f>
        <v>4.958536195948454</v>
      </c>
      <c r="E41" s="31">
        <f t="shared" si="18"/>
        <v>4.557286508688951</v>
      </c>
      <c r="F41" s="31">
        <f t="shared" si="18"/>
        <v>4.621058570324091</v>
      </c>
      <c r="G41" s="31">
        <f t="shared" si="18"/>
        <v>4.749439177943411</v>
      </c>
      <c r="H41" s="31">
        <f t="shared" si="18"/>
        <v>4.4410284059842455</v>
      </c>
      <c r="I41" s="31">
        <f t="shared" si="18"/>
        <v>4.451094757292482</v>
      </c>
      <c r="J41" s="31">
        <f t="shared" si="18"/>
        <v>5.171014607497724</v>
      </c>
      <c r="K41" s="31">
        <f t="shared" si="18"/>
        <v>5.684458791935102</v>
      </c>
      <c r="L41" s="31">
        <f t="shared" si="18"/>
        <v>6.028458808078355</v>
      </c>
      <c r="M41" s="31">
        <f t="shared" si="7"/>
        <v>5.925305323389266</v>
      </c>
      <c r="N41" s="31">
        <f t="shared" si="7"/>
        <v>5.728183146918513</v>
      </c>
      <c r="O41" s="31">
        <f t="shared" si="8"/>
        <v>5.64520923860478</v>
      </c>
      <c r="P41" s="31">
        <f t="shared" si="8"/>
        <v>6.059195199309294</v>
      </c>
      <c r="Q41" s="31">
        <f t="shared" si="9"/>
        <v>5.544502896352031</v>
      </c>
    </row>
    <row r="42" spans="1:17" ht="18" customHeight="1">
      <c r="A42" s="14" t="s">
        <v>56</v>
      </c>
      <c r="B42" s="31" t="e">
        <f t="shared" si="10"/>
        <v>#DIV/0!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>
        <f t="shared" si="10"/>
        <v>1.7974951826367633</v>
      </c>
      <c r="D43" s="31">
        <f aca="true" t="shared" si="20" ref="D43:L43">D14/D$22*100</f>
        <v>1.1394611148194387</v>
      </c>
      <c r="E43" s="31">
        <f t="shared" si="20"/>
        <v>0.6498336682855289</v>
      </c>
      <c r="F43" s="31">
        <f t="shared" si="20"/>
        <v>0.6257356987135285</v>
      </c>
      <c r="G43" s="31">
        <f t="shared" si="20"/>
        <v>0.6339098342861278</v>
      </c>
      <c r="H43" s="31">
        <f t="shared" si="20"/>
        <v>2.4472938975261704</v>
      </c>
      <c r="I43" s="31">
        <f t="shared" si="20"/>
        <v>0.9015447621110697</v>
      </c>
      <c r="J43" s="31">
        <f t="shared" si="20"/>
        <v>1.2021165696792158</v>
      </c>
      <c r="K43" s="31">
        <f t="shared" si="20"/>
        <v>0.6905116395564028</v>
      </c>
      <c r="L43" s="31">
        <f t="shared" si="20"/>
        <v>0.7129558804427831</v>
      </c>
      <c r="M43" s="31">
        <f t="shared" si="7"/>
        <v>0.50361149634485</v>
      </c>
      <c r="N43" s="31">
        <f t="shared" si="7"/>
        <v>0.4134527241676166</v>
      </c>
      <c r="O43" s="31">
        <f t="shared" si="8"/>
        <v>0.20943539533547764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>
        <f t="shared" si="10"/>
        <v>0</v>
      </c>
      <c r="D46" s="31">
        <f aca="true" t="shared" si="23" ref="D46:L46">D17/D$22*100</f>
        <v>0.7719519631586743</v>
      </c>
      <c r="E46" s="31">
        <f t="shared" si="23"/>
        <v>0.7147113997304537</v>
      </c>
      <c r="F46" s="31">
        <f t="shared" si="23"/>
        <v>0.8635971052649908</v>
      </c>
      <c r="G46" s="31">
        <f t="shared" si="23"/>
        <v>1.340274260076706</v>
      </c>
      <c r="H46" s="31">
        <f t="shared" si="23"/>
        <v>1.586824044816772</v>
      </c>
      <c r="I46" s="31">
        <f t="shared" si="23"/>
        <v>1.4448937053907618</v>
      </c>
      <c r="J46" s="31">
        <f t="shared" si="23"/>
        <v>1.1650040246493278</v>
      </c>
      <c r="K46" s="31">
        <f t="shared" si="23"/>
        <v>1.002720302781527</v>
      </c>
      <c r="L46" s="31">
        <f t="shared" si="23"/>
        <v>0.77119447701146</v>
      </c>
      <c r="M46" s="31">
        <f t="shared" si="7"/>
        <v>0.7270843757030748</v>
      </c>
      <c r="N46" s="31">
        <f t="shared" si="7"/>
        <v>0.7240757017330054</v>
      </c>
      <c r="O46" s="31">
        <f t="shared" si="8"/>
        <v>0.5933863300068751</v>
      </c>
      <c r="P46" s="31">
        <f t="shared" si="8"/>
        <v>0.746540227547602</v>
      </c>
      <c r="Q46" s="31">
        <f t="shared" si="9"/>
        <v>0.5470260196078115</v>
      </c>
    </row>
    <row r="47" spans="1:17" ht="18" customHeight="1">
      <c r="A47" s="14" t="s">
        <v>61</v>
      </c>
      <c r="B47" s="31" t="e">
        <f t="shared" si="10"/>
        <v>#DIV/0!</v>
      </c>
      <c r="C47" s="31">
        <f t="shared" si="10"/>
        <v>0</v>
      </c>
      <c r="D47" s="31">
        <f aca="true" t="shared" si="24" ref="D47:L47">D18/D$22*100</f>
        <v>0.7719519631586743</v>
      </c>
      <c r="E47" s="31">
        <f t="shared" si="24"/>
        <v>0.7147113997304537</v>
      </c>
      <c r="F47" s="31">
        <f t="shared" si="24"/>
        <v>0.8635971052649908</v>
      </c>
      <c r="G47" s="31">
        <f t="shared" si="24"/>
        <v>1.340274260076706</v>
      </c>
      <c r="H47" s="31">
        <f t="shared" si="24"/>
        <v>1.586824044816772</v>
      </c>
      <c r="I47" s="31">
        <f t="shared" si="24"/>
        <v>1.4448937053907618</v>
      </c>
      <c r="J47" s="31">
        <f t="shared" si="24"/>
        <v>1.1650040246493278</v>
      </c>
      <c r="K47" s="31">
        <f t="shared" si="24"/>
        <v>1.002720302781527</v>
      </c>
      <c r="L47" s="31">
        <f t="shared" si="24"/>
        <v>0.77119447701146</v>
      </c>
      <c r="M47" s="31">
        <f t="shared" si="7"/>
        <v>0.7270843757030748</v>
      </c>
      <c r="N47" s="31">
        <f t="shared" si="7"/>
        <v>0.7240757017330054</v>
      </c>
      <c r="O47" s="31">
        <f t="shared" si="8"/>
        <v>0.5933863300068751</v>
      </c>
      <c r="P47" s="31">
        <f t="shared" si="8"/>
        <v>0.746540227547602</v>
      </c>
      <c r="Q47" s="31">
        <f t="shared" si="9"/>
        <v>0.5470260196078115</v>
      </c>
    </row>
    <row r="48" spans="1:17" ht="18" customHeight="1">
      <c r="A48" s="14" t="s">
        <v>62</v>
      </c>
      <c r="B48" s="31" t="e">
        <f t="shared" si="10"/>
        <v>#DIV/0!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</row>
    <row r="49" spans="1:17" ht="18" customHeight="1">
      <c r="A49" s="14" t="s">
        <v>63</v>
      </c>
      <c r="B49" s="31" t="e">
        <f t="shared" si="10"/>
        <v>#DIV/0!</v>
      </c>
      <c r="C49" s="31">
        <f t="shared" si="10"/>
        <v>0</v>
      </c>
      <c r="D49" s="31">
        <f aca="true" t="shared" si="26" ref="D49:L49">D20/D$22*100</f>
        <v>0</v>
      </c>
      <c r="E49" s="31">
        <f t="shared" si="26"/>
        <v>0</v>
      </c>
      <c r="F49" s="31">
        <f t="shared" si="26"/>
        <v>0</v>
      </c>
      <c r="G49" s="31">
        <f t="shared" si="26"/>
        <v>0</v>
      </c>
      <c r="H49" s="31">
        <f t="shared" si="26"/>
        <v>0</v>
      </c>
      <c r="I49" s="31">
        <f t="shared" si="26"/>
        <v>0</v>
      </c>
      <c r="J49" s="31">
        <f t="shared" si="26"/>
        <v>0</v>
      </c>
      <c r="K49" s="31">
        <f t="shared" si="26"/>
        <v>0</v>
      </c>
      <c r="L49" s="31">
        <f t="shared" si="26"/>
        <v>0</v>
      </c>
      <c r="M49" s="31">
        <f t="shared" si="7"/>
        <v>0</v>
      </c>
      <c r="N49" s="31">
        <f t="shared" si="7"/>
        <v>0</v>
      </c>
      <c r="O49" s="31">
        <f t="shared" si="8"/>
        <v>0</v>
      </c>
      <c r="P49" s="31">
        <f t="shared" si="8"/>
        <v>0</v>
      </c>
      <c r="Q49" s="31">
        <f t="shared" si="9"/>
        <v>0</v>
      </c>
    </row>
    <row r="50" spans="1:17" ht="18" customHeight="1">
      <c r="A50" s="14" t="s">
        <v>64</v>
      </c>
      <c r="B50" s="31" t="e">
        <f t="shared" si="10"/>
        <v>#DIV/0!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100.00000000000001</v>
      </c>
      <c r="G51" s="32">
        <f t="shared" si="28"/>
        <v>100.00000000000001</v>
      </c>
      <c r="H51" s="32">
        <f t="shared" si="28"/>
        <v>99.99999999999999</v>
      </c>
      <c r="I51" s="32">
        <f t="shared" si="28"/>
        <v>100</v>
      </c>
      <c r="J51" s="32">
        <f t="shared" si="28"/>
        <v>100.00000000000001</v>
      </c>
      <c r="K51" s="32">
        <f t="shared" si="28"/>
        <v>99.99999999999999</v>
      </c>
      <c r="L51" s="32">
        <f t="shared" si="28"/>
        <v>99.99999999999999</v>
      </c>
      <c r="M51" s="32">
        <f>+M33+M38+M40+M41+M42+M43+M44+M45+M46</f>
        <v>100</v>
      </c>
      <c r="N51" s="32">
        <f>+N33+N38+N40+N41+N42+N43+N44+N45+N46</f>
        <v>99.99999999999999</v>
      </c>
      <c r="O51" s="32">
        <f>+O33+O38+O40+O41+O42+O43+O44+O45+O46</f>
        <v>100</v>
      </c>
      <c r="P51" s="32">
        <f>+P33+P38+P40+P41+P42+P43+P44+P45+P46</f>
        <v>100.00000000000001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O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南那須町</v>
      </c>
      <c r="P1" s="34" t="str">
        <f>'財政指標'!$M$1</f>
        <v>南那須町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195</v>
      </c>
      <c r="P3" s="2" t="s">
        <v>196</v>
      </c>
      <c r="Q3" s="2" t="s">
        <v>199</v>
      </c>
    </row>
    <row r="4" spans="1:17" ht="18" customHeight="1">
      <c r="A4" s="19" t="s">
        <v>67</v>
      </c>
      <c r="B4" s="19"/>
      <c r="C4" s="15"/>
      <c r="D4" s="15">
        <v>993163</v>
      </c>
      <c r="E4" s="15">
        <v>1049165</v>
      </c>
      <c r="F4" s="15">
        <v>1091590</v>
      </c>
      <c r="G4" s="15">
        <v>1153637</v>
      </c>
      <c r="H4" s="15">
        <v>1191085</v>
      </c>
      <c r="I4" s="15">
        <v>1221165</v>
      </c>
      <c r="J4" s="17">
        <v>1246307</v>
      </c>
      <c r="K4" s="16">
        <v>1243258</v>
      </c>
      <c r="L4" s="19">
        <v>1243249</v>
      </c>
      <c r="M4" s="19">
        <v>1211733</v>
      </c>
      <c r="N4" s="19">
        <v>1231624</v>
      </c>
      <c r="O4" s="19">
        <v>1201414</v>
      </c>
      <c r="P4" s="19">
        <v>1213921</v>
      </c>
      <c r="Q4" s="19">
        <v>1209534</v>
      </c>
    </row>
    <row r="5" spans="1:17" ht="18" customHeight="1">
      <c r="A5" s="19" t="s">
        <v>68</v>
      </c>
      <c r="B5" s="19"/>
      <c r="C5" s="15"/>
      <c r="D5" s="15">
        <v>671511</v>
      </c>
      <c r="E5" s="15">
        <v>707759</v>
      </c>
      <c r="F5" s="15">
        <v>740299</v>
      </c>
      <c r="G5" s="15">
        <v>784679</v>
      </c>
      <c r="H5" s="15">
        <v>821859</v>
      </c>
      <c r="I5" s="15">
        <v>835861</v>
      </c>
      <c r="J5" s="17">
        <v>840415</v>
      </c>
      <c r="K5" s="16">
        <v>838050</v>
      </c>
      <c r="L5" s="19">
        <v>829863</v>
      </c>
      <c r="M5" s="19">
        <v>806358</v>
      </c>
      <c r="N5" s="19">
        <v>815159</v>
      </c>
      <c r="O5" s="19">
        <v>791835</v>
      </c>
      <c r="P5" s="19">
        <v>805973</v>
      </c>
      <c r="Q5" s="19">
        <v>798438</v>
      </c>
    </row>
    <row r="6" spans="1:17" ht="18" customHeight="1">
      <c r="A6" s="19" t="s">
        <v>69</v>
      </c>
      <c r="B6" s="19"/>
      <c r="C6" s="15"/>
      <c r="D6" s="15">
        <v>30226</v>
      </c>
      <c r="E6" s="15">
        <v>40288</v>
      </c>
      <c r="F6" s="15">
        <v>44217</v>
      </c>
      <c r="G6" s="15">
        <v>248842</v>
      </c>
      <c r="H6" s="15">
        <v>275151</v>
      </c>
      <c r="I6" s="15">
        <v>269380</v>
      </c>
      <c r="J6" s="17">
        <v>290673</v>
      </c>
      <c r="K6" s="20">
        <v>286470</v>
      </c>
      <c r="L6" s="19">
        <v>298678</v>
      </c>
      <c r="M6" s="19">
        <v>139077</v>
      </c>
      <c r="N6" s="19">
        <v>147484</v>
      </c>
      <c r="O6" s="19">
        <v>155860</v>
      </c>
      <c r="P6" s="19">
        <v>194801</v>
      </c>
      <c r="Q6" s="19">
        <v>223656</v>
      </c>
    </row>
    <row r="7" spans="1:17" ht="18" customHeight="1">
      <c r="A7" s="19" t="s">
        <v>70</v>
      </c>
      <c r="B7" s="19"/>
      <c r="C7" s="15"/>
      <c r="D7" s="15">
        <v>334532</v>
      </c>
      <c r="E7" s="15">
        <v>370428</v>
      </c>
      <c r="F7" s="15">
        <v>392394</v>
      </c>
      <c r="G7" s="15">
        <v>430756</v>
      </c>
      <c r="H7" s="15">
        <v>458040</v>
      </c>
      <c r="I7" s="15">
        <v>522689</v>
      </c>
      <c r="J7" s="17">
        <v>519832</v>
      </c>
      <c r="K7" s="16">
        <v>550041</v>
      </c>
      <c r="L7" s="19">
        <v>561858</v>
      </c>
      <c r="M7" s="19">
        <v>570866</v>
      </c>
      <c r="N7" s="19">
        <v>579800</v>
      </c>
      <c r="O7" s="19">
        <v>587134</v>
      </c>
      <c r="P7" s="19">
        <v>630670</v>
      </c>
      <c r="Q7" s="19">
        <v>607091</v>
      </c>
    </row>
    <row r="8" spans="1:17" ht="18" customHeight="1">
      <c r="A8" s="19" t="s">
        <v>71</v>
      </c>
      <c r="B8" s="19"/>
      <c r="C8" s="15"/>
      <c r="D8" s="15">
        <v>334532</v>
      </c>
      <c r="E8" s="15">
        <v>370340</v>
      </c>
      <c r="F8" s="15">
        <v>391181</v>
      </c>
      <c r="G8" s="15">
        <v>429446</v>
      </c>
      <c r="H8" s="15">
        <v>457642</v>
      </c>
      <c r="I8" s="15">
        <v>522689</v>
      </c>
      <c r="J8" s="17">
        <v>519577</v>
      </c>
      <c r="K8" s="16">
        <v>550041</v>
      </c>
      <c r="L8" s="19">
        <v>561258</v>
      </c>
      <c r="M8" s="19">
        <v>570866</v>
      </c>
      <c r="N8" s="19">
        <v>579800</v>
      </c>
      <c r="O8" s="19">
        <v>587134</v>
      </c>
      <c r="P8" s="19">
        <v>630621</v>
      </c>
      <c r="Q8" s="19">
        <v>606998</v>
      </c>
    </row>
    <row r="9" spans="1:17" ht="18" customHeight="1">
      <c r="A9" s="19" t="s">
        <v>72</v>
      </c>
      <c r="B9" s="19"/>
      <c r="C9" s="15"/>
      <c r="D9" s="15">
        <v>0</v>
      </c>
      <c r="E9" s="15">
        <v>88</v>
      </c>
      <c r="F9" s="15">
        <v>1213</v>
      </c>
      <c r="G9" s="15">
        <v>1310</v>
      </c>
      <c r="H9" s="15">
        <v>398</v>
      </c>
      <c r="I9" s="15">
        <v>0</v>
      </c>
      <c r="J9" s="17">
        <v>255</v>
      </c>
      <c r="K9" s="16">
        <v>0</v>
      </c>
      <c r="L9" s="19">
        <v>600</v>
      </c>
      <c r="M9" s="19">
        <v>0</v>
      </c>
      <c r="N9" s="19">
        <v>0</v>
      </c>
      <c r="O9" s="19">
        <v>0</v>
      </c>
      <c r="P9" s="19">
        <v>49</v>
      </c>
      <c r="Q9" s="19">
        <v>93</v>
      </c>
    </row>
    <row r="10" spans="1:17" ht="18" customHeight="1">
      <c r="A10" s="19" t="s">
        <v>73</v>
      </c>
      <c r="B10" s="19"/>
      <c r="C10" s="15"/>
      <c r="D10" s="15">
        <v>455256</v>
      </c>
      <c r="E10" s="15">
        <v>472641</v>
      </c>
      <c r="F10" s="15">
        <v>686732</v>
      </c>
      <c r="G10" s="15">
        <v>559556</v>
      </c>
      <c r="H10" s="15">
        <v>576639</v>
      </c>
      <c r="I10" s="15">
        <v>541453</v>
      </c>
      <c r="J10" s="17">
        <v>518963</v>
      </c>
      <c r="K10" s="16">
        <v>533264</v>
      </c>
      <c r="L10" s="19">
        <v>500912</v>
      </c>
      <c r="M10" s="19">
        <v>535239</v>
      </c>
      <c r="N10" s="19">
        <v>564241</v>
      </c>
      <c r="O10" s="19">
        <v>580525</v>
      </c>
      <c r="P10" s="19">
        <v>553512</v>
      </c>
      <c r="Q10" s="19">
        <v>557595</v>
      </c>
    </row>
    <row r="11" spans="1:17" ht="18" customHeight="1">
      <c r="A11" s="19" t="s">
        <v>74</v>
      </c>
      <c r="B11" s="19"/>
      <c r="C11" s="15"/>
      <c r="D11" s="15">
        <v>18781</v>
      </c>
      <c r="E11" s="15">
        <v>21250</v>
      </c>
      <c r="F11" s="15">
        <v>16540</v>
      </c>
      <c r="G11" s="15">
        <v>38326</v>
      </c>
      <c r="H11" s="15">
        <v>32645</v>
      </c>
      <c r="I11" s="15">
        <v>31973</v>
      </c>
      <c r="J11" s="17">
        <v>37262</v>
      </c>
      <c r="K11" s="17">
        <v>27157</v>
      </c>
      <c r="L11" s="19">
        <v>22022</v>
      </c>
      <c r="M11" s="19">
        <v>25417</v>
      </c>
      <c r="N11" s="19">
        <v>25277</v>
      </c>
      <c r="O11" s="19">
        <v>24810</v>
      </c>
      <c r="P11" s="19">
        <v>26931</v>
      </c>
      <c r="Q11" s="19">
        <v>32503</v>
      </c>
    </row>
    <row r="12" spans="1:17" ht="18" customHeight="1">
      <c r="A12" s="19" t="s">
        <v>75</v>
      </c>
      <c r="B12" s="19"/>
      <c r="C12" s="15"/>
      <c r="D12" s="15">
        <v>457645</v>
      </c>
      <c r="E12" s="15">
        <v>530752</v>
      </c>
      <c r="F12" s="15">
        <v>522568</v>
      </c>
      <c r="G12" s="15">
        <v>484456</v>
      </c>
      <c r="H12" s="15">
        <v>500976</v>
      </c>
      <c r="I12" s="15">
        <v>606909</v>
      </c>
      <c r="J12" s="17">
        <v>609006</v>
      </c>
      <c r="K12" s="17">
        <v>622398</v>
      </c>
      <c r="L12" s="19">
        <v>680066</v>
      </c>
      <c r="M12" s="19">
        <v>575100</v>
      </c>
      <c r="N12" s="19">
        <v>593105</v>
      </c>
      <c r="O12" s="19">
        <v>601657</v>
      </c>
      <c r="P12" s="19">
        <v>640287</v>
      </c>
      <c r="Q12" s="19">
        <v>668228</v>
      </c>
    </row>
    <row r="13" spans="1:17" ht="18" customHeight="1">
      <c r="A13" s="19" t="s">
        <v>76</v>
      </c>
      <c r="B13" s="19"/>
      <c r="C13" s="15"/>
      <c r="D13" s="15">
        <v>250148</v>
      </c>
      <c r="E13" s="15">
        <v>279052</v>
      </c>
      <c r="F13" s="15">
        <v>295573</v>
      </c>
      <c r="G13" s="15">
        <v>304474</v>
      </c>
      <c r="H13" s="15">
        <v>316713</v>
      </c>
      <c r="I13" s="15">
        <v>332279</v>
      </c>
      <c r="J13" s="17">
        <v>327696</v>
      </c>
      <c r="K13" s="17">
        <v>327932</v>
      </c>
      <c r="L13" s="19">
        <v>363791</v>
      </c>
      <c r="M13" s="19">
        <v>335192</v>
      </c>
      <c r="N13" s="19">
        <v>343916</v>
      </c>
      <c r="O13" s="19">
        <v>351662</v>
      </c>
      <c r="P13" s="19">
        <v>367184</v>
      </c>
      <c r="Q13" s="19">
        <v>386020</v>
      </c>
    </row>
    <row r="14" spans="1:17" ht="18" customHeight="1">
      <c r="A14" s="19" t="s">
        <v>77</v>
      </c>
      <c r="B14" s="19"/>
      <c r="C14" s="15"/>
      <c r="D14" s="15">
        <v>150649</v>
      </c>
      <c r="E14" s="15">
        <v>179756</v>
      </c>
      <c r="F14" s="15">
        <v>126191</v>
      </c>
      <c r="G14" s="15">
        <v>127396</v>
      </c>
      <c r="H14" s="15">
        <v>183264</v>
      </c>
      <c r="I14" s="15">
        <v>209665</v>
      </c>
      <c r="J14" s="17">
        <v>189574</v>
      </c>
      <c r="K14" s="17">
        <v>151792</v>
      </c>
      <c r="L14" s="19">
        <v>159395</v>
      </c>
      <c r="M14" s="19">
        <v>288357</v>
      </c>
      <c r="N14" s="19">
        <v>315641</v>
      </c>
      <c r="O14" s="19">
        <v>304992</v>
      </c>
      <c r="P14" s="19">
        <v>343395</v>
      </c>
      <c r="Q14" s="19">
        <v>323584</v>
      </c>
    </row>
    <row r="15" spans="1:17" ht="18" customHeight="1">
      <c r="A15" s="19" t="s">
        <v>78</v>
      </c>
      <c r="B15" s="19"/>
      <c r="C15" s="15"/>
      <c r="D15" s="15">
        <v>397012</v>
      </c>
      <c r="E15" s="15">
        <v>177764</v>
      </c>
      <c r="F15" s="15">
        <v>36378</v>
      </c>
      <c r="G15" s="15">
        <v>35151</v>
      </c>
      <c r="H15" s="15">
        <v>29963</v>
      </c>
      <c r="I15" s="15">
        <v>229176</v>
      </c>
      <c r="J15" s="17">
        <v>139508</v>
      </c>
      <c r="K15" s="16">
        <v>34474</v>
      </c>
      <c r="L15" s="19">
        <v>416707</v>
      </c>
      <c r="M15" s="19">
        <v>153168</v>
      </c>
      <c r="N15" s="19">
        <v>86007</v>
      </c>
      <c r="O15" s="19">
        <v>2201</v>
      </c>
      <c r="P15" s="19">
        <v>166505</v>
      </c>
      <c r="Q15" s="19">
        <v>1902</v>
      </c>
    </row>
    <row r="16" spans="1:17" ht="18" customHeight="1">
      <c r="A16" s="19" t="s">
        <v>79</v>
      </c>
      <c r="B16" s="19"/>
      <c r="C16" s="15"/>
      <c r="D16" s="15">
        <v>15633</v>
      </c>
      <c r="E16" s="15">
        <v>15174</v>
      </c>
      <c r="F16" s="15">
        <v>15174</v>
      </c>
      <c r="G16" s="15">
        <v>15174</v>
      </c>
      <c r="H16" s="15">
        <v>39174</v>
      </c>
      <c r="I16" s="15">
        <v>17178</v>
      </c>
      <c r="J16" s="17">
        <v>20000</v>
      </c>
      <c r="K16" s="16">
        <v>20230</v>
      </c>
      <c r="L16" s="19">
        <v>20230</v>
      </c>
      <c r="M16" s="19">
        <v>20230</v>
      </c>
      <c r="N16" s="19">
        <v>20000</v>
      </c>
      <c r="O16" s="19">
        <v>20000</v>
      </c>
      <c r="P16" s="19">
        <v>20000</v>
      </c>
      <c r="Q16" s="19">
        <v>20000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1744133</v>
      </c>
      <c r="E18" s="15">
        <v>2215319</v>
      </c>
      <c r="F18" s="15">
        <v>2346701</v>
      </c>
      <c r="G18" s="15">
        <v>1863921</v>
      </c>
      <c r="H18" s="15">
        <v>1460881</v>
      </c>
      <c r="I18" s="15">
        <v>1317609</v>
      </c>
      <c r="J18" s="17">
        <v>1438780</v>
      </c>
      <c r="K18" s="16">
        <v>911368</v>
      </c>
      <c r="L18" s="19">
        <v>2009997</v>
      </c>
      <c r="M18" s="19">
        <v>804769</v>
      </c>
      <c r="N18" s="19">
        <v>1415797</v>
      </c>
      <c r="O18" s="19">
        <v>1577404</v>
      </c>
      <c r="P18" s="19">
        <v>981002</v>
      </c>
      <c r="Q18" s="19">
        <v>859721</v>
      </c>
    </row>
    <row r="19" spans="1:17" ht="18" customHeight="1">
      <c r="A19" s="19" t="s">
        <v>81</v>
      </c>
      <c r="B19" s="19"/>
      <c r="C19" s="15"/>
      <c r="D19" s="15">
        <v>602860</v>
      </c>
      <c r="E19" s="15">
        <v>707309</v>
      </c>
      <c r="F19" s="15">
        <v>765624</v>
      </c>
      <c r="G19" s="15">
        <v>569297</v>
      </c>
      <c r="H19" s="15">
        <v>394200</v>
      </c>
      <c r="I19" s="15">
        <v>182739</v>
      </c>
      <c r="J19" s="17">
        <v>165918</v>
      </c>
      <c r="K19" s="16">
        <v>64382</v>
      </c>
      <c r="L19" s="19">
        <v>134770</v>
      </c>
      <c r="M19" s="19">
        <v>71024</v>
      </c>
      <c r="N19" s="19">
        <v>309020</v>
      </c>
      <c r="O19" s="19">
        <v>251178</v>
      </c>
      <c r="P19" s="19">
        <v>289100</v>
      </c>
      <c r="Q19" s="19">
        <v>247047</v>
      </c>
    </row>
    <row r="20" spans="1:17" ht="18" customHeight="1">
      <c r="A20" s="19" t="s">
        <v>82</v>
      </c>
      <c r="B20" s="19"/>
      <c r="C20" s="15"/>
      <c r="D20" s="15">
        <v>1109964</v>
      </c>
      <c r="E20" s="15">
        <v>1452245</v>
      </c>
      <c r="F20" s="15">
        <v>1456014</v>
      </c>
      <c r="G20" s="15">
        <v>1143017</v>
      </c>
      <c r="H20" s="15">
        <v>956985</v>
      </c>
      <c r="I20" s="15">
        <v>1075483</v>
      </c>
      <c r="J20" s="17">
        <v>1198929</v>
      </c>
      <c r="K20" s="16">
        <v>788580</v>
      </c>
      <c r="L20" s="19">
        <v>1778147</v>
      </c>
      <c r="M20" s="19">
        <v>696499</v>
      </c>
      <c r="N20" s="19">
        <v>1071076</v>
      </c>
      <c r="O20" s="19">
        <v>1298276</v>
      </c>
      <c r="P20" s="19">
        <v>664898</v>
      </c>
      <c r="Q20" s="19">
        <v>544652</v>
      </c>
    </row>
    <row r="21" spans="1:17" ht="18" customHeight="1">
      <c r="A21" s="19" t="s">
        <v>185</v>
      </c>
      <c r="B21" s="19"/>
      <c r="C21" s="15"/>
      <c r="D21" s="15">
        <v>108766</v>
      </c>
      <c r="E21" s="15">
        <v>15210</v>
      </c>
      <c r="F21" s="15">
        <v>175091</v>
      </c>
      <c r="G21" s="15">
        <v>6161</v>
      </c>
      <c r="H21" s="15">
        <v>91754</v>
      </c>
      <c r="I21" s="15">
        <v>23910</v>
      </c>
      <c r="J21" s="17">
        <v>89045</v>
      </c>
      <c r="K21" s="16">
        <v>130935</v>
      </c>
      <c r="L21" s="19">
        <v>179229</v>
      </c>
      <c r="M21" s="19">
        <v>19380</v>
      </c>
      <c r="N21" s="19">
        <v>24619</v>
      </c>
      <c r="O21" s="19">
        <v>100935</v>
      </c>
      <c r="P21" s="19">
        <v>0</v>
      </c>
      <c r="Q21" s="19">
        <v>6544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4705796</v>
      </c>
      <c r="E23" s="15">
        <f t="shared" si="0"/>
        <v>5087747</v>
      </c>
      <c r="F23" s="15">
        <f t="shared" si="0"/>
        <v>5453576</v>
      </c>
      <c r="G23" s="15">
        <f t="shared" si="0"/>
        <v>4963376</v>
      </c>
      <c r="H23" s="15">
        <f aca="true" t="shared" si="1" ref="H23:N23">SUM(H4:H22)-H5-H8-H9-H13-H19-H20</f>
        <v>4839572</v>
      </c>
      <c r="I23" s="15">
        <f t="shared" si="1"/>
        <v>4991107</v>
      </c>
      <c r="J23" s="17">
        <f t="shared" si="1"/>
        <v>5098950</v>
      </c>
      <c r="K23" s="16">
        <f t="shared" si="1"/>
        <v>4511387</v>
      </c>
      <c r="L23" s="21">
        <f t="shared" si="1"/>
        <v>6092343</v>
      </c>
      <c r="M23" s="21">
        <f t="shared" si="1"/>
        <v>4343336</v>
      </c>
      <c r="N23" s="21">
        <f t="shared" si="1"/>
        <v>5003595</v>
      </c>
      <c r="O23" s="21">
        <f>SUM(O4:O22)-O5-O8-O9-O13-O19-O20</f>
        <v>5156932</v>
      </c>
      <c r="P23" s="21">
        <f>SUM(P4:P22)-P5-P8-P9-P13-P19-P20</f>
        <v>4771024</v>
      </c>
      <c r="Q23" s="21">
        <f>SUM(Q4:Q22)-Q5-Q8-Q9-Q13-Q19-Q20</f>
        <v>4510358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1357921</v>
      </c>
      <c r="E24" s="15">
        <f t="shared" si="2"/>
        <v>1459881</v>
      </c>
      <c r="F24" s="15">
        <f t="shared" si="2"/>
        <v>1528201</v>
      </c>
      <c r="G24" s="15">
        <f t="shared" si="2"/>
        <v>1833235</v>
      </c>
      <c r="H24" s="15">
        <f aca="true" t="shared" si="3" ref="H24:M24">SUM(H4:H7)-H5</f>
        <v>1924276</v>
      </c>
      <c r="I24" s="15">
        <f t="shared" si="3"/>
        <v>2013234</v>
      </c>
      <c r="J24" s="17">
        <f t="shared" si="3"/>
        <v>2056812</v>
      </c>
      <c r="K24" s="16">
        <f t="shared" si="3"/>
        <v>2079769</v>
      </c>
      <c r="L24" s="21">
        <f t="shared" si="3"/>
        <v>2103785</v>
      </c>
      <c r="M24" s="21">
        <f t="shared" si="3"/>
        <v>1921676</v>
      </c>
      <c r="N24" s="21">
        <f>SUM(N4:N7)-N5</f>
        <v>1958908</v>
      </c>
      <c r="O24" s="21">
        <f>SUM(O4:O7)-O5</f>
        <v>1944408</v>
      </c>
      <c r="P24" s="21">
        <f>SUM(P4:P7)-P5</f>
        <v>2039392</v>
      </c>
      <c r="Q24" s="21">
        <f>SUM(Q4:Q7)-Q5</f>
        <v>2040281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1852899</v>
      </c>
      <c r="E25" s="15">
        <f t="shared" si="4"/>
        <v>2230529</v>
      </c>
      <c r="F25" s="15">
        <f t="shared" si="4"/>
        <v>2521792</v>
      </c>
      <c r="G25" s="15">
        <f t="shared" si="4"/>
        <v>1870082</v>
      </c>
      <c r="H25" s="15">
        <f aca="true" t="shared" si="5" ref="H25:M25">+H18+H21+H22</f>
        <v>1552635</v>
      </c>
      <c r="I25" s="15">
        <f t="shared" si="5"/>
        <v>1341519</v>
      </c>
      <c r="J25" s="17">
        <f t="shared" si="5"/>
        <v>1527825</v>
      </c>
      <c r="K25" s="16">
        <f t="shared" si="5"/>
        <v>1042303</v>
      </c>
      <c r="L25" s="21">
        <f t="shared" si="5"/>
        <v>2189226</v>
      </c>
      <c r="M25" s="21">
        <f t="shared" si="5"/>
        <v>824149</v>
      </c>
      <c r="N25" s="21">
        <f>+N18+N21+N22</f>
        <v>1440416</v>
      </c>
      <c r="O25" s="21">
        <f>+O18+O21+O22</f>
        <v>1678339</v>
      </c>
      <c r="P25" s="21">
        <f>+P18+P21+P22</f>
        <v>981002</v>
      </c>
      <c r="Q25" s="21">
        <f>+Q18+Q21+Q22</f>
        <v>866265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南那須町</v>
      </c>
      <c r="P30" s="34"/>
      <c r="Q30" s="34" t="str">
        <f>'財政指標'!$M$1</f>
        <v>南那須町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195</v>
      </c>
      <c r="P32" s="2" t="s">
        <v>196</v>
      </c>
      <c r="Q32" s="2" t="s">
        <v>199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21.105101028603876</v>
      </c>
      <c r="E33" s="35">
        <f t="shared" si="6"/>
        <v>20.621406685513254</v>
      </c>
      <c r="F33" s="35">
        <f t="shared" si="6"/>
        <v>20.016040850993917</v>
      </c>
      <c r="G33" s="35">
        <f t="shared" si="6"/>
        <v>23.242990255019972</v>
      </c>
      <c r="H33" s="35">
        <f t="shared" si="6"/>
        <v>24.611370592275517</v>
      </c>
      <c r="I33" s="35">
        <f t="shared" si="6"/>
        <v>24.46681668014731</v>
      </c>
      <c r="J33" s="35">
        <f t="shared" si="6"/>
        <v>24.44242442071407</v>
      </c>
      <c r="K33" s="35">
        <f t="shared" si="6"/>
        <v>27.558221008306315</v>
      </c>
      <c r="L33" s="35">
        <f t="shared" si="6"/>
        <v>20.40674663261737</v>
      </c>
      <c r="M33" s="35">
        <f aca="true" t="shared" si="7" ref="M33:N51">M4/M$23*100</f>
        <v>27.898670515014267</v>
      </c>
      <c r="N33" s="35">
        <f t="shared" si="7"/>
        <v>24.614781971762305</v>
      </c>
      <c r="O33" s="35">
        <f aca="true" t="shared" si="8" ref="O33:P51">O4/O$23*100</f>
        <v>23.29706887738679</v>
      </c>
      <c r="P33" s="35">
        <f t="shared" si="8"/>
        <v>25.443615458652065</v>
      </c>
      <c r="Q33" s="35">
        <f aca="true" t="shared" si="9" ref="Q33:Q51">Q4/Q$23*100</f>
        <v>26.816807002903097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14.269870602125549</v>
      </c>
      <c r="E34" s="35">
        <f t="shared" si="10"/>
        <v>13.91104942914811</v>
      </c>
      <c r="F34" s="35">
        <f t="shared" si="10"/>
        <v>13.574560985305789</v>
      </c>
      <c r="G34" s="35">
        <f t="shared" si="10"/>
        <v>15.809380550657457</v>
      </c>
      <c r="H34" s="35">
        <f t="shared" si="10"/>
        <v>16.982059570557066</v>
      </c>
      <c r="I34" s="35">
        <f t="shared" si="10"/>
        <v>16.74700622527227</v>
      </c>
      <c r="J34" s="35">
        <f t="shared" si="10"/>
        <v>16.482118867609998</v>
      </c>
      <c r="K34" s="35">
        <f t="shared" si="10"/>
        <v>18.576326969954028</v>
      </c>
      <c r="L34" s="35">
        <f t="shared" si="10"/>
        <v>13.62140969410291</v>
      </c>
      <c r="M34" s="35">
        <f t="shared" si="7"/>
        <v>18.565406866979668</v>
      </c>
      <c r="N34" s="35">
        <f t="shared" si="7"/>
        <v>16.291466435632778</v>
      </c>
      <c r="O34" s="35">
        <f t="shared" si="8"/>
        <v>15.354769075876899</v>
      </c>
      <c r="P34" s="35">
        <f t="shared" si="8"/>
        <v>16.89308207210863</v>
      </c>
      <c r="Q34" s="35">
        <f t="shared" si="9"/>
        <v>17.70231986019735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0.6423142864671567</v>
      </c>
      <c r="E35" s="35">
        <f t="shared" si="10"/>
        <v>0.7918632746478943</v>
      </c>
      <c r="F35" s="35">
        <f t="shared" si="10"/>
        <v>0.8107891042501288</v>
      </c>
      <c r="G35" s="35">
        <f t="shared" si="10"/>
        <v>5.013563348817418</v>
      </c>
      <c r="H35" s="35">
        <f t="shared" si="10"/>
        <v>5.685440778647368</v>
      </c>
      <c r="I35" s="35">
        <f t="shared" si="10"/>
        <v>5.397199458957703</v>
      </c>
      <c r="J35" s="35">
        <f t="shared" si="10"/>
        <v>5.700644250286824</v>
      </c>
      <c r="K35" s="35">
        <f t="shared" si="10"/>
        <v>6.349931850226992</v>
      </c>
      <c r="L35" s="35">
        <f t="shared" si="10"/>
        <v>4.902514516992888</v>
      </c>
      <c r="M35" s="35">
        <f t="shared" si="7"/>
        <v>3.202077849837084</v>
      </c>
      <c r="N35" s="35">
        <f t="shared" si="7"/>
        <v>2.947560703853929</v>
      </c>
      <c r="O35" s="35">
        <f t="shared" si="8"/>
        <v>3.0223396391497888</v>
      </c>
      <c r="P35" s="35">
        <f t="shared" si="8"/>
        <v>4.083001888064281</v>
      </c>
      <c r="Q35" s="35">
        <f t="shared" si="9"/>
        <v>4.958719463067012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7.108935448965488</v>
      </c>
      <c r="E36" s="35">
        <f t="shared" si="10"/>
        <v>7.280786564269018</v>
      </c>
      <c r="F36" s="35">
        <f t="shared" si="10"/>
        <v>7.1951688213385125</v>
      </c>
      <c r="G36" s="35">
        <f t="shared" si="10"/>
        <v>8.678689666066001</v>
      </c>
      <c r="H36" s="35">
        <f t="shared" si="10"/>
        <v>9.46447330466413</v>
      </c>
      <c r="I36" s="35">
        <f t="shared" si="10"/>
        <v>10.472406221705926</v>
      </c>
      <c r="J36" s="35">
        <f t="shared" si="10"/>
        <v>10.194883260279077</v>
      </c>
      <c r="K36" s="35">
        <f t="shared" si="10"/>
        <v>12.192281442492076</v>
      </c>
      <c r="L36" s="35">
        <f t="shared" si="10"/>
        <v>9.22236321887983</v>
      </c>
      <c r="M36" s="35">
        <f t="shared" si="7"/>
        <v>13.143491546589994</v>
      </c>
      <c r="N36" s="35">
        <f t="shared" si="7"/>
        <v>11.587668466372678</v>
      </c>
      <c r="O36" s="35">
        <f t="shared" si="8"/>
        <v>11.385335311770643</v>
      </c>
      <c r="P36" s="35">
        <f t="shared" si="8"/>
        <v>13.218755554363174</v>
      </c>
      <c r="Q36" s="35">
        <f t="shared" si="9"/>
        <v>13.459929344854665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7.108935448965488</v>
      </c>
      <c r="E37" s="35">
        <f t="shared" si="10"/>
        <v>7.279056918514226</v>
      </c>
      <c r="F37" s="35">
        <f t="shared" si="10"/>
        <v>7.172926534809454</v>
      </c>
      <c r="G37" s="35">
        <f t="shared" si="10"/>
        <v>8.652296340232938</v>
      </c>
      <c r="H37" s="35">
        <f t="shared" si="10"/>
        <v>9.45624943693368</v>
      </c>
      <c r="I37" s="35">
        <f t="shared" si="10"/>
        <v>10.472406221705926</v>
      </c>
      <c r="J37" s="35">
        <f t="shared" si="10"/>
        <v>10.18988223065533</v>
      </c>
      <c r="K37" s="35">
        <f t="shared" si="10"/>
        <v>12.192281442492076</v>
      </c>
      <c r="L37" s="35">
        <f t="shared" si="10"/>
        <v>9.212514791107461</v>
      </c>
      <c r="M37" s="35">
        <f t="shared" si="7"/>
        <v>13.143491546589994</v>
      </c>
      <c r="N37" s="35">
        <f t="shared" si="7"/>
        <v>11.587668466372678</v>
      </c>
      <c r="O37" s="35">
        <f t="shared" si="8"/>
        <v>11.385335311770643</v>
      </c>
      <c r="P37" s="35">
        <f t="shared" si="8"/>
        <v>13.217728521172814</v>
      </c>
      <c r="Q37" s="35">
        <f t="shared" si="9"/>
        <v>13.457867424270978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0.001729645754790873</v>
      </c>
      <c r="F38" s="35">
        <f t="shared" si="10"/>
        <v>0.0222422865290591</v>
      </c>
      <c r="G38" s="35">
        <f t="shared" si="10"/>
        <v>0.026393325833062014</v>
      </c>
      <c r="H38" s="35">
        <f t="shared" si="10"/>
        <v>0.008223867730452196</v>
      </c>
      <c r="I38" s="35">
        <f t="shared" si="10"/>
        <v>0</v>
      </c>
      <c r="J38" s="35">
        <f t="shared" si="10"/>
        <v>0.005001029623746065</v>
      </c>
      <c r="K38" s="35">
        <f t="shared" si="10"/>
        <v>0</v>
      </c>
      <c r="L38" s="35">
        <f t="shared" si="10"/>
        <v>0.009848427772369349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0.0010270331903591346</v>
      </c>
      <c r="Q38" s="35">
        <f t="shared" si="9"/>
        <v>0.002061920583687592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9.674367524644078</v>
      </c>
      <c r="E39" s="35">
        <f t="shared" si="10"/>
        <v>9.289789763524011</v>
      </c>
      <c r="F39" s="35">
        <f t="shared" si="10"/>
        <v>12.592324742517569</v>
      </c>
      <c r="G39" s="35">
        <f t="shared" si="10"/>
        <v>11.273697580034234</v>
      </c>
      <c r="H39" s="35">
        <f t="shared" si="10"/>
        <v>11.91508257341765</v>
      </c>
      <c r="I39" s="35">
        <f t="shared" si="10"/>
        <v>10.848354883996675</v>
      </c>
      <c r="J39" s="35">
        <f t="shared" si="10"/>
        <v>10.177840535796586</v>
      </c>
      <c r="K39" s="35">
        <f t="shared" si="10"/>
        <v>11.820400244980092</v>
      </c>
      <c r="L39" s="35">
        <f t="shared" si="10"/>
        <v>8.221992753855126</v>
      </c>
      <c r="M39" s="35">
        <f t="shared" si="7"/>
        <v>12.323223439310246</v>
      </c>
      <c r="N39" s="35">
        <f t="shared" si="7"/>
        <v>11.276712044040336</v>
      </c>
      <c r="O39" s="35">
        <f t="shared" si="8"/>
        <v>11.257177717293926</v>
      </c>
      <c r="P39" s="35">
        <f t="shared" si="8"/>
        <v>11.601534597185006</v>
      </c>
      <c r="Q39" s="35">
        <f t="shared" si="9"/>
        <v>12.362544170551429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0.39910357355057463</v>
      </c>
      <c r="E40" s="35">
        <f t="shared" si="10"/>
        <v>0.41767013965120514</v>
      </c>
      <c r="F40" s="35">
        <f t="shared" si="10"/>
        <v>0.3032872375850268</v>
      </c>
      <c r="G40" s="35">
        <f t="shared" si="10"/>
        <v>0.7721760350213243</v>
      </c>
      <c r="H40" s="35">
        <f t="shared" si="10"/>
        <v>0.6745431207553064</v>
      </c>
      <c r="I40" s="35">
        <f t="shared" si="10"/>
        <v>0.6405993700395524</v>
      </c>
      <c r="J40" s="35">
        <f t="shared" si="10"/>
        <v>0.7307779052550035</v>
      </c>
      <c r="K40" s="35">
        <f t="shared" si="10"/>
        <v>0.6019656482585067</v>
      </c>
      <c r="L40" s="35">
        <f t="shared" si="10"/>
        <v>0.3614701273385297</v>
      </c>
      <c r="M40" s="35">
        <f t="shared" si="7"/>
        <v>0.5851953429345554</v>
      </c>
      <c r="N40" s="35">
        <f t="shared" si="7"/>
        <v>0.5051767778966922</v>
      </c>
      <c r="O40" s="35">
        <f t="shared" si="8"/>
        <v>0.48110000286992344</v>
      </c>
      <c r="P40" s="35">
        <f t="shared" si="8"/>
        <v>0.564470017337997</v>
      </c>
      <c r="Q40" s="35">
        <f t="shared" si="9"/>
        <v>0.7206301584042775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9.725134706221858</v>
      </c>
      <c r="E41" s="35">
        <f t="shared" si="10"/>
        <v>10.431965268713244</v>
      </c>
      <c r="F41" s="35">
        <f t="shared" si="10"/>
        <v>9.582116394820572</v>
      </c>
      <c r="G41" s="35">
        <f t="shared" si="10"/>
        <v>9.760614549451825</v>
      </c>
      <c r="H41" s="35">
        <f t="shared" si="10"/>
        <v>10.351659196309095</v>
      </c>
      <c r="I41" s="35">
        <f t="shared" si="10"/>
        <v>12.159807433501225</v>
      </c>
      <c r="J41" s="35">
        <f t="shared" si="10"/>
        <v>11.943753125643514</v>
      </c>
      <c r="K41" s="35">
        <f t="shared" si="10"/>
        <v>13.79615625970461</v>
      </c>
      <c r="L41" s="35">
        <f t="shared" si="10"/>
        <v>11.16263480240689</v>
      </c>
      <c r="M41" s="35">
        <f t="shared" si="7"/>
        <v>13.240974218895337</v>
      </c>
      <c r="N41" s="35">
        <f t="shared" si="7"/>
        <v>11.853577277937163</v>
      </c>
      <c r="O41" s="35">
        <f t="shared" si="8"/>
        <v>11.666956244526784</v>
      </c>
      <c r="P41" s="35">
        <f t="shared" si="8"/>
        <v>13.420326537866922</v>
      </c>
      <c r="Q41" s="35">
        <f t="shared" si="9"/>
        <v>14.815409331144004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5.315742543875681</v>
      </c>
      <c r="E42" s="35">
        <f t="shared" si="10"/>
        <v>5.484785308703439</v>
      </c>
      <c r="F42" s="35">
        <f t="shared" si="10"/>
        <v>5.419801612739971</v>
      </c>
      <c r="G42" s="35">
        <f t="shared" si="10"/>
        <v>6.134413350912766</v>
      </c>
      <c r="H42" s="35">
        <f t="shared" si="10"/>
        <v>6.544235729936449</v>
      </c>
      <c r="I42" s="35">
        <f t="shared" si="10"/>
        <v>6.6574208887928075</v>
      </c>
      <c r="J42" s="35">
        <f t="shared" si="10"/>
        <v>6.426734916012119</v>
      </c>
      <c r="K42" s="35">
        <f t="shared" si="10"/>
        <v>7.268984017553803</v>
      </c>
      <c r="L42" s="35">
        <f t="shared" si="10"/>
        <v>5.9712823128966965</v>
      </c>
      <c r="M42" s="35">
        <f t="shared" si="7"/>
        <v>7.717385898765373</v>
      </c>
      <c r="N42" s="35">
        <f t="shared" si="7"/>
        <v>6.873378041188386</v>
      </c>
      <c r="O42" s="35">
        <f t="shared" si="8"/>
        <v>6.819209561033576</v>
      </c>
      <c r="P42" s="35">
        <f t="shared" si="8"/>
        <v>7.696125611608745</v>
      </c>
      <c r="Q42" s="35">
        <f t="shared" si="9"/>
        <v>8.558522405538541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3.201349994772404</v>
      </c>
      <c r="E43" s="35">
        <f t="shared" si="10"/>
        <v>3.5331159352066837</v>
      </c>
      <c r="F43" s="35">
        <f t="shared" si="10"/>
        <v>2.3139129261240696</v>
      </c>
      <c r="G43" s="35">
        <f t="shared" si="10"/>
        <v>2.566720715899823</v>
      </c>
      <c r="H43" s="35">
        <f t="shared" si="10"/>
        <v>3.786781145109526</v>
      </c>
      <c r="I43" s="35">
        <f t="shared" si="10"/>
        <v>4.200771492175984</v>
      </c>
      <c r="J43" s="35">
        <f t="shared" si="10"/>
        <v>3.717902705458967</v>
      </c>
      <c r="K43" s="35">
        <f t="shared" si="10"/>
        <v>3.3646415171210093</v>
      </c>
      <c r="L43" s="35">
        <f t="shared" si="10"/>
        <v>2.616316907961354</v>
      </c>
      <c r="M43" s="35">
        <f t="shared" si="7"/>
        <v>6.639067297579556</v>
      </c>
      <c r="N43" s="35">
        <f t="shared" si="7"/>
        <v>6.308284343556983</v>
      </c>
      <c r="O43" s="35">
        <f t="shared" si="8"/>
        <v>5.914214110250048</v>
      </c>
      <c r="P43" s="35">
        <f t="shared" si="8"/>
        <v>7.197511477619899</v>
      </c>
      <c r="Q43" s="35">
        <f t="shared" si="9"/>
        <v>7.174242044644793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8.436659812707562</v>
      </c>
      <c r="E44" s="35">
        <f t="shared" si="10"/>
        <v>3.493963044939145</v>
      </c>
      <c r="F44" s="35">
        <f t="shared" si="10"/>
        <v>0.6670485567634887</v>
      </c>
      <c r="G44" s="35">
        <f t="shared" si="10"/>
        <v>0.7082074781358495</v>
      </c>
      <c r="H44" s="35">
        <f t="shared" si="10"/>
        <v>0.6191249970038673</v>
      </c>
      <c r="I44" s="35">
        <f t="shared" si="10"/>
        <v>4.5916867740964085</v>
      </c>
      <c r="J44" s="35">
        <f t="shared" si="10"/>
        <v>2.7360142774492786</v>
      </c>
      <c r="K44" s="35">
        <f t="shared" si="10"/>
        <v>0.764155236515954</v>
      </c>
      <c r="L44" s="35">
        <f t="shared" si="10"/>
        <v>6.839847986234525</v>
      </c>
      <c r="M44" s="35">
        <f t="shared" si="7"/>
        <v>3.5265058931659903</v>
      </c>
      <c r="N44" s="35">
        <f t="shared" si="7"/>
        <v>1.7189041079463865</v>
      </c>
      <c r="O44" s="35">
        <f t="shared" si="8"/>
        <v>0.0426804154097824</v>
      </c>
      <c r="P44" s="35">
        <f t="shared" si="8"/>
        <v>3.489921660423423</v>
      </c>
      <c r="Q44" s="35">
        <f t="shared" si="9"/>
        <v>0.04216960161477204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0.3322073460047992</v>
      </c>
      <c r="E45" s="35">
        <f t="shared" si="10"/>
        <v>0.29824596230905354</v>
      </c>
      <c r="F45" s="35">
        <f t="shared" si="10"/>
        <v>0.2782394524253444</v>
      </c>
      <c r="G45" s="35">
        <f t="shared" si="10"/>
        <v>0.3057193329701397</v>
      </c>
      <c r="H45" s="35">
        <f t="shared" si="10"/>
        <v>0.8094517449063677</v>
      </c>
      <c r="I45" s="35">
        <f t="shared" si="10"/>
        <v>0.3441721445763435</v>
      </c>
      <c r="J45" s="35">
        <f t="shared" si="10"/>
        <v>0.392237617548711</v>
      </c>
      <c r="K45" s="35">
        <f t="shared" si="10"/>
        <v>0.44842085150309646</v>
      </c>
      <c r="L45" s="35">
        <f t="shared" si="10"/>
        <v>0.3320561563917199</v>
      </c>
      <c r="M45" s="35">
        <f t="shared" si="7"/>
        <v>0.46577101103851976</v>
      </c>
      <c r="N45" s="35">
        <f t="shared" si="7"/>
        <v>0.39971260663582886</v>
      </c>
      <c r="O45" s="35">
        <f t="shared" si="8"/>
        <v>0.3878274912292813</v>
      </c>
      <c r="P45" s="35">
        <f t="shared" si="8"/>
        <v>0.41919722055474884</v>
      </c>
      <c r="Q45" s="35">
        <f t="shared" si="9"/>
        <v>0.44342378143819183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37.0635063653418</v>
      </c>
      <c r="E47" s="35">
        <f t="shared" si="10"/>
        <v>43.5422398165632</v>
      </c>
      <c r="F47" s="35">
        <f t="shared" si="10"/>
        <v>43.03049962079927</v>
      </c>
      <c r="G47" s="35">
        <f t="shared" si="10"/>
        <v>37.55349181686014</v>
      </c>
      <c r="H47" s="35">
        <f t="shared" si="10"/>
        <v>30.18616109027823</v>
      </c>
      <c r="I47" s="35">
        <f t="shared" si="10"/>
        <v>26.39913349884104</v>
      </c>
      <c r="J47" s="35">
        <f t="shared" si="10"/>
        <v>28.21718196883672</v>
      </c>
      <c r="K47" s="35">
        <f t="shared" si="10"/>
        <v>20.201503440072866</v>
      </c>
      <c r="L47" s="35">
        <f t="shared" si="10"/>
        <v>32.99218379529846</v>
      </c>
      <c r="M47" s="35">
        <f t="shared" si="7"/>
        <v>18.52882208514377</v>
      </c>
      <c r="N47" s="35">
        <f t="shared" si="7"/>
        <v>28.29559546685933</v>
      </c>
      <c r="O47" s="35">
        <f t="shared" si="8"/>
        <v>30.588031798751658</v>
      </c>
      <c r="P47" s="35">
        <f t="shared" si="8"/>
        <v>20.561665587932485</v>
      </c>
      <c r="Q47" s="35">
        <f t="shared" si="9"/>
        <v>19.061036840091187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12.811010082035004</v>
      </c>
      <c r="E48" s="35">
        <f t="shared" si="10"/>
        <v>13.9022046497202</v>
      </c>
      <c r="F48" s="35">
        <f t="shared" si="10"/>
        <v>14.038935186747192</v>
      </c>
      <c r="G48" s="35">
        <f t="shared" si="10"/>
        <v>11.469955127316569</v>
      </c>
      <c r="H48" s="35">
        <f t="shared" si="10"/>
        <v>8.1453483903122</v>
      </c>
      <c r="I48" s="35">
        <f t="shared" si="10"/>
        <v>3.6612919739047873</v>
      </c>
      <c r="J48" s="35">
        <f t="shared" si="10"/>
        <v>3.253964051422352</v>
      </c>
      <c r="K48" s="35">
        <f t="shared" si="10"/>
        <v>1.427099914061906</v>
      </c>
      <c r="L48" s="35">
        <f t="shared" si="10"/>
        <v>2.2121210181370285</v>
      </c>
      <c r="M48" s="35">
        <f t="shared" si="7"/>
        <v>1.6352407458230263</v>
      </c>
      <c r="N48" s="35">
        <f t="shared" si="7"/>
        <v>6.175959485130191</v>
      </c>
      <c r="O48" s="35">
        <f t="shared" si="8"/>
        <v>4.870686679599421</v>
      </c>
      <c r="P48" s="35">
        <f t="shared" si="8"/>
        <v>6.059495823118895</v>
      </c>
      <c r="Q48" s="35">
        <f t="shared" si="9"/>
        <v>5.477325746648049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23.58716782452958</v>
      </c>
      <c r="E49" s="35">
        <f t="shared" si="10"/>
        <v>28.543970445071267</v>
      </c>
      <c r="F49" s="35">
        <f t="shared" si="10"/>
        <v>26.69833518410672</v>
      </c>
      <c r="G49" s="35">
        <f t="shared" si="10"/>
        <v>23.029022987579424</v>
      </c>
      <c r="H49" s="35">
        <f t="shared" si="10"/>
        <v>19.774165979966824</v>
      </c>
      <c r="I49" s="35">
        <f t="shared" si="10"/>
        <v>21.54798524655953</v>
      </c>
      <c r="J49" s="35">
        <f t="shared" si="10"/>
        <v>23.513252728502927</v>
      </c>
      <c r="K49" s="35">
        <f t="shared" si="10"/>
        <v>17.479768417118727</v>
      </c>
      <c r="L49" s="35">
        <f t="shared" si="10"/>
        <v>29.18658716359207</v>
      </c>
      <c r="M49" s="35">
        <f t="shared" si="7"/>
        <v>16.036037736891643</v>
      </c>
      <c r="N49" s="35">
        <f t="shared" si="7"/>
        <v>21.40612899325385</v>
      </c>
      <c r="O49" s="35">
        <f t="shared" si="8"/>
        <v>25.17535620015932</v>
      </c>
      <c r="P49" s="35">
        <f t="shared" si="8"/>
        <v>13.936169677620569</v>
      </c>
      <c r="Q49" s="35">
        <f t="shared" si="9"/>
        <v>12.075582470393703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2.3113199127203985</v>
      </c>
      <c r="E50" s="35">
        <f t="shared" si="10"/>
        <v>0.2989535446632861</v>
      </c>
      <c r="F50" s="35">
        <f t="shared" si="10"/>
        <v>3.2105722923820994</v>
      </c>
      <c r="G50" s="35">
        <f t="shared" si="10"/>
        <v>0.12412922172327866</v>
      </c>
      <c r="H50" s="35">
        <f t="shared" si="10"/>
        <v>1.895911456632942</v>
      </c>
      <c r="I50" s="35">
        <f t="shared" si="10"/>
        <v>0.4790520419618334</v>
      </c>
      <c r="J50" s="35">
        <f t="shared" si="10"/>
        <v>1.7463399327312488</v>
      </c>
      <c r="K50" s="35">
        <f t="shared" si="10"/>
        <v>2.9023225008184843</v>
      </c>
      <c r="L50" s="35">
        <f t="shared" si="10"/>
        <v>2.9418731020233104</v>
      </c>
      <c r="M50" s="35">
        <f t="shared" si="7"/>
        <v>0.4462008004906827</v>
      </c>
      <c r="N50" s="35">
        <f t="shared" si="7"/>
        <v>0.49202623313837357</v>
      </c>
      <c r="O50" s="35">
        <f t="shared" si="8"/>
        <v>1.9572683913613755</v>
      </c>
      <c r="P50" s="35">
        <f t="shared" si="8"/>
        <v>0</v>
      </c>
      <c r="Q50" s="35">
        <f t="shared" si="9"/>
        <v>0.14508826128657637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</v>
      </c>
      <c r="E52" s="26">
        <f t="shared" si="11"/>
        <v>100.00000000000003</v>
      </c>
      <c r="F52" s="26">
        <f t="shared" si="11"/>
        <v>99.99999999999996</v>
      </c>
      <c r="G52" s="26">
        <f t="shared" si="11"/>
        <v>99.99999999999999</v>
      </c>
      <c r="H52" s="26">
        <f t="shared" si="11"/>
        <v>100</v>
      </c>
      <c r="I52" s="26">
        <f t="shared" si="11"/>
        <v>100</v>
      </c>
      <c r="J52" s="27">
        <f t="shared" si="11"/>
        <v>99.99999999999994</v>
      </c>
      <c r="K52" s="36">
        <f t="shared" si="11"/>
        <v>100</v>
      </c>
      <c r="L52" s="37">
        <f t="shared" si="11"/>
        <v>100</v>
      </c>
      <c r="M52" s="37">
        <f>SUM(M33:M51)-M34-M37-M38-M42-M48-M49</f>
        <v>100</v>
      </c>
      <c r="N52" s="37">
        <f>SUM(N33:N51)-N34-N37-N38-N42-N48-N49</f>
        <v>100</v>
      </c>
      <c r="O52" s="37">
        <f>SUM(O33:O51)-O34-O37-O38-O42-O48-O49</f>
        <v>100</v>
      </c>
      <c r="P52" s="37">
        <f>SUM(P33:P51)-P34-P37-P38-P42-P48-P49</f>
        <v>100.00000000000003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28.85635076403652</v>
      </c>
      <c r="E53" s="26">
        <f t="shared" si="12"/>
        <v>28.694056524430167</v>
      </c>
      <c r="F53" s="26">
        <f t="shared" si="12"/>
        <v>28.021998776582556</v>
      </c>
      <c r="G53" s="26">
        <f t="shared" si="12"/>
        <v>36.93524326990339</v>
      </c>
      <c r="H53" s="26">
        <f aca="true" t="shared" si="13" ref="H53:M53">SUM(H33:H36)-H34</f>
        <v>39.76128467558702</v>
      </c>
      <c r="I53" s="26">
        <f t="shared" si="13"/>
        <v>40.33642236081093</v>
      </c>
      <c r="J53" s="27">
        <f t="shared" si="13"/>
        <v>40.33795193127997</v>
      </c>
      <c r="K53" s="36">
        <f t="shared" si="13"/>
        <v>46.10043430102539</v>
      </c>
      <c r="L53" s="37">
        <f t="shared" si="13"/>
        <v>34.531624368490085</v>
      </c>
      <c r="M53" s="37">
        <f t="shared" si="13"/>
        <v>44.24423991144134</v>
      </c>
      <c r="N53" s="37">
        <f>SUM(N33:N36)-N34</f>
        <v>39.15001114198891</v>
      </c>
      <c r="O53" s="37">
        <f>SUM(O33:O36)-O34</f>
        <v>37.704743828307215</v>
      </c>
      <c r="P53" s="37">
        <f>SUM(P33:P36)-P34</f>
        <v>42.74537290107952</v>
      </c>
      <c r="Q53" s="37">
        <f>SUM(Q33:Q36)-Q34</f>
        <v>45.235455810824774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39.3748262780622</v>
      </c>
      <c r="E54" s="26">
        <f t="shared" si="14"/>
        <v>43.84119336122649</v>
      </c>
      <c r="F54" s="26">
        <f t="shared" si="14"/>
        <v>46.241071913181365</v>
      </c>
      <c r="G54" s="26">
        <f t="shared" si="14"/>
        <v>37.67762103858342</v>
      </c>
      <c r="H54" s="26">
        <f t="shared" si="14"/>
        <v>32.08207254691117</v>
      </c>
      <c r="I54" s="26">
        <f t="shared" si="14"/>
        <v>26.87818554080287</v>
      </c>
      <c r="J54" s="27">
        <f t="shared" si="14"/>
        <v>29.96352190156797</v>
      </c>
      <c r="K54" s="36">
        <f t="shared" si="14"/>
        <v>23.10382594089135</v>
      </c>
      <c r="L54" s="37">
        <f t="shared" si="14"/>
        <v>35.93405689732177</v>
      </c>
      <c r="M54" s="37">
        <f>+M47+M50+M51</f>
        <v>18.975022885634452</v>
      </c>
      <c r="N54" s="37">
        <f>+N47+N50+N51</f>
        <v>28.7876216999977</v>
      </c>
      <c r="O54" s="37">
        <f>+O47+O50+O51</f>
        <v>32.54530019011303</v>
      </c>
      <c r="P54" s="37">
        <f>+P47+P50+P51</f>
        <v>20.561665587932485</v>
      </c>
      <c r="Q54" s="37">
        <f>+Q47+Q50+Q51</f>
        <v>19.206125101377765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南那須町</v>
      </c>
      <c r="P1" s="39" t="str">
        <f>'財政指標'!$M$1</f>
        <v>南那須町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2" t="s">
        <v>195</v>
      </c>
      <c r="P3" s="2" t="s">
        <v>196</v>
      </c>
      <c r="Q3" s="2" t="s">
        <v>199</v>
      </c>
    </row>
    <row r="4" spans="1:17" ht="18" customHeight="1">
      <c r="A4" s="24" t="s">
        <v>100</v>
      </c>
      <c r="B4" s="19"/>
      <c r="C4" s="21"/>
      <c r="D4" s="21">
        <v>89288</v>
      </c>
      <c r="E4" s="21">
        <v>96410</v>
      </c>
      <c r="F4" s="21">
        <v>100700</v>
      </c>
      <c r="G4" s="21">
        <v>101020</v>
      </c>
      <c r="H4" s="21">
        <v>104557</v>
      </c>
      <c r="I4" s="21">
        <v>101805</v>
      </c>
      <c r="J4" s="23">
        <v>101909</v>
      </c>
      <c r="K4" s="16">
        <v>109240</v>
      </c>
      <c r="L4" s="68">
        <v>104780</v>
      </c>
      <c r="M4" s="68">
        <v>105976</v>
      </c>
      <c r="N4" s="68">
        <v>106467</v>
      </c>
      <c r="O4" s="68">
        <v>105936</v>
      </c>
      <c r="P4" s="68">
        <v>92995</v>
      </c>
      <c r="Q4" s="68">
        <v>92122</v>
      </c>
    </row>
    <row r="5" spans="1:17" ht="18" customHeight="1">
      <c r="A5" s="24" t="s">
        <v>99</v>
      </c>
      <c r="B5" s="19"/>
      <c r="C5" s="21"/>
      <c r="D5" s="21">
        <v>588485</v>
      </c>
      <c r="E5" s="21">
        <v>600600</v>
      </c>
      <c r="F5" s="21">
        <v>601167</v>
      </c>
      <c r="G5" s="21">
        <v>612524</v>
      </c>
      <c r="H5" s="21">
        <v>650405</v>
      </c>
      <c r="I5" s="21">
        <v>848799</v>
      </c>
      <c r="J5" s="23">
        <v>729367</v>
      </c>
      <c r="K5" s="16">
        <v>589634</v>
      </c>
      <c r="L5" s="68">
        <v>671954</v>
      </c>
      <c r="M5" s="68">
        <v>809485</v>
      </c>
      <c r="N5" s="68">
        <v>794940</v>
      </c>
      <c r="O5" s="68">
        <v>616199</v>
      </c>
      <c r="P5" s="68">
        <v>703875</v>
      </c>
      <c r="Q5" s="68">
        <v>738695</v>
      </c>
    </row>
    <row r="6" spans="1:17" ht="18" customHeight="1">
      <c r="A6" s="24" t="s">
        <v>101</v>
      </c>
      <c r="B6" s="19"/>
      <c r="C6" s="21"/>
      <c r="D6" s="21">
        <v>279334</v>
      </c>
      <c r="E6" s="21">
        <v>484738</v>
      </c>
      <c r="F6" s="21">
        <v>525670</v>
      </c>
      <c r="G6" s="21">
        <v>534460</v>
      </c>
      <c r="H6" s="21">
        <v>595106</v>
      </c>
      <c r="I6" s="21">
        <v>606462</v>
      </c>
      <c r="J6" s="23">
        <v>705155</v>
      </c>
      <c r="K6" s="25">
        <v>796510</v>
      </c>
      <c r="L6" s="68">
        <v>1415466</v>
      </c>
      <c r="M6" s="68">
        <v>601083</v>
      </c>
      <c r="N6" s="68">
        <v>1087118</v>
      </c>
      <c r="O6" s="68">
        <v>634327</v>
      </c>
      <c r="P6" s="68">
        <v>857141</v>
      </c>
      <c r="Q6" s="68">
        <v>707854</v>
      </c>
    </row>
    <row r="7" spans="1:17" ht="18" customHeight="1">
      <c r="A7" s="24" t="s">
        <v>110</v>
      </c>
      <c r="B7" s="19"/>
      <c r="C7" s="21"/>
      <c r="D7" s="21">
        <v>306228</v>
      </c>
      <c r="E7" s="21">
        <v>322423</v>
      </c>
      <c r="F7" s="21">
        <v>329599</v>
      </c>
      <c r="G7" s="21">
        <v>319169</v>
      </c>
      <c r="H7" s="21">
        <v>334336</v>
      </c>
      <c r="I7" s="21">
        <v>345024</v>
      </c>
      <c r="J7" s="23">
        <v>377776</v>
      </c>
      <c r="K7" s="16">
        <v>426372</v>
      </c>
      <c r="L7" s="68">
        <v>668726</v>
      </c>
      <c r="M7" s="68">
        <v>374356</v>
      </c>
      <c r="N7" s="68">
        <v>392667</v>
      </c>
      <c r="O7" s="68">
        <v>387211</v>
      </c>
      <c r="P7" s="68">
        <v>411518</v>
      </c>
      <c r="Q7" s="68">
        <v>440630</v>
      </c>
    </row>
    <row r="8" spans="1:17" ht="18" customHeight="1">
      <c r="A8" s="24" t="s">
        <v>111</v>
      </c>
      <c r="B8" s="19"/>
      <c r="C8" s="21"/>
      <c r="D8" s="21">
        <v>32</v>
      </c>
      <c r="E8" s="21">
        <v>44</v>
      </c>
      <c r="F8" s="21">
        <v>41</v>
      </c>
      <c r="G8" s="21">
        <v>37</v>
      </c>
      <c r="H8" s="21">
        <v>40</v>
      </c>
      <c r="I8" s="21">
        <v>34</v>
      </c>
      <c r="J8" s="23">
        <v>37</v>
      </c>
      <c r="K8" s="16">
        <v>32</v>
      </c>
      <c r="L8" s="68">
        <v>34</v>
      </c>
      <c r="M8" s="68">
        <v>34</v>
      </c>
      <c r="N8" s="68">
        <v>29</v>
      </c>
      <c r="O8" s="68">
        <v>182</v>
      </c>
      <c r="P8" s="68">
        <v>80</v>
      </c>
      <c r="Q8" s="68">
        <v>77</v>
      </c>
    </row>
    <row r="9" spans="1:17" ht="18" customHeight="1">
      <c r="A9" s="24" t="s">
        <v>112</v>
      </c>
      <c r="B9" s="19"/>
      <c r="C9" s="21"/>
      <c r="D9" s="21">
        <v>652910</v>
      </c>
      <c r="E9" s="21">
        <v>591383</v>
      </c>
      <c r="F9" s="21">
        <v>1118924</v>
      </c>
      <c r="G9" s="21">
        <v>819437</v>
      </c>
      <c r="H9" s="21">
        <v>659460</v>
      </c>
      <c r="I9" s="21">
        <v>617212</v>
      </c>
      <c r="J9" s="23">
        <v>556693</v>
      </c>
      <c r="K9" s="16">
        <v>462109</v>
      </c>
      <c r="L9" s="68">
        <v>475410</v>
      </c>
      <c r="M9" s="68">
        <v>319561</v>
      </c>
      <c r="N9" s="68">
        <v>366663</v>
      </c>
      <c r="O9" s="68">
        <v>281425</v>
      </c>
      <c r="P9" s="68">
        <v>515198</v>
      </c>
      <c r="Q9" s="68">
        <v>406846</v>
      </c>
    </row>
    <row r="10" spans="1:17" ht="18" customHeight="1">
      <c r="A10" s="24" t="s">
        <v>113</v>
      </c>
      <c r="B10" s="19"/>
      <c r="C10" s="21"/>
      <c r="D10" s="21">
        <v>351019</v>
      </c>
      <c r="E10" s="21">
        <v>203727</v>
      </c>
      <c r="F10" s="21">
        <v>213037</v>
      </c>
      <c r="G10" s="21">
        <v>195010</v>
      </c>
      <c r="H10" s="21">
        <v>206253</v>
      </c>
      <c r="I10" s="21">
        <v>175109</v>
      </c>
      <c r="J10" s="23">
        <v>179087</v>
      </c>
      <c r="K10" s="16">
        <v>182477</v>
      </c>
      <c r="L10" s="68">
        <v>181780</v>
      </c>
      <c r="M10" s="68">
        <v>174138</v>
      </c>
      <c r="N10" s="68">
        <v>160698</v>
      </c>
      <c r="O10" s="68">
        <v>204309</v>
      </c>
      <c r="P10" s="68">
        <v>99854</v>
      </c>
      <c r="Q10" s="68">
        <v>119449</v>
      </c>
    </row>
    <row r="11" spans="1:17" ht="18" customHeight="1">
      <c r="A11" s="24" t="s">
        <v>114</v>
      </c>
      <c r="B11" s="19"/>
      <c r="C11" s="21"/>
      <c r="D11" s="21">
        <v>311647</v>
      </c>
      <c r="E11" s="21">
        <v>420342</v>
      </c>
      <c r="F11" s="21">
        <v>439136</v>
      </c>
      <c r="G11" s="21">
        <v>521503</v>
      </c>
      <c r="H11" s="21">
        <v>695663</v>
      </c>
      <c r="I11" s="21">
        <v>695212</v>
      </c>
      <c r="J11" s="23">
        <v>712079</v>
      </c>
      <c r="K11" s="23">
        <v>489369</v>
      </c>
      <c r="L11" s="68">
        <v>727976</v>
      </c>
      <c r="M11" s="68">
        <v>607319</v>
      </c>
      <c r="N11" s="68">
        <v>629561</v>
      </c>
      <c r="O11" s="68">
        <v>625524</v>
      </c>
      <c r="P11" s="68">
        <v>450213</v>
      </c>
      <c r="Q11" s="68">
        <v>398709</v>
      </c>
    </row>
    <row r="12" spans="1:17" ht="18" customHeight="1">
      <c r="A12" s="24" t="s">
        <v>115</v>
      </c>
      <c r="B12" s="19"/>
      <c r="C12" s="21"/>
      <c r="D12" s="21">
        <v>165790</v>
      </c>
      <c r="E12" s="21">
        <v>191936</v>
      </c>
      <c r="F12" s="21">
        <v>201834</v>
      </c>
      <c r="G12" s="21">
        <v>212649</v>
      </c>
      <c r="H12" s="21">
        <v>238476</v>
      </c>
      <c r="I12" s="21">
        <v>237689</v>
      </c>
      <c r="J12" s="23">
        <v>271588</v>
      </c>
      <c r="K12" s="23">
        <v>269040</v>
      </c>
      <c r="L12" s="68">
        <v>254588</v>
      </c>
      <c r="M12" s="68">
        <v>265570</v>
      </c>
      <c r="N12" s="68">
        <v>238786</v>
      </c>
      <c r="O12" s="68">
        <v>257711</v>
      </c>
      <c r="P12" s="68">
        <v>242748</v>
      </c>
      <c r="Q12" s="68">
        <v>251394</v>
      </c>
    </row>
    <row r="13" spans="1:17" ht="18" customHeight="1">
      <c r="A13" s="24" t="s">
        <v>116</v>
      </c>
      <c r="B13" s="19"/>
      <c r="C13" s="21"/>
      <c r="D13" s="21">
        <v>1509428</v>
      </c>
      <c r="E13" s="21">
        <v>1782529</v>
      </c>
      <c r="F13" s="21">
        <v>1348365</v>
      </c>
      <c r="G13" s="21">
        <v>1203394</v>
      </c>
      <c r="H13" s="21">
        <v>798580</v>
      </c>
      <c r="I13" s="21">
        <v>817162</v>
      </c>
      <c r="J13" s="23">
        <v>856382</v>
      </c>
      <c r="K13" s="23">
        <v>505628</v>
      </c>
      <c r="L13" s="68">
        <v>850542</v>
      </c>
      <c r="M13" s="68">
        <v>495568</v>
      </c>
      <c r="N13" s="68">
        <v>622247</v>
      </c>
      <c r="O13" s="68">
        <v>1356039</v>
      </c>
      <c r="P13" s="68">
        <v>766732</v>
      </c>
      <c r="Q13" s="68">
        <v>740947</v>
      </c>
    </row>
    <row r="14" spans="1:17" ht="18" customHeight="1">
      <c r="A14" s="24" t="s">
        <v>117</v>
      </c>
      <c r="B14" s="19"/>
      <c r="C14" s="21"/>
      <c r="D14" s="21">
        <v>108766</v>
      </c>
      <c r="E14" s="21">
        <v>15210</v>
      </c>
      <c r="F14" s="21">
        <v>175091</v>
      </c>
      <c r="G14" s="21">
        <v>6161</v>
      </c>
      <c r="H14" s="21">
        <v>91754</v>
      </c>
      <c r="I14" s="21">
        <v>23910</v>
      </c>
      <c r="J14" s="23">
        <v>89045</v>
      </c>
      <c r="K14" s="23">
        <v>130935</v>
      </c>
      <c r="L14" s="68">
        <v>179229</v>
      </c>
      <c r="M14" s="68">
        <v>19380</v>
      </c>
      <c r="N14" s="68">
        <v>24619</v>
      </c>
      <c r="O14" s="68">
        <v>100935</v>
      </c>
      <c r="P14" s="68">
        <v>0</v>
      </c>
      <c r="Q14" s="68">
        <v>6544</v>
      </c>
    </row>
    <row r="15" spans="1:17" ht="18" customHeight="1">
      <c r="A15" s="24" t="s">
        <v>118</v>
      </c>
      <c r="B15" s="19"/>
      <c r="C15" s="21"/>
      <c r="D15" s="21">
        <v>334534</v>
      </c>
      <c r="E15" s="21">
        <v>370430</v>
      </c>
      <c r="F15" s="21">
        <v>392396</v>
      </c>
      <c r="G15" s="21">
        <v>430756</v>
      </c>
      <c r="H15" s="21">
        <v>458040</v>
      </c>
      <c r="I15" s="21">
        <v>522689</v>
      </c>
      <c r="J15" s="23">
        <v>519832</v>
      </c>
      <c r="K15" s="16">
        <v>550041</v>
      </c>
      <c r="L15" s="68">
        <v>561858</v>
      </c>
      <c r="M15" s="68">
        <v>570866</v>
      </c>
      <c r="N15" s="68">
        <v>579800</v>
      </c>
      <c r="O15" s="68">
        <v>587134</v>
      </c>
      <c r="P15" s="68">
        <v>630670</v>
      </c>
      <c r="Q15" s="68">
        <v>607091</v>
      </c>
    </row>
    <row r="16" spans="1:17" ht="18" customHeight="1">
      <c r="A16" s="24" t="s">
        <v>88</v>
      </c>
      <c r="B16" s="19"/>
      <c r="C16" s="21"/>
      <c r="D16" s="21">
        <v>8335</v>
      </c>
      <c r="E16" s="21">
        <v>7975</v>
      </c>
      <c r="F16" s="21">
        <v>7616</v>
      </c>
      <c r="G16" s="21">
        <v>7256</v>
      </c>
      <c r="H16" s="21">
        <v>6902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4705796</v>
      </c>
      <c r="E19" s="21">
        <f t="shared" si="0"/>
        <v>5087747</v>
      </c>
      <c r="F19" s="21">
        <f t="shared" si="0"/>
        <v>5453576</v>
      </c>
      <c r="G19" s="21">
        <f t="shared" si="0"/>
        <v>4963376</v>
      </c>
      <c r="H19" s="21">
        <f aca="true" t="shared" si="1" ref="H19:N19">SUM(H4:H18)</f>
        <v>4839572</v>
      </c>
      <c r="I19" s="21">
        <f t="shared" si="1"/>
        <v>4991107</v>
      </c>
      <c r="J19" s="21">
        <f t="shared" si="1"/>
        <v>5098950</v>
      </c>
      <c r="K19" s="21">
        <f t="shared" si="1"/>
        <v>4511387</v>
      </c>
      <c r="L19" s="69">
        <f t="shared" si="1"/>
        <v>6092343</v>
      </c>
      <c r="M19" s="69">
        <f t="shared" si="1"/>
        <v>4343336</v>
      </c>
      <c r="N19" s="69">
        <f t="shared" si="1"/>
        <v>5003595</v>
      </c>
      <c r="O19" s="69">
        <f>SUM(O4:O18)</f>
        <v>5156932</v>
      </c>
      <c r="P19" s="69">
        <f>SUM(P4:P18)</f>
        <v>4771024</v>
      </c>
      <c r="Q19" s="69">
        <f>SUM(Q4:Q18)</f>
        <v>4510358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南那須町</v>
      </c>
      <c r="P30" s="39"/>
      <c r="Q30" s="39" t="str">
        <f>'財政指標'!$M$1</f>
        <v>南那須町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2" t="s">
        <v>195</v>
      </c>
      <c r="P32" s="2" t="s">
        <v>196</v>
      </c>
      <c r="Q32" s="2" t="s">
        <v>199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1.8974048173783988</v>
      </c>
      <c r="E33" s="40">
        <f t="shared" si="2"/>
        <v>1.8949448547657737</v>
      </c>
      <c r="F33" s="40">
        <f t="shared" si="2"/>
        <v>1.8464948503514025</v>
      </c>
      <c r="G33" s="40">
        <f t="shared" si="2"/>
        <v>2.0353082256915456</v>
      </c>
      <c r="H33" s="40">
        <f t="shared" si="2"/>
        <v>2.160459643951986</v>
      </c>
      <c r="I33" s="40">
        <f t="shared" si="2"/>
        <v>2.039727859971746</v>
      </c>
      <c r="J33" s="40">
        <f t="shared" si="2"/>
        <v>1.9986271683385797</v>
      </c>
      <c r="K33" s="40">
        <f t="shared" si="2"/>
        <v>2.421428265852608</v>
      </c>
      <c r="L33" s="40">
        <f t="shared" si="2"/>
        <v>1.719863769981434</v>
      </c>
      <c r="M33" s="40">
        <f aca="true" t="shared" si="3" ref="M33:N47">M4/M$19*100</f>
        <v>2.4399678035500822</v>
      </c>
      <c r="N33" s="40">
        <f t="shared" si="3"/>
        <v>2.1278101045348397</v>
      </c>
      <c r="O33" s="40">
        <f aca="true" t="shared" si="4" ref="O33:P47">O4/O$19*100</f>
        <v>2.054244655543257</v>
      </c>
      <c r="P33" s="40">
        <f t="shared" si="4"/>
        <v>1.9491622762744434</v>
      </c>
      <c r="Q33" s="40">
        <f aca="true" t="shared" si="5" ref="Q33:Q47">Q4/Q$19*100</f>
        <v>2.0424542796824556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12.505535726580582</v>
      </c>
      <c r="E34" s="40">
        <f t="shared" si="6"/>
        <v>11.804832276447708</v>
      </c>
      <c r="F34" s="40">
        <f t="shared" si="6"/>
        <v>11.023354217489588</v>
      </c>
      <c r="G34" s="40">
        <f t="shared" si="6"/>
        <v>12.3408744370767</v>
      </c>
      <c r="H34" s="40">
        <f t="shared" si="6"/>
        <v>13.439308269408947</v>
      </c>
      <c r="I34" s="40">
        <f t="shared" si="6"/>
        <v>17.006227275832796</v>
      </c>
      <c r="J34" s="40">
        <f t="shared" si="6"/>
        <v>14.304258719932536</v>
      </c>
      <c r="K34" s="40">
        <f t="shared" si="6"/>
        <v>13.069905109005278</v>
      </c>
      <c r="L34" s="40">
        <f t="shared" si="6"/>
        <v>11.029484058924456</v>
      </c>
      <c r="M34" s="40">
        <f t="shared" si="3"/>
        <v>18.637402218018593</v>
      </c>
      <c r="N34" s="40">
        <f t="shared" si="3"/>
        <v>15.88737697595429</v>
      </c>
      <c r="O34" s="40">
        <f t="shared" si="4"/>
        <v>11.948945613399594</v>
      </c>
      <c r="P34" s="40">
        <f t="shared" si="4"/>
        <v>14.753122180898693</v>
      </c>
      <c r="Q34" s="40">
        <f t="shared" si="5"/>
        <v>16.377746511474257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5.935956424800396</v>
      </c>
      <c r="E35" s="40">
        <f t="shared" si="6"/>
        <v>9.527557089611571</v>
      </c>
      <c r="F35" s="40">
        <f t="shared" si="6"/>
        <v>9.638996504312033</v>
      </c>
      <c r="G35" s="40">
        <f t="shared" si="6"/>
        <v>10.768073988349865</v>
      </c>
      <c r="H35" s="40">
        <f t="shared" si="6"/>
        <v>12.296665903513782</v>
      </c>
      <c r="I35" s="40">
        <f t="shared" si="6"/>
        <v>12.150851504485878</v>
      </c>
      <c r="J35" s="40">
        <f t="shared" si="6"/>
        <v>13.829415860128066</v>
      </c>
      <c r="K35" s="40">
        <f t="shared" si="6"/>
        <v>17.655545844326813</v>
      </c>
      <c r="L35" s="40">
        <f t="shared" si="6"/>
        <v>23.233524442074255</v>
      </c>
      <c r="M35" s="40">
        <f t="shared" si="3"/>
        <v>13.839201019677041</v>
      </c>
      <c r="N35" s="40">
        <f t="shared" si="3"/>
        <v>21.72673847503645</v>
      </c>
      <c r="O35" s="40">
        <f t="shared" si="4"/>
        <v>12.300472451449815</v>
      </c>
      <c r="P35" s="40">
        <f t="shared" si="4"/>
        <v>17.965556241175896</v>
      </c>
      <c r="Q35" s="40">
        <f t="shared" si="5"/>
        <v>15.693964869307491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6.507464411971959</v>
      </c>
      <c r="E36" s="40">
        <f t="shared" si="6"/>
        <v>6.337245149965201</v>
      </c>
      <c r="F36" s="40">
        <f t="shared" si="6"/>
        <v>6.043722504279761</v>
      </c>
      <c r="G36" s="40">
        <f t="shared" si="6"/>
        <v>6.430481994513412</v>
      </c>
      <c r="H36" s="40">
        <f t="shared" si="6"/>
        <v>6.908379501327803</v>
      </c>
      <c r="I36" s="40">
        <f t="shared" si="6"/>
        <v>6.912775061724783</v>
      </c>
      <c r="J36" s="40">
        <f t="shared" si="6"/>
        <v>7.408897910354092</v>
      </c>
      <c r="K36" s="40">
        <f t="shared" si="6"/>
        <v>9.451018057196157</v>
      </c>
      <c r="L36" s="40">
        <f t="shared" si="6"/>
        <v>10.97649951750911</v>
      </c>
      <c r="M36" s="40">
        <f t="shared" si="3"/>
        <v>8.61908910570124</v>
      </c>
      <c r="N36" s="40">
        <f t="shared" si="3"/>
        <v>7.84769750549355</v>
      </c>
      <c r="O36" s="40">
        <f t="shared" si="4"/>
        <v>7.508553535319063</v>
      </c>
      <c r="P36" s="40">
        <f t="shared" si="4"/>
        <v>8.625360090412457</v>
      </c>
      <c r="Q36" s="40">
        <f t="shared" si="5"/>
        <v>9.769291040755522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0.0006800124782289755</v>
      </c>
      <c r="E37" s="40">
        <f t="shared" si="6"/>
        <v>0.0008648228773954365</v>
      </c>
      <c r="F37" s="40">
        <f t="shared" si="6"/>
        <v>0.0007518002866376117</v>
      </c>
      <c r="G37" s="40">
        <f t="shared" si="6"/>
        <v>0.0007454603479567133</v>
      </c>
      <c r="H37" s="40">
        <f t="shared" si="6"/>
        <v>0.0008265193698946932</v>
      </c>
      <c r="I37" s="40">
        <f t="shared" si="6"/>
        <v>0.0006812116029570194</v>
      </c>
      <c r="J37" s="40">
        <f t="shared" si="6"/>
        <v>0.0007256395924651154</v>
      </c>
      <c r="K37" s="40">
        <f t="shared" si="6"/>
        <v>0.0007093162258081606</v>
      </c>
      <c r="L37" s="40">
        <f t="shared" si="6"/>
        <v>0.0005580775737675965</v>
      </c>
      <c r="M37" s="40">
        <f t="shared" si="3"/>
        <v>0.0007828084219134784</v>
      </c>
      <c r="N37" s="40">
        <f t="shared" si="3"/>
        <v>0.0005795832796219518</v>
      </c>
      <c r="O37" s="40">
        <f t="shared" si="4"/>
        <v>0.0035292301701864595</v>
      </c>
      <c r="P37" s="40">
        <f t="shared" si="4"/>
        <v>0.0016767888822189951</v>
      </c>
      <c r="Q37" s="40">
        <f t="shared" si="5"/>
        <v>0.0017071815585370386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13.874592098765012</v>
      </c>
      <c r="E38" s="40">
        <f t="shared" si="6"/>
        <v>11.62367153869876</v>
      </c>
      <c r="F38" s="40">
        <f t="shared" si="6"/>
        <v>20.517253266480562</v>
      </c>
      <c r="G38" s="40">
        <f t="shared" si="6"/>
        <v>16.509670031043385</v>
      </c>
      <c r="H38" s="40">
        <f t="shared" si="6"/>
        <v>13.626411591768859</v>
      </c>
      <c r="I38" s="40">
        <f t="shared" si="6"/>
        <v>12.366234584832583</v>
      </c>
      <c r="J38" s="40">
        <f t="shared" si="6"/>
        <v>10.917796801302229</v>
      </c>
      <c r="K38" s="40">
        <f t="shared" si="6"/>
        <v>10.243169118499477</v>
      </c>
      <c r="L38" s="40">
        <f t="shared" si="6"/>
        <v>7.803401745436854</v>
      </c>
      <c r="M38" s="40">
        <f t="shared" si="3"/>
        <v>7.357501238679209</v>
      </c>
      <c r="N38" s="40">
        <f t="shared" si="3"/>
        <v>7.327991174345645</v>
      </c>
      <c r="O38" s="40">
        <f t="shared" si="4"/>
        <v>5.4572175859600245</v>
      </c>
      <c r="P38" s="40">
        <f t="shared" si="4"/>
        <v>10.798478481768274</v>
      </c>
      <c r="Q38" s="40">
        <f t="shared" si="5"/>
        <v>9.02025958915013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7.459290627983023</v>
      </c>
      <c r="E39" s="40">
        <f t="shared" si="6"/>
        <v>4.004267507798639</v>
      </c>
      <c r="F39" s="40">
        <f t="shared" si="6"/>
        <v>3.9063726259613873</v>
      </c>
      <c r="G39" s="40">
        <f t="shared" si="6"/>
        <v>3.9289789852713155</v>
      </c>
      <c r="H39" s="40">
        <f t="shared" si="6"/>
        <v>4.261802489972253</v>
      </c>
      <c r="I39" s="40">
        <f t="shared" si="6"/>
        <v>3.5084200759470794</v>
      </c>
      <c r="J39" s="40">
        <f t="shared" si="6"/>
        <v>3.5122329106973007</v>
      </c>
      <c r="K39" s="40">
        <f t="shared" si="6"/>
        <v>4.044809279274866</v>
      </c>
      <c r="L39" s="40">
        <f t="shared" si="6"/>
        <v>2.983745334102167</v>
      </c>
      <c r="M39" s="40">
        <f t="shared" si="3"/>
        <v>4.009314499269686</v>
      </c>
      <c r="N39" s="40">
        <f t="shared" si="3"/>
        <v>3.211650823058221</v>
      </c>
      <c r="O39" s="40">
        <f t="shared" si="4"/>
        <v>3.9618323452781614</v>
      </c>
      <c r="P39" s="40">
        <f t="shared" si="4"/>
        <v>2.0929259630636943</v>
      </c>
      <c r="Q39" s="40">
        <f t="shared" si="5"/>
        <v>2.6483263634505287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6.622620275082047</v>
      </c>
      <c r="E40" s="40">
        <f t="shared" si="6"/>
        <v>8.261849498412559</v>
      </c>
      <c r="F40" s="40">
        <f t="shared" si="6"/>
        <v>8.052257821290103</v>
      </c>
      <c r="G40" s="40">
        <f t="shared" si="6"/>
        <v>10.507021833526213</v>
      </c>
      <c r="H40" s="40">
        <f t="shared" si="6"/>
        <v>14.374473610476299</v>
      </c>
      <c r="I40" s="40">
        <f t="shared" si="6"/>
        <v>13.929014144557511</v>
      </c>
      <c r="J40" s="40">
        <f t="shared" si="6"/>
        <v>13.96520852332343</v>
      </c>
      <c r="K40" s="40">
        <f t="shared" si="6"/>
        <v>10.847417878359805</v>
      </c>
      <c r="L40" s="40">
        <f t="shared" si="6"/>
        <v>11.949031760030584</v>
      </c>
      <c r="M40" s="40">
        <f t="shared" si="3"/>
        <v>13.982777293766818</v>
      </c>
      <c r="N40" s="40">
        <f t="shared" si="3"/>
        <v>12.582173417312953</v>
      </c>
      <c r="O40" s="40">
        <f t="shared" si="4"/>
        <v>12.129770181185247</v>
      </c>
      <c r="P40" s="40">
        <f t="shared" si="4"/>
        <v>9.436401912880758</v>
      </c>
      <c r="Q40" s="40">
        <f t="shared" si="5"/>
        <v>8.839852623672002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3.5231021489244325</v>
      </c>
      <c r="E41" s="40">
        <f t="shared" si="6"/>
        <v>3.772514631722057</v>
      </c>
      <c r="F41" s="40">
        <f t="shared" si="6"/>
        <v>3.7009477817857497</v>
      </c>
      <c r="G41" s="40">
        <f t="shared" si="6"/>
        <v>4.28436209547695</v>
      </c>
      <c r="H41" s="40">
        <f t="shared" si="6"/>
        <v>4.92762583137517</v>
      </c>
      <c r="I41" s="40">
        <f t="shared" si="6"/>
        <v>4.762250138095617</v>
      </c>
      <c r="J41" s="40">
        <f t="shared" si="6"/>
        <v>5.326351503740966</v>
      </c>
      <c r="K41" s="40">
        <f t="shared" si="6"/>
        <v>5.96357616848211</v>
      </c>
      <c r="L41" s="40">
        <f t="shared" si="6"/>
        <v>4.178819216186613</v>
      </c>
      <c r="M41" s="40">
        <f t="shared" si="3"/>
        <v>6.11442448845772</v>
      </c>
      <c r="N41" s="40">
        <f t="shared" si="3"/>
        <v>4.772288724407151</v>
      </c>
      <c r="O41" s="40">
        <f t="shared" si="4"/>
        <v>4.997370529609466</v>
      </c>
      <c r="P41" s="40">
        <f t="shared" si="4"/>
        <v>5.087964344761208</v>
      </c>
      <c r="Q41" s="40">
        <f t="shared" si="5"/>
        <v>5.57370390554364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32.07593359338144</v>
      </c>
      <c r="E42" s="40">
        <f t="shared" si="6"/>
        <v>35.03572406410932</v>
      </c>
      <c r="F42" s="40">
        <f t="shared" si="6"/>
        <v>24.724419353466423</v>
      </c>
      <c r="G42" s="40">
        <f t="shared" si="6"/>
        <v>24.245473242405975</v>
      </c>
      <c r="H42" s="40">
        <f t="shared" si="6"/>
        <v>16.5010459602626</v>
      </c>
      <c r="I42" s="40">
        <f t="shared" si="6"/>
        <v>16.37235987928129</v>
      </c>
      <c r="J42" s="40">
        <f t="shared" si="6"/>
        <v>16.795261769580012</v>
      </c>
      <c r="K42" s="40">
        <f t="shared" si="6"/>
        <v>11.20781701946652</v>
      </c>
      <c r="L42" s="40">
        <f t="shared" si="6"/>
        <v>13.960835757277618</v>
      </c>
      <c r="M42" s="40">
        <f t="shared" si="3"/>
        <v>11.40984717737702</v>
      </c>
      <c r="N42" s="40">
        <f t="shared" si="3"/>
        <v>12.43599851706623</v>
      </c>
      <c r="O42" s="40">
        <f t="shared" si="4"/>
        <v>26.295460168953166</v>
      </c>
      <c r="P42" s="40">
        <f t="shared" si="4"/>
        <v>16.070596165519184</v>
      </c>
      <c r="Q42" s="40">
        <f t="shared" si="5"/>
        <v>16.427676029264195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2.3113199127203985</v>
      </c>
      <c r="E43" s="40">
        <f t="shared" si="6"/>
        <v>0.2989535446632861</v>
      </c>
      <c r="F43" s="40">
        <f t="shared" si="6"/>
        <v>3.2105722923820994</v>
      </c>
      <c r="G43" s="40">
        <f t="shared" si="6"/>
        <v>0.12412922172327866</v>
      </c>
      <c r="H43" s="40">
        <f t="shared" si="6"/>
        <v>1.895911456632942</v>
      </c>
      <c r="I43" s="40">
        <f t="shared" si="6"/>
        <v>0.4790520419618334</v>
      </c>
      <c r="J43" s="40">
        <f t="shared" si="6"/>
        <v>1.7463399327312488</v>
      </c>
      <c r="K43" s="40">
        <f t="shared" si="6"/>
        <v>2.9023225008184843</v>
      </c>
      <c r="L43" s="40">
        <f t="shared" si="6"/>
        <v>2.9418731020233104</v>
      </c>
      <c r="M43" s="40">
        <f t="shared" si="3"/>
        <v>0.4462008004906827</v>
      </c>
      <c r="N43" s="40">
        <f t="shared" si="3"/>
        <v>0.49202623313837357</v>
      </c>
      <c r="O43" s="40">
        <f t="shared" si="4"/>
        <v>1.9572683913613755</v>
      </c>
      <c r="P43" s="40">
        <f t="shared" si="4"/>
        <v>0</v>
      </c>
      <c r="Q43" s="40">
        <f t="shared" si="5"/>
        <v>0.14508826128657637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7.108977949745378</v>
      </c>
      <c r="E44" s="40">
        <f t="shared" si="6"/>
        <v>7.280825874399809</v>
      </c>
      <c r="F44" s="40">
        <f t="shared" si="6"/>
        <v>7.195205494523227</v>
      </c>
      <c r="G44" s="40">
        <f t="shared" si="6"/>
        <v>8.678689666066001</v>
      </c>
      <c r="H44" s="40">
        <f t="shared" si="6"/>
        <v>9.46447330466413</v>
      </c>
      <c r="I44" s="40">
        <f t="shared" si="6"/>
        <v>10.472406221705926</v>
      </c>
      <c r="J44" s="40">
        <f t="shared" si="6"/>
        <v>10.194883260279077</v>
      </c>
      <c r="K44" s="40">
        <f t="shared" si="6"/>
        <v>12.192281442492076</v>
      </c>
      <c r="L44" s="40">
        <f t="shared" si="6"/>
        <v>9.22236321887983</v>
      </c>
      <c r="M44" s="40">
        <f t="shared" si="3"/>
        <v>13.143491546589994</v>
      </c>
      <c r="N44" s="40">
        <f t="shared" si="3"/>
        <v>11.587668466372678</v>
      </c>
      <c r="O44" s="40">
        <f t="shared" si="4"/>
        <v>11.385335311770643</v>
      </c>
      <c r="P44" s="40">
        <f t="shared" si="4"/>
        <v>13.218755554363174</v>
      </c>
      <c r="Q44" s="40">
        <f t="shared" si="5"/>
        <v>13.459929344854665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0.17712200018870347</v>
      </c>
      <c r="E45" s="40">
        <f t="shared" si="6"/>
        <v>0.15674914652792285</v>
      </c>
      <c r="F45" s="40">
        <f t="shared" si="6"/>
        <v>0.13965148739102565</v>
      </c>
      <c r="G45" s="40">
        <f t="shared" si="6"/>
        <v>0.14619081850740304</v>
      </c>
      <c r="H45" s="40">
        <f t="shared" si="6"/>
        <v>0.1426159172753293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100.00000000000001</v>
      </c>
      <c r="F48" s="37">
        <f t="shared" si="7"/>
        <v>99.99999999999997</v>
      </c>
      <c r="G48" s="37">
        <f t="shared" si="7"/>
        <v>100.00000000000001</v>
      </c>
      <c r="H48" s="37">
        <f t="shared" si="7"/>
        <v>100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100</v>
      </c>
      <c r="M48" s="37">
        <f>SUM(M33:M47)</f>
        <v>100.00000000000001</v>
      </c>
      <c r="N48" s="37">
        <f>SUM(N33:N47)</f>
        <v>100</v>
      </c>
      <c r="O48" s="37">
        <f>SUM(O33:O47)</f>
        <v>100.00000000000001</v>
      </c>
      <c r="P48" s="37">
        <f>SUM(P33:P47)</f>
        <v>99.99999999999999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54">
      <selection activeCell="O73" sqref="O73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南那須町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</row>
    <row r="2" spans="16:31" ht="13.5">
      <c r="P2" t="s">
        <v>146</v>
      </c>
      <c r="Q2" s="47">
        <f>'歳入'!B4</f>
        <v>0</v>
      </c>
      <c r="R2" s="47">
        <f>'歳入'!D4</f>
        <v>1039711</v>
      </c>
      <c r="S2" s="47">
        <f>'歳入'!E4</f>
        <v>1135983</v>
      </c>
      <c r="T2" s="47">
        <f>'歳入'!F4</f>
        <v>1148568</v>
      </c>
      <c r="U2" s="47">
        <f>'歳入'!G4</f>
        <v>1105520</v>
      </c>
      <c r="V2" s="47">
        <f>'歳入'!H4</f>
        <v>1183307</v>
      </c>
      <c r="W2" s="47">
        <f>'歳入'!I4</f>
        <v>1172543</v>
      </c>
      <c r="X2" s="47">
        <f>'歳入'!J4</f>
        <v>1212528</v>
      </c>
      <c r="Y2" s="47">
        <f>'歳入'!K4</f>
        <v>1149872</v>
      </c>
      <c r="Z2" s="47">
        <f>'歳入'!L4</f>
        <v>1177913</v>
      </c>
      <c r="AA2" s="47">
        <f>'歳入'!M4</f>
        <v>1191196</v>
      </c>
      <c r="AB2" s="47">
        <f>'歳入'!N4</f>
        <v>1218519</v>
      </c>
      <c r="AC2" s="47">
        <f>'歳入'!O4</f>
        <v>1194163</v>
      </c>
      <c r="AD2" s="47">
        <f>'歳入'!P4</f>
        <v>1121172</v>
      </c>
      <c r="AE2" s="47">
        <f>'歳入'!Q4</f>
        <v>1240526</v>
      </c>
    </row>
    <row r="3" spans="16:31" ht="13.5">
      <c r="P3" s="47" t="s">
        <v>181</v>
      </c>
      <c r="Q3" s="47">
        <f>'歳入'!B15</f>
        <v>0</v>
      </c>
      <c r="R3" s="47">
        <f>'歳入'!D15</f>
        <v>1618632</v>
      </c>
      <c r="S3" s="47">
        <f>'歳入'!E15</f>
        <v>1828028</v>
      </c>
      <c r="T3" s="47">
        <f>'歳入'!F15</f>
        <v>1670114</v>
      </c>
      <c r="U3" s="47">
        <f>'歳入'!G15</f>
        <v>1740363</v>
      </c>
      <c r="V3" s="47">
        <f>'歳入'!H15</f>
        <v>1846697</v>
      </c>
      <c r="W3" s="47">
        <f>'歳入'!I15</f>
        <v>1858829</v>
      </c>
      <c r="X3" s="47">
        <f>'歳入'!J15</f>
        <v>1927637</v>
      </c>
      <c r="Y3" s="47">
        <f>'歳入'!K15</f>
        <v>1884946</v>
      </c>
      <c r="Z3" s="47">
        <f>'歳入'!L15</f>
        <v>1985157</v>
      </c>
      <c r="AA3" s="47">
        <f>'歳入'!M15</f>
        <v>2046742</v>
      </c>
      <c r="AB3" s="47">
        <f>'歳入'!N15</f>
        <v>1907261</v>
      </c>
      <c r="AC3" s="47">
        <f>'歳入'!O15</f>
        <v>1764038</v>
      </c>
      <c r="AD3" s="47">
        <f>'歳入'!P15</f>
        <v>1609889</v>
      </c>
      <c r="AE3" s="47">
        <f>'歳入'!Q15</f>
        <v>1584437</v>
      </c>
    </row>
    <row r="4" spans="16:31" ht="13.5">
      <c r="P4" t="s">
        <v>147</v>
      </c>
      <c r="Q4" s="47">
        <f>'歳入'!B22</f>
        <v>0</v>
      </c>
      <c r="R4" s="47">
        <f>'歳入'!D22</f>
        <v>234409</v>
      </c>
      <c r="S4" s="47">
        <f>'歳入'!E22</f>
        <v>269352</v>
      </c>
      <c r="T4" s="47">
        <f>'歳入'!F22</f>
        <v>344140</v>
      </c>
      <c r="U4" s="47">
        <f>'歳入'!G22</f>
        <v>315218</v>
      </c>
      <c r="V4" s="47">
        <f>'歳入'!H22</f>
        <v>362162</v>
      </c>
      <c r="W4" s="47">
        <f>'歳入'!I22</f>
        <v>234016</v>
      </c>
      <c r="X4" s="47">
        <f>'歳入'!J22</f>
        <v>342243</v>
      </c>
      <c r="Y4" s="47">
        <f>'歳入'!K22</f>
        <v>305654</v>
      </c>
      <c r="Z4" s="47">
        <f>'歳入'!L22</f>
        <v>427030</v>
      </c>
      <c r="AA4" s="47">
        <f>'歳入'!M22</f>
        <v>146206</v>
      </c>
      <c r="AB4" s="47">
        <f>'歳入'!N22</f>
        <v>288754</v>
      </c>
      <c r="AC4" s="47">
        <f>'歳入'!O22</f>
        <v>291066</v>
      </c>
      <c r="AD4" s="47">
        <f>'歳入'!P22</f>
        <v>207709</v>
      </c>
      <c r="AE4" s="47">
        <f>'歳入'!Q22</f>
        <v>178012</v>
      </c>
    </row>
    <row r="5" spans="16:31" ht="13.5">
      <c r="P5" t="s">
        <v>188</v>
      </c>
      <c r="Q5" s="47">
        <f>'歳入'!B28</f>
        <v>0</v>
      </c>
      <c r="R5" s="47">
        <f>'歳入'!D23</f>
        <v>368655</v>
      </c>
      <c r="S5" s="47">
        <f>'歳入'!E23</f>
        <v>366706</v>
      </c>
      <c r="T5" s="47">
        <f>'歳入'!F23</f>
        <v>658602</v>
      </c>
      <c r="U5" s="47">
        <f>'歳入'!G23</f>
        <v>335748</v>
      </c>
      <c r="V5" s="47">
        <f>'歳入'!H23</f>
        <v>325455</v>
      </c>
      <c r="W5" s="47">
        <f>'歳入'!I23</f>
        <v>348881</v>
      </c>
      <c r="X5" s="47">
        <f>'歳入'!J23</f>
        <v>367240</v>
      </c>
      <c r="Y5" s="47">
        <f>'歳入'!K23</f>
        <v>283902</v>
      </c>
      <c r="Z5" s="47">
        <f>'歳入'!L23</f>
        <v>393320</v>
      </c>
      <c r="AA5" s="47">
        <f>'歳入'!M23</f>
        <v>187091</v>
      </c>
      <c r="AB5" s="47">
        <f>'歳入'!N23</f>
        <v>286077</v>
      </c>
      <c r="AC5" s="47">
        <f>'歳入'!O23</f>
        <v>247275</v>
      </c>
      <c r="AD5" s="47">
        <f>'歳入'!P23</f>
        <v>303258</v>
      </c>
      <c r="AE5" s="47">
        <f>'歳入'!Q23</f>
        <v>249696</v>
      </c>
    </row>
    <row r="6" spans="16:31" ht="13.5">
      <c r="P6" t="s">
        <v>148</v>
      </c>
      <c r="Q6" s="47">
        <f>'歳入'!B29</f>
        <v>0</v>
      </c>
      <c r="R6" s="47">
        <f>'歳入'!D29</f>
        <v>481000</v>
      </c>
      <c r="S6" s="47">
        <f>'歳入'!E29</f>
        <v>459000</v>
      </c>
      <c r="T6" s="47">
        <f>'歳入'!F29</f>
        <v>739700</v>
      </c>
      <c r="U6" s="47">
        <f>'歳入'!G29</f>
        <v>734500</v>
      </c>
      <c r="V6" s="47">
        <f>'歳入'!H29</f>
        <v>543500</v>
      </c>
      <c r="W6" s="47">
        <f>'歳入'!I29</f>
        <v>657500</v>
      </c>
      <c r="X6" s="47">
        <f>'歳入'!J29</f>
        <v>676600</v>
      </c>
      <c r="Y6" s="47">
        <f>'歳入'!K29</f>
        <v>510000</v>
      </c>
      <c r="Z6" s="47">
        <f>'歳入'!L29</f>
        <v>961400</v>
      </c>
      <c r="AA6" s="47">
        <f>'歳入'!M29</f>
        <v>295200</v>
      </c>
      <c r="AB6" s="47">
        <f>'歳入'!N29</f>
        <v>419140</v>
      </c>
      <c r="AC6" s="47">
        <f>'歳入'!O29</f>
        <v>795120</v>
      </c>
      <c r="AD6" s="47">
        <f>'歳入'!P29</f>
        <v>662200</v>
      </c>
      <c r="AE6" s="47">
        <f>'歳入'!Q29</f>
        <v>525000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4961856</v>
      </c>
      <c r="S7" s="47">
        <f>'歳入'!E32</f>
        <v>5346968</v>
      </c>
      <c r="T7" s="47">
        <f>'歳入'!F32</f>
        <v>5644749</v>
      </c>
      <c r="U7" s="47">
        <f>'歳入'!G32</f>
        <v>5218966</v>
      </c>
      <c r="V7" s="47">
        <f>'歳入'!H32</f>
        <v>5151482</v>
      </c>
      <c r="W7" s="47">
        <f>'歳入'!I32</f>
        <v>5288046</v>
      </c>
      <c r="X7" s="47">
        <f>'歳入'!J32</f>
        <v>5408402</v>
      </c>
      <c r="Y7" s="47">
        <f>'歳入'!K32</f>
        <v>5000517</v>
      </c>
      <c r="Z7" s="47">
        <f>'歳入'!L32</f>
        <v>6477460</v>
      </c>
      <c r="AA7" s="47">
        <f>'歳入'!M32</f>
        <v>4755604</v>
      </c>
      <c r="AB7" s="47">
        <f>'歳入'!N32</f>
        <v>5317085</v>
      </c>
      <c r="AC7" s="47">
        <f>'歳入'!O32</f>
        <v>5470685</v>
      </c>
      <c r="AD7" s="47">
        <f>'歳入'!P32</f>
        <v>5062329</v>
      </c>
      <c r="AE7" s="47">
        <f>'歳入'!Q32</f>
        <v>4788552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</row>
    <row r="31" spans="16:31" ht="13.5">
      <c r="P31" t="s">
        <v>150</v>
      </c>
      <c r="Q31">
        <f>'税'!B4</f>
        <v>0</v>
      </c>
      <c r="R31" s="47">
        <f>'税'!D4</f>
        <v>472704</v>
      </c>
      <c r="S31" s="47">
        <f>'税'!E4</f>
        <v>535722</v>
      </c>
      <c r="T31" s="47">
        <f>'税'!F4</f>
        <v>523197</v>
      </c>
      <c r="U31" s="47">
        <f>'税'!G4</f>
        <v>467260</v>
      </c>
      <c r="V31" s="47">
        <f>'税'!H4</f>
        <v>492312</v>
      </c>
      <c r="W31" s="47">
        <f>'税'!I4</f>
        <v>480885</v>
      </c>
      <c r="X31" s="47">
        <f>'税'!J4</f>
        <v>552669</v>
      </c>
      <c r="Y31" s="47">
        <f>'税'!K4</f>
        <v>474016</v>
      </c>
      <c r="Z31" s="47">
        <f>'税'!L4</f>
        <v>456581</v>
      </c>
      <c r="AA31" s="47">
        <f>'税'!M4</f>
        <v>486709</v>
      </c>
      <c r="AB31" s="47">
        <f>'税'!N4</f>
        <v>489479</v>
      </c>
      <c r="AC31" s="47">
        <f>'税'!O4</f>
        <v>467090</v>
      </c>
      <c r="AD31" s="47">
        <f>'税'!P4</f>
        <v>440452</v>
      </c>
      <c r="AE31" s="47">
        <f>'税'!Q4</f>
        <v>460592</v>
      </c>
    </row>
    <row r="32" spans="16:31" ht="13.5">
      <c r="P32" t="s">
        <v>151</v>
      </c>
      <c r="Q32">
        <f>'税'!B9</f>
        <v>0</v>
      </c>
      <c r="R32" s="47">
        <f>'税'!D9</f>
        <v>478245</v>
      </c>
      <c r="S32" s="47">
        <f>'税'!E9</f>
        <v>514865</v>
      </c>
      <c r="T32" s="47">
        <f>'税'!F9</f>
        <v>536933</v>
      </c>
      <c r="U32" s="47">
        <f>'税'!G9</f>
        <v>545071</v>
      </c>
      <c r="V32" s="47">
        <f>'税'!H9</f>
        <v>571175</v>
      </c>
      <c r="W32" s="47">
        <f>'税'!I9</f>
        <v>592101</v>
      </c>
      <c r="X32" s="47">
        <f>'税'!J9</f>
        <v>547843</v>
      </c>
      <c r="Y32" s="47">
        <f>'税'!K9</f>
        <v>570222</v>
      </c>
      <c r="Z32" s="47">
        <f>'税'!L9</f>
        <v>611675</v>
      </c>
      <c r="AA32" s="47">
        <f>'税'!M9</f>
        <v>597337</v>
      </c>
      <c r="AB32" s="47">
        <f>'税'!N9</f>
        <v>622805</v>
      </c>
      <c r="AC32" s="47">
        <f>'税'!O9</f>
        <v>627120</v>
      </c>
      <c r="AD32" s="47">
        <f>'税'!P9</f>
        <v>580945</v>
      </c>
      <c r="AE32" s="47">
        <f>'税'!Q9</f>
        <v>680242</v>
      </c>
    </row>
    <row r="33" spans="16:31" ht="13.5">
      <c r="P33" t="s">
        <v>152</v>
      </c>
      <c r="Q33">
        <f>'税'!B12</f>
        <v>0</v>
      </c>
      <c r="R33" s="47">
        <f>'税'!D12</f>
        <v>51554</v>
      </c>
      <c r="S33" s="47">
        <f>'税'!E12</f>
        <v>51770</v>
      </c>
      <c r="T33" s="47">
        <f>'税'!F12</f>
        <v>53076</v>
      </c>
      <c r="U33" s="47">
        <f>'税'!G12</f>
        <v>52506</v>
      </c>
      <c r="V33" s="47">
        <f>'税'!H12</f>
        <v>52551</v>
      </c>
      <c r="W33" s="47">
        <f>'税'!I12</f>
        <v>52191</v>
      </c>
      <c r="X33" s="47">
        <f>'税'!J12</f>
        <v>62700</v>
      </c>
      <c r="Y33" s="47">
        <f>'税'!K12</f>
        <v>65364</v>
      </c>
      <c r="Z33" s="47">
        <f>'税'!L12</f>
        <v>71010</v>
      </c>
      <c r="AA33" s="47">
        <f>'税'!M12</f>
        <v>70582</v>
      </c>
      <c r="AB33" s="47">
        <f>'税'!N12</f>
        <v>69799</v>
      </c>
      <c r="AC33" s="47">
        <f>'税'!O12</f>
        <v>67413</v>
      </c>
      <c r="AD33" s="47">
        <f>'税'!P12</f>
        <v>67934</v>
      </c>
      <c r="AE33" s="47">
        <f>'税'!Q12</f>
        <v>68781</v>
      </c>
    </row>
    <row r="34" spans="16:31" ht="13.5">
      <c r="P34" t="s">
        <v>149</v>
      </c>
      <c r="Q34">
        <f>'税'!B22</f>
        <v>0</v>
      </c>
      <c r="R34" s="47">
        <f>'税'!D22</f>
        <v>1039702</v>
      </c>
      <c r="S34" s="47">
        <f>'税'!E22</f>
        <v>1135983</v>
      </c>
      <c r="T34" s="47">
        <f>'税'!F22</f>
        <v>1148568</v>
      </c>
      <c r="U34" s="47">
        <f>'税'!G22</f>
        <v>1105520</v>
      </c>
      <c r="V34" s="47">
        <f>'税'!H22</f>
        <v>1183307</v>
      </c>
      <c r="W34" s="47">
        <f>'税'!I22</f>
        <v>1172543</v>
      </c>
      <c r="X34" s="47">
        <f>'税'!J22</f>
        <v>1212528</v>
      </c>
      <c r="Y34" s="47">
        <f>'税'!K22</f>
        <v>1149872</v>
      </c>
      <c r="Z34" s="47">
        <f>'税'!L22</f>
        <v>1177913</v>
      </c>
      <c r="AA34" s="47">
        <f>'税'!M22</f>
        <v>1191196</v>
      </c>
      <c r="AB34" s="47">
        <f>'税'!N22</f>
        <v>1218519</v>
      </c>
      <c r="AC34" s="47">
        <f>'税'!O22</f>
        <v>1194163</v>
      </c>
      <c r="AD34" s="47">
        <f>'税'!P22</f>
        <v>1121172</v>
      </c>
      <c r="AE34" s="47">
        <f>'税'!Q22</f>
        <v>1240526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</row>
    <row r="40" spans="13:31" ht="13.5">
      <c r="M40" s="39" t="str">
        <f>'財政指標'!$M$1</f>
        <v>南那須町</v>
      </c>
      <c r="P40" t="s">
        <v>155</v>
      </c>
      <c r="Q40">
        <f>'歳出（性質別）'!B4</f>
        <v>0</v>
      </c>
      <c r="R40" s="47">
        <f>'歳出（性質別）'!D4</f>
        <v>993163</v>
      </c>
      <c r="S40" s="47">
        <f>'歳出（性質別）'!E4</f>
        <v>1049165</v>
      </c>
      <c r="T40" s="47">
        <f>'歳出（性質別）'!F4</f>
        <v>1091590</v>
      </c>
      <c r="U40" s="47">
        <f>'歳出（性質別）'!G4</f>
        <v>1153637</v>
      </c>
      <c r="V40" s="47">
        <f>'歳出（性質別）'!H4</f>
        <v>1191085</v>
      </c>
      <c r="W40" s="47">
        <f>'歳出（性質別）'!I4</f>
        <v>1221165</v>
      </c>
      <c r="X40" s="47">
        <f>'歳出（性質別）'!J4</f>
        <v>1246307</v>
      </c>
      <c r="Y40" s="47">
        <f>'歳出（性質別）'!K4</f>
        <v>1243258</v>
      </c>
      <c r="Z40" s="47">
        <f>'歳出（性質別）'!L4</f>
        <v>1243249</v>
      </c>
      <c r="AA40" s="47">
        <f>'歳出（性質別）'!M4</f>
        <v>1211733</v>
      </c>
      <c r="AB40" s="47">
        <f>'歳出（性質別）'!N4</f>
        <v>1231624</v>
      </c>
      <c r="AC40" s="47">
        <f>'歳出（性質別）'!O4</f>
        <v>1201414</v>
      </c>
      <c r="AD40" s="47">
        <f>'歳出（性質別）'!P4</f>
        <v>1213921</v>
      </c>
      <c r="AE40" s="47">
        <f>'歳出（性質別）'!Q4</f>
        <v>1209534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30226</v>
      </c>
      <c r="S41" s="47">
        <f>'歳出（性質別）'!E6</f>
        <v>40288</v>
      </c>
      <c r="T41" s="47">
        <f>'歳出（性質別）'!F6</f>
        <v>44217</v>
      </c>
      <c r="U41" s="47">
        <f>'歳出（性質別）'!G6</f>
        <v>248842</v>
      </c>
      <c r="V41" s="47">
        <f>'歳出（性質別）'!H6</f>
        <v>275151</v>
      </c>
      <c r="W41" s="47">
        <f>'歳出（性質別）'!I6</f>
        <v>269380</v>
      </c>
      <c r="X41" s="47">
        <f>'歳出（性質別）'!J6</f>
        <v>290673</v>
      </c>
      <c r="Y41" s="47">
        <f>'歳出（性質別）'!K6</f>
        <v>286470</v>
      </c>
      <c r="Z41" s="47">
        <f>'歳出（性質別）'!L6</f>
        <v>298678</v>
      </c>
      <c r="AA41" s="47">
        <f>'歳出（性質別）'!M6</f>
        <v>139077</v>
      </c>
      <c r="AB41" s="47">
        <f>'歳出（性質別）'!N6</f>
        <v>147484</v>
      </c>
      <c r="AC41" s="47">
        <f>'歳出（性質別）'!O6</f>
        <v>155860</v>
      </c>
      <c r="AD41" s="47">
        <f>'歳出（性質別）'!P6</f>
        <v>194801</v>
      </c>
      <c r="AE41" s="47">
        <f>'歳出（性質別）'!Q6</f>
        <v>223656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334532</v>
      </c>
      <c r="S42" s="47">
        <f>'歳出（性質別）'!E7</f>
        <v>370428</v>
      </c>
      <c r="T42" s="47">
        <f>'歳出（性質別）'!F7</f>
        <v>392394</v>
      </c>
      <c r="U42" s="47">
        <f>'歳出（性質別）'!G7</f>
        <v>430756</v>
      </c>
      <c r="V42" s="47">
        <f>'歳出（性質別）'!H7</f>
        <v>458040</v>
      </c>
      <c r="W42" s="47">
        <f>'歳出（性質別）'!I7</f>
        <v>522689</v>
      </c>
      <c r="X42" s="47">
        <f>'歳出（性質別）'!J7</f>
        <v>519832</v>
      </c>
      <c r="Y42" s="47">
        <f>'歳出（性質別）'!K7</f>
        <v>550041</v>
      </c>
      <c r="Z42" s="47">
        <f>'歳出（性質別）'!L7</f>
        <v>561858</v>
      </c>
      <c r="AA42" s="47">
        <f>'歳出（性質別）'!M7</f>
        <v>570866</v>
      </c>
      <c r="AB42" s="47">
        <f>'歳出（性質別）'!N7</f>
        <v>579800</v>
      </c>
      <c r="AC42" s="47">
        <f>'歳出（性質別）'!O7</f>
        <v>587134</v>
      </c>
      <c r="AD42" s="47">
        <f>'歳出（性質別）'!P7</f>
        <v>630670</v>
      </c>
      <c r="AE42" s="47">
        <f>'歳出（性質別）'!Q7</f>
        <v>607091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455256</v>
      </c>
      <c r="S43" s="47">
        <f>'歳出（性質別）'!E10</f>
        <v>472641</v>
      </c>
      <c r="T43" s="47">
        <f>'歳出（性質別）'!F10</f>
        <v>686732</v>
      </c>
      <c r="U43" s="47">
        <f>'歳出（性質別）'!G10</f>
        <v>559556</v>
      </c>
      <c r="V43" s="47">
        <f>'歳出（性質別）'!H10</f>
        <v>576639</v>
      </c>
      <c r="W43" s="47">
        <f>'歳出（性質別）'!I10</f>
        <v>541453</v>
      </c>
      <c r="X43" s="47">
        <f>'歳出（性質別）'!J10</f>
        <v>518963</v>
      </c>
      <c r="Y43" s="47">
        <f>'歳出（性質別）'!K10</f>
        <v>533264</v>
      </c>
      <c r="Z43" s="47">
        <f>'歳出（性質別）'!L10</f>
        <v>500912</v>
      </c>
      <c r="AA43" s="47">
        <f>'歳出（性質別）'!M10</f>
        <v>535239</v>
      </c>
      <c r="AB43" s="47">
        <f>'歳出（性質別）'!N10</f>
        <v>564241</v>
      </c>
      <c r="AC43" s="47">
        <f>'歳出（性質別）'!O10</f>
        <v>580525</v>
      </c>
      <c r="AD43" s="47">
        <f>'歳出（性質別）'!P10</f>
        <v>553512</v>
      </c>
      <c r="AE43" s="47">
        <f>'歳出（性質別）'!Q10</f>
        <v>557595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18781</v>
      </c>
      <c r="S44" s="47">
        <f>'歳出（性質別）'!E11</f>
        <v>21250</v>
      </c>
      <c r="T44" s="47">
        <f>'歳出（性質別）'!F11</f>
        <v>16540</v>
      </c>
      <c r="U44" s="47">
        <f>'歳出（性質別）'!G11</f>
        <v>38326</v>
      </c>
      <c r="V44" s="47">
        <f>'歳出（性質別）'!H11</f>
        <v>32645</v>
      </c>
      <c r="W44" s="47">
        <f>'歳出（性質別）'!I11</f>
        <v>31973</v>
      </c>
      <c r="X44" s="47">
        <f>'歳出（性質別）'!J11</f>
        <v>37262</v>
      </c>
      <c r="Y44" s="47">
        <f>'歳出（性質別）'!K11</f>
        <v>27157</v>
      </c>
      <c r="Z44" s="47">
        <f>'歳出（性質別）'!L11</f>
        <v>22022</v>
      </c>
      <c r="AA44" s="47">
        <f>'歳出（性質別）'!M11</f>
        <v>25417</v>
      </c>
      <c r="AB44" s="47">
        <f>'歳出（性質別）'!N11</f>
        <v>25277</v>
      </c>
      <c r="AC44" s="47">
        <f>'歳出（性質別）'!O11</f>
        <v>24810</v>
      </c>
      <c r="AD44" s="47">
        <f>'歳出（性質別）'!P11</f>
        <v>26931</v>
      </c>
      <c r="AE44" s="47">
        <f>'歳出（性質別）'!Q11</f>
        <v>32503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15633</v>
      </c>
      <c r="S45" s="47">
        <f>'歳出（性質別）'!E16</f>
        <v>15174</v>
      </c>
      <c r="T45" s="47">
        <f>'歳出（性質別）'!F16</f>
        <v>15174</v>
      </c>
      <c r="U45" s="47">
        <f>'歳出（性質別）'!G16</f>
        <v>15174</v>
      </c>
      <c r="V45" s="47">
        <f>'歳出（性質別）'!H16</f>
        <v>39174</v>
      </c>
      <c r="W45" s="47">
        <f>'歳出（性質別）'!I16</f>
        <v>17178</v>
      </c>
      <c r="X45" s="47">
        <f>'歳出（性質別）'!J16</f>
        <v>20000</v>
      </c>
      <c r="Y45" s="47">
        <f>'歳出（性質別）'!K16</f>
        <v>20230</v>
      </c>
      <c r="Z45" s="47">
        <f>'歳出（性質別）'!L16</f>
        <v>20230</v>
      </c>
      <c r="AA45" s="47">
        <f>'歳出（性質別）'!M16</f>
        <v>20230</v>
      </c>
      <c r="AB45" s="47">
        <f>'歳出（性質別）'!N16</f>
        <v>20000</v>
      </c>
      <c r="AC45" s="47">
        <f>'歳出（性質別）'!O16</f>
        <v>20000</v>
      </c>
      <c r="AD45" s="47">
        <f>'歳出（性質別）'!P16</f>
        <v>20000</v>
      </c>
      <c r="AE45" s="47">
        <f>'歳出（性質別）'!Q16</f>
        <v>20000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1744133</v>
      </c>
      <c r="S46" s="47">
        <f>'歳出（性質別）'!E18</f>
        <v>2215319</v>
      </c>
      <c r="T46" s="47">
        <f>'歳出（性質別）'!F18</f>
        <v>2346701</v>
      </c>
      <c r="U46" s="47">
        <f>'歳出（性質別）'!G18</f>
        <v>1863921</v>
      </c>
      <c r="V46" s="47">
        <f>'歳出（性質別）'!H18</f>
        <v>1460881</v>
      </c>
      <c r="W46" s="47">
        <f>'歳出（性質別）'!I18</f>
        <v>1317609</v>
      </c>
      <c r="X46" s="47">
        <f>'歳出（性質別）'!J18</f>
        <v>1438780</v>
      </c>
      <c r="Y46" s="47">
        <f>'歳出（性質別）'!K18</f>
        <v>911368</v>
      </c>
      <c r="Z46" s="47">
        <f>'歳出（性質別）'!L18</f>
        <v>2009997</v>
      </c>
      <c r="AA46" s="47">
        <f>'歳出（性質別）'!M18</f>
        <v>804769</v>
      </c>
      <c r="AB46" s="47">
        <f>'歳出（性質別）'!N18</f>
        <v>1415797</v>
      </c>
      <c r="AC46" s="47">
        <f>'歳出（性質別）'!O18</f>
        <v>1577404</v>
      </c>
      <c r="AD46" s="47">
        <f>'歳出（性質別）'!P18</f>
        <v>981002</v>
      </c>
      <c r="AE46" s="47">
        <f>'歳出（性質別）'!Q18</f>
        <v>859721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4705796</v>
      </c>
      <c r="S47" s="47">
        <f>'歳出（性質別）'!E23</f>
        <v>5087747</v>
      </c>
      <c r="T47" s="47">
        <f>'歳出（性質別）'!F23</f>
        <v>5453576</v>
      </c>
      <c r="U47" s="47">
        <f>'歳出（性質別）'!G23</f>
        <v>4963376</v>
      </c>
      <c r="V47" s="47">
        <f>'歳出（性質別）'!H23</f>
        <v>4839572</v>
      </c>
      <c r="W47" s="47">
        <f>'歳出（性質別）'!I23</f>
        <v>4991107</v>
      </c>
      <c r="X47" s="47">
        <f>'歳出（性質別）'!J23</f>
        <v>5098950</v>
      </c>
      <c r="Y47" s="47">
        <f>'歳出（性質別）'!K23</f>
        <v>4511387</v>
      </c>
      <c r="Z47" s="47">
        <f>'歳出（性質別）'!L23</f>
        <v>6092343</v>
      </c>
      <c r="AA47" s="47">
        <f>'歳出（性質別）'!M23</f>
        <v>4343336</v>
      </c>
      <c r="AB47" s="47">
        <f>'歳出（性質別）'!N23</f>
        <v>5003595</v>
      </c>
      <c r="AC47" s="47">
        <f>'歳出（性質別）'!O23</f>
        <v>5156932</v>
      </c>
      <c r="AD47" s="47">
        <f>'歳出（性質別）'!P23</f>
        <v>4771024</v>
      </c>
      <c r="AE47" s="47">
        <f>'歳出（性質別）'!Q23</f>
        <v>4510358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588485</v>
      </c>
      <c r="S55" s="47">
        <f>'歳出（目的別）'!E5</f>
        <v>600600</v>
      </c>
      <c r="T55" s="47">
        <f>'歳出（目的別）'!F5</f>
        <v>601167</v>
      </c>
      <c r="U55" s="47">
        <f>'歳出（目的別）'!G5</f>
        <v>612524</v>
      </c>
      <c r="V55" s="47">
        <f>'歳出（目的別）'!H5</f>
        <v>650405</v>
      </c>
      <c r="W55" s="47">
        <f>'歳出（目的別）'!I5</f>
        <v>848799</v>
      </c>
      <c r="X55" s="47">
        <f>'歳出（目的別）'!J5</f>
        <v>729367</v>
      </c>
      <c r="Y55" s="47">
        <f>'歳出（目的別）'!K5</f>
        <v>589634</v>
      </c>
      <c r="Z55" s="47">
        <f>'歳出（目的別）'!L5</f>
        <v>671954</v>
      </c>
      <c r="AA55" s="47">
        <f>'歳出（目的別）'!M5</f>
        <v>809485</v>
      </c>
      <c r="AB55" s="47">
        <f>'歳出（目的別）'!N5</f>
        <v>794940</v>
      </c>
      <c r="AC55" s="47">
        <f>'歳出（目的別）'!O5</f>
        <v>616199</v>
      </c>
      <c r="AD55" s="47">
        <f>'歳出（目的別）'!P5</f>
        <v>703875</v>
      </c>
      <c r="AE55" s="47">
        <f>'歳出（目的別）'!Q5</f>
        <v>738695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279334</v>
      </c>
      <c r="S56" s="47">
        <f>'歳出（目的別）'!E6</f>
        <v>484738</v>
      </c>
      <c r="T56" s="47">
        <f>'歳出（目的別）'!F6</f>
        <v>525670</v>
      </c>
      <c r="U56" s="47">
        <f>'歳出（目的別）'!G6</f>
        <v>534460</v>
      </c>
      <c r="V56" s="47">
        <f>'歳出（目的別）'!H6</f>
        <v>595106</v>
      </c>
      <c r="W56" s="47">
        <f>'歳出（目的別）'!I6</f>
        <v>606462</v>
      </c>
      <c r="X56" s="47">
        <f>'歳出（目的別）'!J6</f>
        <v>705155</v>
      </c>
      <c r="Y56" s="47">
        <f>'歳出（目的別）'!K6</f>
        <v>796510</v>
      </c>
      <c r="Z56" s="47">
        <f>'歳出（目的別）'!L6</f>
        <v>1415466</v>
      </c>
      <c r="AA56" s="47">
        <f>'歳出（目的別）'!M6</f>
        <v>601083</v>
      </c>
      <c r="AB56" s="47">
        <f>'歳出（目的別）'!N6</f>
        <v>1087118</v>
      </c>
      <c r="AC56" s="47">
        <f>'歳出（目的別）'!O6</f>
        <v>634327</v>
      </c>
      <c r="AD56" s="47">
        <f>'歳出（目的別）'!P6</f>
        <v>857141</v>
      </c>
      <c r="AE56" s="47">
        <f>'歳出（目的別）'!Q6</f>
        <v>707854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306228</v>
      </c>
      <c r="S57" s="47">
        <f>'歳出（目的別）'!E7</f>
        <v>322423</v>
      </c>
      <c r="T57" s="47">
        <f>'歳出（目的別）'!F7</f>
        <v>329599</v>
      </c>
      <c r="U57" s="47">
        <f>'歳出（目的別）'!G7</f>
        <v>319169</v>
      </c>
      <c r="V57" s="47">
        <f>'歳出（目的別）'!H7</f>
        <v>334336</v>
      </c>
      <c r="W57" s="47">
        <f>'歳出（目的別）'!I7</f>
        <v>345024</v>
      </c>
      <c r="X57" s="47">
        <f>'歳出（目的別）'!J7</f>
        <v>377776</v>
      </c>
      <c r="Y57" s="47">
        <f>'歳出（目的別）'!K7</f>
        <v>426372</v>
      </c>
      <c r="Z57" s="47">
        <f>'歳出（目的別）'!L7</f>
        <v>668726</v>
      </c>
      <c r="AA57" s="47">
        <f>'歳出（目的別）'!M7</f>
        <v>374356</v>
      </c>
      <c r="AB57" s="47">
        <f>'歳出（目的別）'!N7</f>
        <v>392667</v>
      </c>
      <c r="AC57" s="47">
        <f>'歳出（目的別）'!O7</f>
        <v>387211</v>
      </c>
      <c r="AD57" s="47">
        <f>'歳出（目的別）'!P7</f>
        <v>411518</v>
      </c>
      <c r="AE57" s="47">
        <f>'歳出（目的別）'!Q7</f>
        <v>440630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652910</v>
      </c>
      <c r="S58" s="47">
        <f>'歳出（目的別）'!E9</f>
        <v>591383</v>
      </c>
      <c r="T58" s="47">
        <f>'歳出（目的別）'!F9</f>
        <v>1118924</v>
      </c>
      <c r="U58" s="47">
        <f>'歳出（目的別）'!G9</f>
        <v>819437</v>
      </c>
      <c r="V58" s="47">
        <f>'歳出（目的別）'!H9</f>
        <v>659460</v>
      </c>
      <c r="W58" s="47">
        <f>'歳出（目的別）'!I9</f>
        <v>617212</v>
      </c>
      <c r="X58" s="47">
        <f>'歳出（目的別）'!J9</f>
        <v>556693</v>
      </c>
      <c r="Y58" s="47">
        <f>'歳出（目的別）'!K9</f>
        <v>462109</v>
      </c>
      <c r="Z58" s="47">
        <f>'歳出（目的別）'!L9</f>
        <v>475410</v>
      </c>
      <c r="AA58" s="47">
        <f>'歳出（目的別）'!M9</f>
        <v>319561</v>
      </c>
      <c r="AB58" s="47">
        <f>'歳出（目的別）'!N9</f>
        <v>366663</v>
      </c>
      <c r="AC58" s="47">
        <f>'歳出（目的別）'!O9</f>
        <v>281425</v>
      </c>
      <c r="AD58" s="47">
        <f>'歳出（目的別）'!P9</f>
        <v>515198</v>
      </c>
      <c r="AE58" s="47">
        <f>'歳出（目的別）'!Q9</f>
        <v>406846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351019</v>
      </c>
      <c r="S59" s="47">
        <f>'歳出（目的別）'!E10</f>
        <v>203727</v>
      </c>
      <c r="T59" s="47">
        <f>'歳出（目的別）'!F10</f>
        <v>213037</v>
      </c>
      <c r="U59" s="47">
        <f>'歳出（目的別）'!G10</f>
        <v>195010</v>
      </c>
      <c r="V59" s="47">
        <f>'歳出（目的別）'!H10</f>
        <v>206253</v>
      </c>
      <c r="W59" s="47">
        <f>'歳出（目的別）'!I10</f>
        <v>175109</v>
      </c>
      <c r="X59" s="47">
        <f>'歳出（目的別）'!J10</f>
        <v>179087</v>
      </c>
      <c r="Y59" s="47">
        <f>'歳出（目的別）'!K10</f>
        <v>182477</v>
      </c>
      <c r="Z59" s="47">
        <f>'歳出（目的別）'!L10</f>
        <v>181780</v>
      </c>
      <c r="AA59" s="47">
        <f>'歳出（目的別）'!M10</f>
        <v>174138</v>
      </c>
      <c r="AB59" s="47">
        <f>'歳出（目的別）'!N10</f>
        <v>160698</v>
      </c>
      <c r="AC59" s="47">
        <f>'歳出（目的別）'!O10</f>
        <v>204309</v>
      </c>
      <c r="AD59" s="47">
        <f>'歳出（目的別）'!P10</f>
        <v>99854</v>
      </c>
      <c r="AE59" s="47">
        <f>'歳出（目的別）'!Q10</f>
        <v>119449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311647</v>
      </c>
      <c r="S60" s="47">
        <f>'歳出（目的別）'!E11</f>
        <v>420342</v>
      </c>
      <c r="T60" s="47">
        <f>'歳出（目的別）'!F11</f>
        <v>439136</v>
      </c>
      <c r="U60" s="47">
        <f>'歳出（目的別）'!G11</f>
        <v>521503</v>
      </c>
      <c r="V60" s="47">
        <f>'歳出（目的別）'!H11</f>
        <v>695663</v>
      </c>
      <c r="W60" s="47">
        <f>'歳出（目的別）'!I11</f>
        <v>695212</v>
      </c>
      <c r="X60" s="47">
        <f>'歳出（目的別）'!J11</f>
        <v>712079</v>
      </c>
      <c r="Y60" s="47">
        <f>'歳出（目的別）'!K11</f>
        <v>489369</v>
      </c>
      <c r="Z60" s="47">
        <f>'歳出（目的別）'!L11</f>
        <v>727976</v>
      </c>
      <c r="AA60" s="47">
        <f>'歳出（目的別）'!M11</f>
        <v>607319</v>
      </c>
      <c r="AB60" s="47">
        <f>'歳出（目的別）'!N11</f>
        <v>629561</v>
      </c>
      <c r="AC60" s="47">
        <f>'歳出（目的別）'!O11</f>
        <v>625524</v>
      </c>
      <c r="AD60" s="47">
        <f>'歳出（目的別）'!P11</f>
        <v>450213</v>
      </c>
      <c r="AE60" s="47">
        <f>'歳出（目的別）'!Q11</f>
        <v>398709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1509428</v>
      </c>
      <c r="S61" s="47">
        <f>'歳出（目的別）'!E13</f>
        <v>1782529</v>
      </c>
      <c r="T61" s="47">
        <f>'歳出（目的別）'!F13</f>
        <v>1348365</v>
      </c>
      <c r="U61" s="47">
        <f>'歳出（目的別）'!G13</f>
        <v>1203394</v>
      </c>
      <c r="V61" s="47">
        <f>'歳出（目的別）'!H13</f>
        <v>798580</v>
      </c>
      <c r="W61" s="47">
        <f>'歳出（目的別）'!I13</f>
        <v>817162</v>
      </c>
      <c r="X61" s="47">
        <f>'歳出（目的別）'!J13</f>
        <v>856382</v>
      </c>
      <c r="Y61" s="47">
        <f>'歳出（目的別）'!K13</f>
        <v>505628</v>
      </c>
      <c r="Z61" s="47">
        <f>'歳出（目的別）'!L13</f>
        <v>850542</v>
      </c>
      <c r="AA61" s="47">
        <f>'歳出（目的別）'!M13</f>
        <v>495568</v>
      </c>
      <c r="AB61" s="47">
        <f>'歳出（目的別）'!N13</f>
        <v>622247</v>
      </c>
      <c r="AC61" s="47">
        <f>'歳出（目的別）'!O13</f>
        <v>1356039</v>
      </c>
      <c r="AD61" s="47">
        <f>'歳出（目的別）'!P13</f>
        <v>766732</v>
      </c>
      <c r="AE61" s="47">
        <f>'歳出（目的別）'!Q13</f>
        <v>740947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334534</v>
      </c>
      <c r="S62" s="47">
        <f>'歳出（目的別）'!E15</f>
        <v>370430</v>
      </c>
      <c r="T62" s="47">
        <f>'歳出（目的別）'!F15</f>
        <v>392396</v>
      </c>
      <c r="U62" s="47">
        <f>'歳出（目的別）'!G15</f>
        <v>430756</v>
      </c>
      <c r="V62" s="47">
        <f>'歳出（目的別）'!H15</f>
        <v>458040</v>
      </c>
      <c r="W62" s="47">
        <f>'歳出（目的別）'!I15</f>
        <v>522689</v>
      </c>
      <c r="X62" s="47">
        <f>'歳出（目的別）'!J15</f>
        <v>519832</v>
      </c>
      <c r="Y62" s="47">
        <f>'歳出（目的別）'!K15</f>
        <v>550041</v>
      </c>
      <c r="Z62" s="47">
        <f>'歳出（目的別）'!L15</f>
        <v>561858</v>
      </c>
      <c r="AA62" s="47">
        <f>'歳出（目的別）'!M15</f>
        <v>570866</v>
      </c>
      <c r="AB62" s="47">
        <f>'歳出（目的別）'!N15</f>
        <v>579800</v>
      </c>
      <c r="AC62" s="47">
        <f>'歳出（目的別）'!O15</f>
        <v>587134</v>
      </c>
      <c r="AD62" s="47">
        <f>'歳出（目的別）'!P15</f>
        <v>630670</v>
      </c>
      <c r="AE62" s="47">
        <f>'歳出（目的別）'!Q15</f>
        <v>607091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4705796</v>
      </c>
      <c r="S63" s="47">
        <f>'歳出（目的別）'!E19</f>
        <v>5087747</v>
      </c>
      <c r="T63" s="47">
        <f>'歳出（目的別）'!F19</f>
        <v>5453576</v>
      </c>
      <c r="U63" s="47">
        <f>'歳出（目的別）'!G19</f>
        <v>4963376</v>
      </c>
      <c r="V63" s="47">
        <f>'歳出（目的別）'!H19</f>
        <v>4839572</v>
      </c>
      <c r="W63" s="47">
        <f>'歳出（目的別）'!I19</f>
        <v>4991107</v>
      </c>
      <c r="X63" s="47">
        <f>'歳出（目的別）'!J19</f>
        <v>5098950</v>
      </c>
      <c r="Y63" s="47">
        <f>'歳出（目的別）'!K19</f>
        <v>4511387</v>
      </c>
      <c r="Z63" s="47">
        <f>'歳出（目的別）'!L19</f>
        <v>6092343</v>
      </c>
      <c r="AA63" s="47">
        <f>'歳出（目的別）'!M19</f>
        <v>4343336</v>
      </c>
      <c r="AB63" s="47">
        <f>'歳出（目的別）'!N19</f>
        <v>5003595</v>
      </c>
      <c r="AC63" s="47">
        <f>'歳出（目的別）'!O19</f>
        <v>5156932</v>
      </c>
      <c r="AD63" s="47">
        <f>'歳出（目的別）'!P19</f>
        <v>4771024</v>
      </c>
      <c r="AE63" s="47">
        <f>'歳出（目的別）'!Q19</f>
        <v>4510358</v>
      </c>
    </row>
    <row r="77" spans="13:31" ht="13.5">
      <c r="M77" t="str">
        <f>'財政指標'!$M$1</f>
        <v>南那須町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602860</v>
      </c>
      <c r="S78" s="47">
        <f>'歳出（性質別）'!E19</f>
        <v>707309</v>
      </c>
      <c r="T78" s="47">
        <f>'歳出（性質別）'!F19</f>
        <v>765624</v>
      </c>
      <c r="U78" s="47">
        <f>'歳出（性質別）'!G19</f>
        <v>569297</v>
      </c>
      <c r="V78" s="47">
        <f>'歳出（性質別）'!H19</f>
        <v>394200</v>
      </c>
      <c r="W78" s="47">
        <f>'歳出（性質別）'!I19</f>
        <v>182739</v>
      </c>
      <c r="X78" s="47">
        <f>'歳出（性質別）'!J19</f>
        <v>165918</v>
      </c>
      <c r="Y78" s="47">
        <f>'歳出（性質別）'!K19</f>
        <v>64382</v>
      </c>
      <c r="Z78" s="47">
        <f>'歳出（性質別）'!L19</f>
        <v>134770</v>
      </c>
      <c r="AA78" s="47">
        <f>'歳出（性質別）'!M19</f>
        <v>71024</v>
      </c>
      <c r="AB78" s="47">
        <f>'歳出（性質別）'!N19</f>
        <v>309020</v>
      </c>
      <c r="AC78" s="47">
        <f>'歳出（性質別）'!O19</f>
        <v>251178</v>
      </c>
      <c r="AD78" s="47">
        <f>'歳出（性質別）'!P19</f>
        <v>289100</v>
      </c>
      <c r="AE78" s="47">
        <f>'歳出（性質別）'!Q19</f>
        <v>247047</v>
      </c>
    </row>
    <row r="79" spans="13:31" ht="13.5">
      <c r="M79" s="39" t="str">
        <f>'財政指標'!$M$1</f>
        <v>南那須町</v>
      </c>
      <c r="P79" t="s">
        <v>172</v>
      </c>
      <c r="Q79">
        <f>'歳出（性質別）'!B20</f>
        <v>0</v>
      </c>
      <c r="R79" s="47">
        <f>'歳出（性質別）'!D20</f>
        <v>1109964</v>
      </c>
      <c r="S79" s="47">
        <f>'歳出（性質別）'!E20</f>
        <v>1452245</v>
      </c>
      <c r="T79" s="47">
        <f>'歳出（性質別）'!F20</f>
        <v>1456014</v>
      </c>
      <c r="U79" s="47">
        <f>'歳出（性質別）'!G20</f>
        <v>1143017</v>
      </c>
      <c r="V79" s="47">
        <f>'歳出（性質別）'!H20</f>
        <v>956985</v>
      </c>
      <c r="W79" s="47">
        <f>'歳出（性質別）'!I20</f>
        <v>1075483</v>
      </c>
      <c r="X79" s="47">
        <f>'歳出（性質別）'!J20</f>
        <v>1198929</v>
      </c>
      <c r="Y79" s="47">
        <f>'歳出（性質別）'!K20</f>
        <v>788580</v>
      </c>
      <c r="Z79" s="47">
        <f>'歳出（性質別）'!L20</f>
        <v>1778147</v>
      </c>
      <c r="AA79" s="47">
        <f>'歳出（性質別）'!M20</f>
        <v>696499</v>
      </c>
      <c r="AB79" s="47">
        <f>'歳出（性質別）'!N20</f>
        <v>1071076</v>
      </c>
      <c r="AC79" s="47">
        <f>'歳出（性質別）'!O20</f>
        <v>1298276</v>
      </c>
      <c r="AD79" s="47">
        <f>'歳出（性質別）'!P20</f>
        <v>664898</v>
      </c>
      <c r="AE79" s="47">
        <f>'歳出（性質別）'!Q20</f>
        <v>544652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4705796</v>
      </c>
      <c r="S94" s="47">
        <f>'財政指標'!F6</f>
        <v>5087747</v>
      </c>
      <c r="T94" s="47">
        <f>'財政指標'!G6</f>
        <v>5453576</v>
      </c>
      <c r="U94" s="47">
        <f>'財政指標'!H6</f>
        <v>4963376</v>
      </c>
      <c r="V94" s="47">
        <f>'財政指標'!I6</f>
        <v>4839572</v>
      </c>
      <c r="W94" s="47">
        <f>'財政指標'!J6</f>
        <v>4991107</v>
      </c>
      <c r="X94" s="47">
        <f>'財政指標'!K6</f>
        <v>5098950</v>
      </c>
      <c r="Y94" s="47">
        <f>'財政指標'!L6</f>
        <v>4511387</v>
      </c>
      <c r="Z94" s="47">
        <f>'財政指標'!M6</f>
        <v>6092343</v>
      </c>
      <c r="AA94" s="47">
        <f>'財政指標'!N6</f>
        <v>4343336</v>
      </c>
      <c r="AB94" s="47">
        <f>'財政指標'!O6</f>
        <v>5003595</v>
      </c>
      <c r="AC94" s="47">
        <f>'財政指標'!P6</f>
        <v>5156932</v>
      </c>
      <c r="AD94" s="47">
        <f>'財政指標'!Q6</f>
        <v>4771024</v>
      </c>
      <c r="AE94" s="47">
        <f>'財政指標'!R6</f>
        <v>4510358</v>
      </c>
    </row>
    <row r="95" spans="16:31" ht="13.5">
      <c r="P95" t="s">
        <v>154</v>
      </c>
      <c r="Q95">
        <f>'財政指標'!B29</f>
        <v>0</v>
      </c>
      <c r="R95" s="47">
        <f>'財政指標'!E29</f>
        <v>2444406</v>
      </c>
      <c r="S95" s="47">
        <f>'財政指標'!F29</f>
        <v>2663761</v>
      </c>
      <c r="T95" s="47">
        <f>'財政指標'!G29</f>
        <v>3150334</v>
      </c>
      <c r="U95" s="47">
        <f>'財政指標'!H29</f>
        <v>3607530</v>
      </c>
      <c r="V95" s="47">
        <f>'財政指標'!I29</f>
        <v>3854825</v>
      </c>
      <c r="W95" s="47">
        <f>'財政指標'!J29</f>
        <v>4160759</v>
      </c>
      <c r="X95" s="47">
        <f>'財政指標'!K29</f>
        <v>4485736</v>
      </c>
      <c r="Y95" s="47">
        <f>'財政指標'!L29</f>
        <v>4610563</v>
      </c>
      <c r="Z95" s="47">
        <f>'財政指標'!M29</f>
        <v>5167206</v>
      </c>
      <c r="AA95" s="47">
        <f>'財政指標'!N29</f>
        <v>5045973</v>
      </c>
      <c r="AB95" s="47">
        <f>'財政指標'!O29</f>
        <v>5028491</v>
      </c>
      <c r="AC95" s="47">
        <f>'財政指標'!P29</f>
        <v>5368830</v>
      </c>
      <c r="AD95" s="47">
        <f>'財政指標'!Q29</f>
        <v>5521842</v>
      </c>
      <c r="AE95" s="47">
        <f>'財政指標'!R29</f>
        <v>5552500</v>
      </c>
    </row>
  </sheetData>
  <sheetProtection/>
  <printOptions/>
  <pageMargins left="0.7874015748031497" right="0.7874015748031497" top="0.7874015748031497" bottom="0.71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2007-02-19T20:30:10Z</cp:lastPrinted>
  <dcterms:created xsi:type="dcterms:W3CDTF">2002-01-04T12:12:41Z</dcterms:created>
  <dcterms:modified xsi:type="dcterms:W3CDTF">2007-11-07T06:21:10Z</dcterms:modified>
  <cp:category/>
  <cp:version/>
  <cp:contentType/>
  <cp:contentStatus/>
</cp:coreProperties>
</file>