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8）/"/>
    </mc:Choice>
  </mc:AlternateContent>
  <xr:revisionPtr revIDLastSave="5" documentId="10_ncr:8100000_{A2CBC536-8DEB-46F7-AC32-601082068C17}" xr6:coauthVersionLast="47" xr6:coauthVersionMax="47" xr10:uidLastSave="{90A40CCA-DF72-4ED6-BDDF-F196E63B85A7}"/>
  <bookViews>
    <workbookView xWindow="-108" yWindow="-108" windowWidth="23256" windowHeight="12576" tabRatio="601" xr2:uid="{00000000-000D-0000-FFFF-FFFF00000000}"/>
  </bookViews>
  <sheets>
    <sheet name="財政指標" sheetId="4" r:id="rId1"/>
    <sheet name="旧南那須町" sheetId="11" state="hidden" r:id="rId2"/>
    <sheet name="旧烏山町" sheetId="10" state="hidden" r:id="rId3"/>
    <sheet name="歳入" sheetId="1" r:id="rId4"/>
    <sheet name="歳入・旧南那須町" sheetId="13" state="hidden" r:id="rId5"/>
    <sheet name="歳入・旧烏山町" sheetId="12" state="hidden" r:id="rId6"/>
    <sheet name="税" sheetId="2" r:id="rId7"/>
    <sheet name="税・旧南那須町" sheetId="15" state="hidden" r:id="rId8"/>
    <sheet name="税・旧烏山町" sheetId="14" state="hidden" r:id="rId9"/>
    <sheet name="歳出（性質別）" sheetId="5" r:id="rId10"/>
    <sheet name="性質・旧南那須町" sheetId="19" state="hidden" r:id="rId11"/>
    <sheet name="性質・旧烏山町" sheetId="18" state="hidden" r:id="rId12"/>
    <sheet name="歳出（目的別）" sheetId="3" r:id="rId13"/>
    <sheet name="目的・旧南那須町" sheetId="17" state="hidden" r:id="rId14"/>
    <sheet name="目的・旧烏山町" sheetId="16" state="hidden" r:id="rId15"/>
    <sheet name="グラフ" sheetId="9" r:id="rId16"/>
  </sheets>
  <externalReferences>
    <externalReference r:id="rId17"/>
    <externalReference r:id="rId18"/>
  </externalReferences>
  <definedNames>
    <definedName name="_xlnm.Print_Area" localSheetId="15">グラフ!$A$1:$N$234</definedName>
    <definedName name="_xlnm.Print_Area" localSheetId="9">'歳出（性質別）'!$A$1:$AF$54</definedName>
    <definedName name="_xlnm.Print_Area" localSheetId="12">'歳出（目的別）'!$A$1:$AF$48</definedName>
    <definedName name="_xlnm.Print_Area" localSheetId="3">歳入!$A$1:$AF$73</definedName>
    <definedName name="_xlnm.Print_Area" localSheetId="0">財政指標!$A$1:$AG$39</definedName>
    <definedName name="_xlnm.Print_Area" localSheetId="6">税!$A$1:$AF$51</definedName>
    <definedName name="_xlnm.Print_Titles" localSheetId="9">'歳出（性質別）'!$A:$A</definedName>
    <definedName name="_xlnm.Print_Titles" localSheetId="12">'歳出（目的別）'!$A:$A</definedName>
    <definedName name="_xlnm.Print_Titles" localSheetId="3">歳入!$A:$A</definedName>
    <definedName name="_xlnm.Print_Titles" localSheetId="0">財政指標!$A:$B</definedName>
    <definedName name="_xlnm.Print_Titles" localSheetId="6">税!$A:$A</definedName>
  </definedNames>
  <calcPr calcId="181029"/>
</workbook>
</file>

<file path=xl/calcChain.xml><?xml version="1.0" encoding="utf-8"?>
<calcChain xmlns="http://schemas.openxmlformats.org/spreadsheetml/2006/main">
  <c r="AE30" i="3" l="1"/>
  <c r="U30" i="3"/>
  <c r="K30" i="3"/>
  <c r="K1" i="3"/>
  <c r="U1" i="3"/>
  <c r="AE30" i="5"/>
  <c r="U30" i="5"/>
  <c r="K30" i="5"/>
  <c r="K1" i="5"/>
  <c r="U1" i="5"/>
  <c r="AE30" i="2"/>
  <c r="U30" i="2"/>
  <c r="K30" i="2"/>
  <c r="K1" i="2"/>
  <c r="U1" i="2"/>
  <c r="AE38" i="1"/>
  <c r="U38" i="1"/>
  <c r="K38" i="1"/>
  <c r="K1" i="1"/>
  <c r="U1" i="1"/>
  <c r="AT195" i="9"/>
  <c r="AT194" i="9"/>
  <c r="AT193" i="9"/>
  <c r="AT192" i="9"/>
  <c r="AT156" i="9"/>
  <c r="AT155" i="9"/>
  <c r="AT154" i="9"/>
  <c r="AT125" i="9"/>
  <c r="AT124" i="9"/>
  <c r="AT123" i="9"/>
  <c r="AT122" i="9"/>
  <c r="AT121" i="9"/>
  <c r="AT120" i="9"/>
  <c r="AT119" i="9"/>
  <c r="AT118" i="9"/>
  <c r="AT117" i="9"/>
  <c r="AT116" i="9"/>
  <c r="AT86" i="9"/>
  <c r="AT85" i="9"/>
  <c r="AT84" i="9"/>
  <c r="AT83" i="9"/>
  <c r="AT82" i="9"/>
  <c r="AT81" i="9"/>
  <c r="AT80" i="9"/>
  <c r="AT79" i="9"/>
  <c r="AT78" i="9"/>
  <c r="AT44" i="9"/>
  <c r="AT43" i="9"/>
  <c r="AT42" i="9"/>
  <c r="AT41" i="9"/>
  <c r="AT40" i="9"/>
  <c r="AT7" i="9"/>
  <c r="AT6" i="9"/>
  <c r="AT5" i="9"/>
  <c r="AT4" i="9"/>
  <c r="AT3" i="9"/>
  <c r="AT2" i="9"/>
  <c r="AT1" i="9"/>
  <c r="AF44" i="3"/>
  <c r="AF42" i="3"/>
  <c r="AF36" i="3"/>
  <c r="AF35" i="3"/>
  <c r="AF32" i="3"/>
  <c r="AF19" i="3"/>
  <c r="AF43" i="3" s="1"/>
  <c r="AF3" i="3"/>
  <c r="AF32" i="5"/>
  <c r="AF25" i="5"/>
  <c r="AF24" i="5"/>
  <c r="AF23" i="5"/>
  <c r="AF49" i="5" s="1"/>
  <c r="AF3" i="5"/>
  <c r="AF32" i="2"/>
  <c r="AF17" i="2"/>
  <c r="AF3" i="2"/>
  <c r="AF37" i="1"/>
  <c r="AF36" i="1"/>
  <c r="AF35" i="1"/>
  <c r="AF34" i="1"/>
  <c r="AF33" i="1"/>
  <c r="AF67" i="1" s="1"/>
  <c r="AF3" i="1"/>
  <c r="AF40" i="1" s="1"/>
  <c r="AG33" i="4"/>
  <c r="AG27" i="4"/>
  <c r="AG15" i="4"/>
  <c r="AF38" i="3" l="1"/>
  <c r="AF45" i="3"/>
  <c r="AF39" i="3"/>
  <c r="AF46" i="3"/>
  <c r="AF33" i="3"/>
  <c r="AF40" i="3"/>
  <c r="AF47" i="3"/>
  <c r="AF34" i="3"/>
  <c r="AF41" i="3"/>
  <c r="AF37" i="3"/>
  <c r="AF40" i="5"/>
  <c r="AF44" i="5"/>
  <c r="AF33" i="5"/>
  <c r="AF45" i="5"/>
  <c r="AF34" i="5"/>
  <c r="AF46" i="5"/>
  <c r="AF38" i="5"/>
  <c r="AF50" i="5"/>
  <c r="AF39" i="5"/>
  <c r="AF51" i="5"/>
  <c r="AF35" i="5"/>
  <c r="AF53" i="5" s="1"/>
  <c r="AF41" i="5"/>
  <c r="AF47" i="5"/>
  <c r="AF36" i="5"/>
  <c r="AF42" i="5"/>
  <c r="AF48" i="5"/>
  <c r="AF37" i="5"/>
  <c r="AF52" i="5" s="1"/>
  <c r="AF43" i="5"/>
  <c r="AF22" i="2"/>
  <c r="AF51" i="1"/>
  <c r="AF57" i="1"/>
  <c r="AF63" i="1"/>
  <c r="AF72" i="1"/>
  <c r="AF73" i="1"/>
  <c r="AF45" i="1"/>
  <c r="AF44" i="1"/>
  <c r="AF50" i="1"/>
  <c r="AF56" i="1"/>
  <c r="AF62" i="1"/>
  <c r="AF68" i="1"/>
  <c r="AF46" i="1"/>
  <c r="AF52" i="1"/>
  <c r="AF58" i="1"/>
  <c r="AF64" i="1"/>
  <c r="AF70" i="1"/>
  <c r="AF41" i="1"/>
  <c r="AF47" i="1"/>
  <c r="AF53" i="1"/>
  <c r="AF59" i="1"/>
  <c r="AF65" i="1"/>
  <c r="AF71" i="1"/>
  <c r="AF42" i="1"/>
  <c r="AF48" i="1"/>
  <c r="AF54" i="1"/>
  <c r="AF60" i="1"/>
  <c r="AF66" i="1"/>
  <c r="AF43" i="1"/>
  <c r="AF49" i="1"/>
  <c r="AF55" i="1"/>
  <c r="AF61" i="1"/>
  <c r="AF48" i="3" l="1"/>
  <c r="AF54" i="5"/>
  <c r="AF47" i="2"/>
  <c r="AF41" i="2"/>
  <c r="AF35" i="2"/>
  <c r="AF40" i="2"/>
  <c r="AF34" i="2"/>
  <c r="AF45" i="2"/>
  <c r="AF39" i="2"/>
  <c r="AF33" i="2"/>
  <c r="AF50" i="2"/>
  <c r="AF44" i="2"/>
  <c r="AF38" i="2"/>
  <c r="AF49" i="2"/>
  <c r="AF43" i="2"/>
  <c r="AF37" i="2"/>
  <c r="AF48" i="2"/>
  <c r="AF42" i="2"/>
  <c r="AF36" i="2"/>
  <c r="AF46" i="2"/>
  <c r="AF69" i="1"/>
  <c r="AF51" i="2" l="1"/>
  <c r="AS195" i="9"/>
  <c r="AS194" i="9"/>
  <c r="AS193" i="9"/>
  <c r="AS192" i="9"/>
  <c r="AS156" i="9"/>
  <c r="AS155" i="9"/>
  <c r="AS125" i="9"/>
  <c r="AS124" i="9"/>
  <c r="AS123" i="9"/>
  <c r="AS122" i="9"/>
  <c r="AS121" i="9"/>
  <c r="AS120" i="9"/>
  <c r="AS119" i="9"/>
  <c r="AS118" i="9"/>
  <c r="AS117" i="9"/>
  <c r="AS86" i="9"/>
  <c r="AS85" i="9"/>
  <c r="AS84" i="9"/>
  <c r="AS83" i="9"/>
  <c r="AS82" i="9"/>
  <c r="AS81" i="9"/>
  <c r="AS80" i="9"/>
  <c r="AS79" i="9"/>
  <c r="AS44" i="9"/>
  <c r="AS43" i="9"/>
  <c r="AS42" i="9"/>
  <c r="AS41" i="9"/>
  <c r="AS7" i="9"/>
  <c r="AS6" i="9"/>
  <c r="AS5" i="9"/>
  <c r="AS4" i="9"/>
  <c r="AS3" i="9"/>
  <c r="AS2" i="9"/>
  <c r="AE32" i="3"/>
  <c r="AE3" i="3"/>
  <c r="AS116" i="9" s="1"/>
  <c r="AE1" i="3"/>
  <c r="AE19" i="3"/>
  <c r="AE46" i="3" s="1"/>
  <c r="AE3" i="5"/>
  <c r="AS154" i="9" s="1"/>
  <c r="AE1" i="5"/>
  <c r="AE25" i="5"/>
  <c r="AE24" i="5"/>
  <c r="AE23" i="5"/>
  <c r="AE50" i="5" s="1"/>
  <c r="AE3" i="2"/>
  <c r="AS40" i="9" s="1"/>
  <c r="AE1" i="2"/>
  <c r="AE17" i="2"/>
  <c r="AE3" i="1"/>
  <c r="AS1" i="9" s="1"/>
  <c r="AE1" i="1"/>
  <c r="AE37" i="1"/>
  <c r="AE36" i="1"/>
  <c r="AE35" i="1"/>
  <c r="AE34" i="1"/>
  <c r="AE33" i="1"/>
  <c r="AE67" i="1" s="1"/>
  <c r="AF33" i="4"/>
  <c r="AF27" i="4"/>
  <c r="AF15" i="4"/>
  <c r="AE40" i="1" l="1"/>
  <c r="AS78" i="9"/>
  <c r="AE32" i="2"/>
  <c r="AE32" i="5"/>
  <c r="AE33" i="3"/>
  <c r="AE35" i="3"/>
  <c r="AE37" i="3"/>
  <c r="AE39" i="3"/>
  <c r="AE41" i="3"/>
  <c r="AE43" i="3"/>
  <c r="AE45" i="3"/>
  <c r="AE47" i="3"/>
  <c r="AE34" i="3"/>
  <c r="AE36" i="3"/>
  <c r="AE38" i="3"/>
  <c r="AE40" i="3"/>
  <c r="AE42" i="3"/>
  <c r="AE44" i="3"/>
  <c r="AE35" i="5"/>
  <c r="AE33" i="5"/>
  <c r="AE37" i="5"/>
  <c r="AE39" i="5"/>
  <c r="AE41" i="5"/>
  <c r="AE43" i="5"/>
  <c r="AE45" i="5"/>
  <c r="AE47" i="5"/>
  <c r="AE49" i="5"/>
  <c r="AE51" i="5"/>
  <c r="AE34" i="5"/>
  <c r="AE36" i="5"/>
  <c r="AE38" i="5"/>
  <c r="AE40" i="5"/>
  <c r="AE42" i="5"/>
  <c r="AE44" i="5"/>
  <c r="AE46" i="5"/>
  <c r="AE48" i="5"/>
  <c r="AE22" i="2"/>
  <c r="AE46" i="2" s="1"/>
  <c r="AE71" i="1"/>
  <c r="AE70" i="1"/>
  <c r="AE72" i="1"/>
  <c r="AE44" i="1"/>
  <c r="AE48" i="1"/>
  <c r="AE52" i="1"/>
  <c r="AE56" i="1"/>
  <c r="AE60" i="1"/>
  <c r="AE64" i="1"/>
  <c r="AE68" i="1"/>
  <c r="AE73" i="1"/>
  <c r="AE42" i="1"/>
  <c r="AE46" i="1"/>
  <c r="AE50" i="1"/>
  <c r="AE54" i="1"/>
  <c r="AE58" i="1"/>
  <c r="AE62" i="1"/>
  <c r="AE66" i="1"/>
  <c r="AE41" i="1"/>
  <c r="AE43" i="1"/>
  <c r="AE45" i="1"/>
  <c r="AE47" i="1"/>
  <c r="AE49" i="1"/>
  <c r="AE51" i="1"/>
  <c r="AE53" i="1"/>
  <c r="AE55" i="1"/>
  <c r="AE57" i="1"/>
  <c r="AE59" i="1"/>
  <c r="AE61" i="1"/>
  <c r="AE63" i="1"/>
  <c r="AE65" i="1"/>
  <c r="AR195" i="9"/>
  <c r="AR194" i="9"/>
  <c r="AR193" i="9"/>
  <c r="AR192" i="9"/>
  <c r="AR156" i="9"/>
  <c r="AR155" i="9"/>
  <c r="AR154" i="9"/>
  <c r="AR125" i="9"/>
  <c r="AR124" i="9"/>
  <c r="AR123" i="9"/>
  <c r="AR122" i="9"/>
  <c r="AR121" i="9"/>
  <c r="AR120" i="9"/>
  <c r="AR119" i="9"/>
  <c r="AR118" i="9"/>
  <c r="AR117" i="9"/>
  <c r="AR116" i="9"/>
  <c r="AR86" i="9"/>
  <c r="AR85" i="9"/>
  <c r="AR84" i="9"/>
  <c r="AR83" i="9"/>
  <c r="AR82" i="9"/>
  <c r="AR81" i="9"/>
  <c r="AR80" i="9"/>
  <c r="AR79" i="9"/>
  <c r="AR78" i="9"/>
  <c r="AR44" i="9"/>
  <c r="AR43" i="9"/>
  <c r="AR42" i="9"/>
  <c r="AR41" i="9"/>
  <c r="AR40" i="9"/>
  <c r="AR6" i="9"/>
  <c r="AR5" i="9"/>
  <c r="AR4" i="9"/>
  <c r="AR3" i="9"/>
  <c r="AR2" i="9"/>
  <c r="AR1" i="9"/>
  <c r="AD44" i="3"/>
  <c r="AD42" i="3"/>
  <c r="AD36" i="3"/>
  <c r="AD35" i="3"/>
  <c r="AD19" i="3"/>
  <c r="AD43" i="3" s="1"/>
  <c r="AD25" i="5"/>
  <c r="AD24" i="5"/>
  <c r="AD23" i="5"/>
  <c r="AD49" i="5" s="1"/>
  <c r="AD17" i="2"/>
  <c r="AD4" i="2"/>
  <c r="AD37" i="1"/>
  <c r="AD36" i="1"/>
  <c r="AD35" i="1"/>
  <c r="AD34" i="1"/>
  <c r="AD33" i="1"/>
  <c r="AD68" i="1" s="1"/>
  <c r="AE33" i="4"/>
  <c r="AE27" i="4"/>
  <c r="AE15" i="4"/>
  <c r="AE48" i="3" l="1"/>
  <c r="AE54" i="5"/>
  <c r="AE52" i="5"/>
  <c r="AE53" i="5"/>
  <c r="AE49" i="2"/>
  <c r="AE47" i="2"/>
  <c r="AE45" i="2"/>
  <c r="AE43" i="2"/>
  <c r="AE41" i="2"/>
  <c r="AE39" i="2"/>
  <c r="AE37" i="2"/>
  <c r="AE35" i="2"/>
  <c r="AE50" i="2"/>
  <c r="AE48" i="2"/>
  <c r="AE44" i="2"/>
  <c r="AE42" i="2"/>
  <c r="AE40" i="2"/>
  <c r="AE38" i="2"/>
  <c r="AE36" i="2"/>
  <c r="AE34" i="2"/>
  <c r="AE33" i="2"/>
  <c r="AR7" i="9"/>
  <c r="AE69" i="1"/>
  <c r="AD38" i="3"/>
  <c r="AD45" i="3"/>
  <c r="AD39" i="3"/>
  <c r="AD46" i="3"/>
  <c r="AD33" i="3"/>
  <c r="AD40" i="3"/>
  <c r="AD47" i="3"/>
  <c r="AD34" i="3"/>
  <c r="AD41" i="3"/>
  <c r="AD37" i="3"/>
  <c r="AD33" i="5"/>
  <c r="AD34" i="5"/>
  <c r="AD44" i="5"/>
  <c r="AD45" i="5"/>
  <c r="AD46" i="5"/>
  <c r="AD38" i="5"/>
  <c r="AD50" i="5"/>
  <c r="AD39" i="5"/>
  <c r="AD51" i="5"/>
  <c r="AD40" i="5"/>
  <c r="AD35" i="5"/>
  <c r="AD41" i="5"/>
  <c r="AD47" i="5"/>
  <c r="AD36" i="5"/>
  <c r="AD42" i="5"/>
  <c r="AD48" i="5"/>
  <c r="AD37" i="5"/>
  <c r="AD43" i="5"/>
  <c r="AD22" i="2"/>
  <c r="AD33" i="2" s="1"/>
  <c r="AD73" i="1"/>
  <c r="AD57" i="1"/>
  <c r="AD70" i="1"/>
  <c r="AD58" i="1"/>
  <c r="AD45" i="1"/>
  <c r="AD63" i="1"/>
  <c r="AD46" i="1"/>
  <c r="AD64" i="1"/>
  <c r="AD51" i="1"/>
  <c r="AD52" i="1"/>
  <c r="AD41" i="1"/>
  <c r="AD47" i="1"/>
  <c r="AD53" i="1"/>
  <c r="AD59" i="1"/>
  <c r="AD65" i="1"/>
  <c r="AD71" i="1"/>
  <c r="AD42" i="1"/>
  <c r="AD48" i="1"/>
  <c r="AD54" i="1"/>
  <c r="AD60" i="1"/>
  <c r="AD66" i="1"/>
  <c r="AD72" i="1"/>
  <c r="AD43" i="1"/>
  <c r="AD49" i="1"/>
  <c r="AD55" i="1"/>
  <c r="AD61" i="1"/>
  <c r="AD67" i="1"/>
  <c r="AD44" i="1"/>
  <c r="AD50" i="1"/>
  <c r="AD56" i="1"/>
  <c r="AD62" i="1"/>
  <c r="AE51" i="2" l="1"/>
  <c r="AD48" i="3"/>
  <c r="AD54" i="5"/>
  <c r="AD52" i="5"/>
  <c r="AD53" i="5"/>
  <c r="AD46" i="2"/>
  <c r="AD40" i="2"/>
  <c r="AD34" i="2"/>
  <c r="AD45" i="2"/>
  <c r="AD39" i="2"/>
  <c r="AD50" i="2"/>
  <c r="AD44" i="2"/>
  <c r="AD38" i="2"/>
  <c r="AD49" i="2"/>
  <c r="AD43" i="2"/>
  <c r="AD37" i="2"/>
  <c r="AD48" i="2"/>
  <c r="AD42" i="2"/>
  <c r="AD36" i="2"/>
  <c r="AD47" i="2"/>
  <c r="AD41" i="2"/>
  <c r="AD35" i="2"/>
  <c r="AD69" i="1"/>
  <c r="AD51" i="2" l="1"/>
  <c r="AQ195" i="9" l="1"/>
  <c r="AP195" i="9"/>
  <c r="AO195" i="9"/>
  <c r="AN195" i="9"/>
  <c r="AM195" i="9"/>
  <c r="AL195" i="9"/>
  <c r="AK195" i="9"/>
  <c r="AJ195" i="9"/>
  <c r="AI195" i="9"/>
  <c r="AH195" i="9"/>
  <c r="AG195" i="9"/>
  <c r="AF195" i="9"/>
  <c r="P195" i="9"/>
  <c r="Q195" i="9"/>
  <c r="AQ194" i="9"/>
  <c r="AQ193" i="9"/>
  <c r="AQ192" i="9"/>
  <c r="AQ156" i="9"/>
  <c r="AQ155" i="9"/>
  <c r="AQ154" i="9"/>
  <c r="AQ124" i="9"/>
  <c r="AQ123" i="9"/>
  <c r="AQ122" i="9"/>
  <c r="AQ121" i="9"/>
  <c r="AQ120" i="9"/>
  <c r="AQ119" i="9"/>
  <c r="AQ118" i="9"/>
  <c r="AQ117" i="9"/>
  <c r="AQ116" i="9"/>
  <c r="AQ85" i="9"/>
  <c r="AQ84" i="9"/>
  <c r="AQ83" i="9"/>
  <c r="AQ82" i="9"/>
  <c r="AQ81" i="9"/>
  <c r="AQ80" i="9"/>
  <c r="AQ79" i="9"/>
  <c r="AQ78" i="9"/>
  <c r="AQ43" i="9"/>
  <c r="AQ42" i="9"/>
  <c r="AQ40" i="9"/>
  <c r="AQ6" i="9"/>
  <c r="AQ5" i="9"/>
  <c r="AQ4" i="9"/>
  <c r="AQ3" i="9"/>
  <c r="AQ2" i="9"/>
  <c r="AQ1" i="9"/>
  <c r="AC19" i="3" l="1"/>
  <c r="AC25" i="5"/>
  <c r="AC24" i="5"/>
  <c r="AC23" i="5"/>
  <c r="AC17" i="2"/>
  <c r="AC4" i="2"/>
  <c r="AQ41" i="9" s="1"/>
  <c r="AC37" i="1"/>
  <c r="AC36" i="1"/>
  <c r="AC35" i="1"/>
  <c r="AC34" i="1"/>
  <c r="AC33" i="1"/>
  <c r="AD33" i="4"/>
  <c r="AD27" i="4"/>
  <c r="AD15" i="4"/>
  <c r="AP194" i="9"/>
  <c r="AO194" i="9"/>
  <c r="AN194" i="9"/>
  <c r="AM194" i="9"/>
  <c r="AP193" i="9"/>
  <c r="AO193" i="9"/>
  <c r="AN193" i="9"/>
  <c r="AM193" i="9"/>
  <c r="AP192" i="9"/>
  <c r="AO192" i="9"/>
  <c r="AN192" i="9"/>
  <c r="AM192" i="9"/>
  <c r="AP156" i="9"/>
  <c r="AO156" i="9"/>
  <c r="AN156" i="9"/>
  <c r="AM156" i="9"/>
  <c r="AP155" i="9"/>
  <c r="AO155" i="9"/>
  <c r="AN155" i="9"/>
  <c r="AM155" i="9"/>
  <c r="AP154" i="9"/>
  <c r="AO154" i="9"/>
  <c r="AN154" i="9"/>
  <c r="AM154" i="9"/>
  <c r="AP124" i="9"/>
  <c r="AO124" i="9"/>
  <c r="AN124" i="9"/>
  <c r="AM124" i="9"/>
  <c r="AP123" i="9"/>
  <c r="AO123" i="9"/>
  <c r="AN123" i="9"/>
  <c r="AM123" i="9"/>
  <c r="AP122" i="9"/>
  <c r="AO122" i="9"/>
  <c r="AN122" i="9"/>
  <c r="AM122" i="9"/>
  <c r="AP121" i="9"/>
  <c r="AO121" i="9"/>
  <c r="AN121" i="9"/>
  <c r="AM121" i="9"/>
  <c r="AP120" i="9"/>
  <c r="AO120" i="9"/>
  <c r="AN120" i="9"/>
  <c r="AM120" i="9"/>
  <c r="AP119" i="9"/>
  <c r="AO119" i="9"/>
  <c r="AN119" i="9"/>
  <c r="AM119" i="9"/>
  <c r="AP118" i="9"/>
  <c r="AO118" i="9"/>
  <c r="AN118" i="9"/>
  <c r="AM118" i="9"/>
  <c r="AP117" i="9"/>
  <c r="AO117" i="9"/>
  <c r="AN117" i="9"/>
  <c r="AM117" i="9"/>
  <c r="AP116" i="9"/>
  <c r="AO116" i="9"/>
  <c r="AN116" i="9"/>
  <c r="AM116" i="9"/>
  <c r="AM86" i="9"/>
  <c r="AP85" i="9"/>
  <c r="AO85" i="9"/>
  <c r="AN85" i="9"/>
  <c r="AM85" i="9"/>
  <c r="AP84" i="9"/>
  <c r="AO84" i="9"/>
  <c r="AN84" i="9"/>
  <c r="AM84" i="9"/>
  <c r="AP83" i="9"/>
  <c r="AO83" i="9"/>
  <c r="AN83" i="9"/>
  <c r="AM83" i="9"/>
  <c r="AP82" i="9"/>
  <c r="AO82" i="9"/>
  <c r="AN82" i="9"/>
  <c r="AM82" i="9"/>
  <c r="AP81" i="9"/>
  <c r="AO81" i="9"/>
  <c r="AN81" i="9"/>
  <c r="AM81" i="9"/>
  <c r="AP80" i="9"/>
  <c r="AO80" i="9"/>
  <c r="AN80" i="9"/>
  <c r="AM80" i="9"/>
  <c r="AP79" i="9"/>
  <c r="AO79" i="9"/>
  <c r="AN79" i="9"/>
  <c r="AM79" i="9"/>
  <c r="AP78" i="9"/>
  <c r="AO78" i="9"/>
  <c r="AN78" i="9"/>
  <c r="AM78" i="9"/>
  <c r="AP43" i="9"/>
  <c r="AO43" i="9"/>
  <c r="AN43" i="9"/>
  <c r="AM43" i="9"/>
  <c r="AP42" i="9"/>
  <c r="AO42" i="9"/>
  <c r="AN42" i="9"/>
  <c r="AM42" i="9"/>
  <c r="AM41" i="9"/>
  <c r="AP40" i="9"/>
  <c r="AO40" i="9"/>
  <c r="AN40" i="9"/>
  <c r="AM40" i="9"/>
  <c r="AP6" i="9"/>
  <c r="AO6" i="9"/>
  <c r="AN6" i="9"/>
  <c r="AM6" i="9"/>
  <c r="AP5" i="9"/>
  <c r="AO5" i="9"/>
  <c r="AN5" i="9"/>
  <c r="AM5" i="9"/>
  <c r="AP4" i="9"/>
  <c r="AO4" i="9"/>
  <c r="AN4" i="9"/>
  <c r="AM4" i="9"/>
  <c r="AP3" i="9"/>
  <c r="AO3" i="9"/>
  <c r="AN3" i="9"/>
  <c r="AM3" i="9"/>
  <c r="AP2" i="9"/>
  <c r="AO2" i="9"/>
  <c r="AN2" i="9"/>
  <c r="AM2" i="9"/>
  <c r="AP1" i="9"/>
  <c r="AO1" i="9"/>
  <c r="AN1" i="9"/>
  <c r="AM1" i="9"/>
  <c r="Y8" i="5"/>
  <c r="AB4" i="2"/>
  <c r="AP41" i="9" s="1"/>
  <c r="AA4" i="2"/>
  <c r="AO41" i="9" s="1"/>
  <c r="Z4" i="2"/>
  <c r="AN41" i="9" s="1"/>
  <c r="Y4" i="2"/>
  <c r="AB19" i="3"/>
  <c r="AB47" i="3" s="1"/>
  <c r="AA19" i="3"/>
  <c r="AA47" i="3" s="1"/>
  <c r="Z19" i="3"/>
  <c r="Z47" i="3" s="1"/>
  <c r="Y19" i="3"/>
  <c r="Y47" i="3" s="1"/>
  <c r="AB25" i="5"/>
  <c r="AA25" i="5"/>
  <c r="Z25" i="5"/>
  <c r="Y25" i="5"/>
  <c r="AB24" i="5"/>
  <c r="AA24" i="5"/>
  <c r="Z24" i="5"/>
  <c r="Y24" i="5"/>
  <c r="AB23" i="5"/>
  <c r="AA23" i="5"/>
  <c r="AA51" i="5" s="1"/>
  <c r="Z23" i="5"/>
  <c r="Y23" i="5"/>
  <c r="Y51" i="5" s="1"/>
  <c r="AB17" i="2"/>
  <c r="AA17" i="2"/>
  <c r="Z17" i="2"/>
  <c r="Y17" i="2"/>
  <c r="AB37" i="1"/>
  <c r="AA37" i="1"/>
  <c r="Z37" i="1"/>
  <c r="Y37" i="1"/>
  <c r="AB36" i="1"/>
  <c r="AA36" i="1"/>
  <c r="Z36" i="1"/>
  <c r="Y36" i="1"/>
  <c r="AB35" i="1"/>
  <c r="AA35" i="1"/>
  <c r="Z35" i="1"/>
  <c r="Y35" i="1"/>
  <c r="AB34" i="1"/>
  <c r="AA34" i="1"/>
  <c r="Z34" i="1"/>
  <c r="Y34" i="1"/>
  <c r="AB33" i="1"/>
  <c r="AA33" i="1"/>
  <c r="AA68" i="1" s="1"/>
  <c r="Z33" i="1"/>
  <c r="Y33" i="1"/>
  <c r="AC33" i="4"/>
  <c r="AB33" i="4"/>
  <c r="AA33" i="4"/>
  <c r="Z33" i="4"/>
  <c r="AC27" i="4"/>
  <c r="AB27" i="4"/>
  <c r="AA27" i="4"/>
  <c r="Z27" i="4"/>
  <c r="AC15" i="4"/>
  <c r="AB15" i="4"/>
  <c r="AA15" i="4"/>
  <c r="Z15" i="4"/>
  <c r="AL194" i="9"/>
  <c r="AK194" i="9"/>
  <c r="AL193" i="9"/>
  <c r="AK193" i="9"/>
  <c r="AL192" i="9"/>
  <c r="AK192" i="9"/>
  <c r="AL156" i="9"/>
  <c r="AK156" i="9"/>
  <c r="AL155" i="9"/>
  <c r="AK155" i="9"/>
  <c r="AL154" i="9"/>
  <c r="AK154" i="9"/>
  <c r="AL124" i="9"/>
  <c r="AK124" i="9"/>
  <c r="AL123" i="9"/>
  <c r="AK123" i="9"/>
  <c r="AL122" i="9"/>
  <c r="AK122" i="9"/>
  <c r="AL121" i="9"/>
  <c r="AK121" i="9"/>
  <c r="AL120" i="9"/>
  <c r="AK120" i="9"/>
  <c r="AL119" i="9"/>
  <c r="AK119" i="9"/>
  <c r="AL118" i="9"/>
  <c r="AK118" i="9"/>
  <c r="AL117" i="9"/>
  <c r="AK117" i="9"/>
  <c r="AL116" i="9"/>
  <c r="AK116" i="9"/>
  <c r="AL85" i="9"/>
  <c r="AK85" i="9"/>
  <c r="AL84" i="9"/>
  <c r="AK84" i="9"/>
  <c r="AL83" i="9"/>
  <c r="AK83" i="9"/>
  <c r="AL82" i="9"/>
  <c r="AK82" i="9"/>
  <c r="AL81" i="9"/>
  <c r="AK81" i="9"/>
  <c r="AL80" i="9"/>
  <c r="AK80" i="9"/>
  <c r="AL79" i="9"/>
  <c r="AK79" i="9"/>
  <c r="AL78" i="9"/>
  <c r="AK78" i="9"/>
  <c r="AL44" i="9"/>
  <c r="AL43" i="9"/>
  <c r="AK43" i="9"/>
  <c r="AL42" i="9"/>
  <c r="AK42" i="9"/>
  <c r="AL41" i="9"/>
  <c r="AK41" i="9"/>
  <c r="AL40" i="9"/>
  <c r="AK40" i="9"/>
  <c r="AL6" i="9"/>
  <c r="AK6" i="9"/>
  <c r="AL5" i="9"/>
  <c r="AK5" i="9"/>
  <c r="AL4" i="9"/>
  <c r="AK4" i="9"/>
  <c r="AL3" i="9"/>
  <c r="AK3" i="9"/>
  <c r="AL2" i="9"/>
  <c r="AK2" i="9"/>
  <c r="AL1" i="9"/>
  <c r="AK1" i="9"/>
  <c r="X33" i="1"/>
  <c r="AL7" i="9" s="1"/>
  <c r="X19" i="3"/>
  <c r="X47" i="3" s="1"/>
  <c r="W19" i="3"/>
  <c r="X25" i="5"/>
  <c r="W25" i="5"/>
  <c r="X24" i="5"/>
  <c r="W24" i="5"/>
  <c r="X23" i="5"/>
  <c r="X50" i="5" s="1"/>
  <c r="W23" i="5"/>
  <c r="X17" i="2"/>
  <c r="X22" i="2" s="1"/>
  <c r="W17" i="2"/>
  <c r="W22" i="2" s="1"/>
  <c r="AK44" i="9" s="1"/>
  <c r="X37" i="1"/>
  <c r="W37" i="1"/>
  <c r="X36" i="1"/>
  <c r="W36" i="1"/>
  <c r="W72" i="1" s="1"/>
  <c r="X35" i="1"/>
  <c r="W35" i="1"/>
  <c r="X34" i="1"/>
  <c r="W34" i="1"/>
  <c r="W33" i="1"/>
  <c r="AK7" i="9" s="1"/>
  <c r="W67" i="1"/>
  <c r="Y33" i="4"/>
  <c r="X33" i="4"/>
  <c r="Y27" i="4"/>
  <c r="X27" i="4"/>
  <c r="Y15" i="4"/>
  <c r="X15" i="4"/>
  <c r="AJ194" i="9"/>
  <c r="AJ193" i="9"/>
  <c r="AJ192" i="9"/>
  <c r="AJ156" i="9"/>
  <c r="AJ155" i="9"/>
  <c r="AJ154" i="9"/>
  <c r="AJ124" i="9"/>
  <c r="AJ123" i="9"/>
  <c r="AJ122" i="9"/>
  <c r="AJ121" i="9"/>
  <c r="AJ120" i="9"/>
  <c r="AJ119" i="9"/>
  <c r="AJ118" i="9"/>
  <c r="AJ117" i="9"/>
  <c r="AJ116" i="9"/>
  <c r="AJ85" i="9"/>
  <c r="AJ84" i="9"/>
  <c r="AJ83" i="9"/>
  <c r="AJ82" i="9"/>
  <c r="AJ81" i="9"/>
  <c r="AJ80" i="9"/>
  <c r="AJ79" i="9"/>
  <c r="AJ78" i="9"/>
  <c r="AJ43" i="9"/>
  <c r="AJ42" i="9"/>
  <c r="AJ41" i="9"/>
  <c r="AJ40" i="9"/>
  <c r="AJ6" i="9"/>
  <c r="AJ5" i="9"/>
  <c r="AJ4" i="9"/>
  <c r="AJ3" i="9"/>
  <c r="AJ2" i="9"/>
  <c r="AJ1" i="9"/>
  <c r="V19" i="3"/>
  <c r="AJ125" i="9" s="1"/>
  <c r="V25" i="5"/>
  <c r="V24" i="5"/>
  <c r="V23" i="5"/>
  <c r="AJ86" i="9" s="1"/>
  <c r="V22" i="2"/>
  <c r="V17" i="2"/>
  <c r="V37" i="1"/>
  <c r="V36" i="1"/>
  <c r="V35" i="1"/>
  <c r="V34" i="1"/>
  <c r="V33" i="1"/>
  <c r="V66" i="1" s="1"/>
  <c r="W33" i="4"/>
  <c r="W27" i="4"/>
  <c r="W15" i="4"/>
  <c r="AI194" i="9"/>
  <c r="AI193" i="9"/>
  <c r="AI192" i="9"/>
  <c r="AI156" i="9"/>
  <c r="AI155" i="9"/>
  <c r="AI154" i="9"/>
  <c r="AI124" i="9"/>
  <c r="AI123" i="9"/>
  <c r="AI122" i="9"/>
  <c r="AI121" i="9"/>
  <c r="AI120" i="9"/>
  <c r="AI119" i="9"/>
  <c r="AI118" i="9"/>
  <c r="AI117" i="9"/>
  <c r="AI116" i="9"/>
  <c r="AI85" i="9"/>
  <c r="AI84" i="9"/>
  <c r="AI83" i="9"/>
  <c r="AI82" i="9"/>
  <c r="AI81" i="9"/>
  <c r="AI80" i="9"/>
  <c r="AI79" i="9"/>
  <c r="AI78" i="9"/>
  <c r="AI43" i="9"/>
  <c r="AI42" i="9"/>
  <c r="AI40" i="9"/>
  <c r="AI6" i="9"/>
  <c r="AI5" i="9"/>
  <c r="AI4" i="9"/>
  <c r="AI3" i="9"/>
  <c r="AI2" i="9"/>
  <c r="AI1" i="9"/>
  <c r="U19" i="3"/>
  <c r="U39" i="3" s="1"/>
  <c r="U23" i="5"/>
  <c r="U25" i="5"/>
  <c r="U24" i="5"/>
  <c r="U4" i="2"/>
  <c r="U17" i="2"/>
  <c r="U37" i="1"/>
  <c r="U33" i="1"/>
  <c r="U45" i="1" s="1"/>
  <c r="U36" i="1"/>
  <c r="U35" i="1"/>
  <c r="U34" i="1"/>
  <c r="V33" i="4"/>
  <c r="V27" i="4"/>
  <c r="V15" i="4"/>
  <c r="AH194" i="9"/>
  <c r="AH193" i="9"/>
  <c r="AH192" i="9"/>
  <c r="AH156" i="9"/>
  <c r="AH155" i="9"/>
  <c r="AH154" i="9"/>
  <c r="AH124" i="9"/>
  <c r="AH123" i="9"/>
  <c r="AH122" i="9"/>
  <c r="AH121" i="9"/>
  <c r="AH120" i="9"/>
  <c r="AH119" i="9"/>
  <c r="AH118" i="9"/>
  <c r="AH117" i="9"/>
  <c r="AH116" i="9"/>
  <c r="AH85" i="9"/>
  <c r="AH84" i="9"/>
  <c r="AH83" i="9"/>
  <c r="AH82" i="9"/>
  <c r="AH81" i="9"/>
  <c r="AH80" i="9"/>
  <c r="AH79" i="9"/>
  <c r="AH78" i="9"/>
  <c r="AH43" i="9"/>
  <c r="AH42" i="9"/>
  <c r="AH40" i="9"/>
  <c r="AH6" i="9"/>
  <c r="AH5" i="9"/>
  <c r="AH4" i="9"/>
  <c r="AH3" i="9"/>
  <c r="AH2" i="9"/>
  <c r="AH1" i="9"/>
  <c r="T19" i="3"/>
  <c r="T36" i="3" s="1"/>
  <c r="AH125" i="9"/>
  <c r="T33" i="3"/>
  <c r="T34" i="3"/>
  <c r="T38" i="3"/>
  <c r="T40" i="3"/>
  <c r="T41" i="3"/>
  <c r="T44" i="3"/>
  <c r="T45" i="3"/>
  <c r="T23" i="5"/>
  <c r="T25" i="5"/>
  <c r="T24" i="5"/>
  <c r="T4" i="2"/>
  <c r="T17" i="2"/>
  <c r="T37" i="1"/>
  <c r="T73" i="1" s="1"/>
  <c r="T33" i="1"/>
  <c r="AH7" i="9" s="1"/>
  <c r="T36" i="1"/>
  <c r="T35" i="1"/>
  <c r="T34" i="1"/>
  <c r="T45" i="1"/>
  <c r="T53" i="1"/>
  <c r="T61" i="1"/>
  <c r="T65" i="1"/>
  <c r="U33" i="4"/>
  <c r="U27" i="4"/>
  <c r="U15" i="4"/>
  <c r="S19" i="3"/>
  <c r="S33" i="3"/>
  <c r="S40" i="3"/>
  <c r="S44" i="3"/>
  <c r="S23" i="5"/>
  <c r="S25" i="5"/>
  <c r="S24" i="5"/>
  <c r="S4" i="2"/>
  <c r="S22" i="2" s="1"/>
  <c r="S17" i="2"/>
  <c r="S46" i="2"/>
  <c r="S37" i="1"/>
  <c r="S33" i="1"/>
  <c r="S36" i="1"/>
  <c r="S35" i="1"/>
  <c r="S34" i="1"/>
  <c r="T33" i="4"/>
  <c r="T27" i="4"/>
  <c r="T15" i="4"/>
  <c r="R31" i="4"/>
  <c r="AE194" i="9" s="1"/>
  <c r="Q31" i="4"/>
  <c r="AD194" i="9" s="1"/>
  <c r="P31" i="4"/>
  <c r="AC194" i="9" s="1"/>
  <c r="O31" i="4"/>
  <c r="AB194" i="9" s="1"/>
  <c r="N31" i="4"/>
  <c r="AA194" i="9" s="1"/>
  <c r="M31" i="4"/>
  <c r="Z194" i="9" s="1"/>
  <c r="L31" i="4"/>
  <c r="Y194" i="9" s="1"/>
  <c r="K31" i="4"/>
  <c r="X194" i="9" s="1"/>
  <c r="J31" i="4"/>
  <c r="W194" i="9" s="1"/>
  <c r="I31" i="4"/>
  <c r="V194" i="9" s="1"/>
  <c r="H31" i="4"/>
  <c r="U194" i="9" s="1"/>
  <c r="G31" i="4"/>
  <c r="T194" i="9" s="1"/>
  <c r="F31" i="4"/>
  <c r="S194" i="9" s="1"/>
  <c r="E31" i="4"/>
  <c r="R194" i="9" s="1"/>
  <c r="R6" i="4"/>
  <c r="AE193" i="9" s="1"/>
  <c r="Q6" i="4"/>
  <c r="AD193" i="9" s="1"/>
  <c r="P6" i="4"/>
  <c r="AC193" i="9" s="1"/>
  <c r="O6" i="4"/>
  <c r="AB193" i="9" s="1"/>
  <c r="N6" i="4"/>
  <c r="AA193" i="9" s="1"/>
  <c r="M6" i="4"/>
  <c r="Z193" i="9" s="1"/>
  <c r="L6" i="4"/>
  <c r="Y193" i="9" s="1"/>
  <c r="K6" i="4"/>
  <c r="X193" i="9" s="1"/>
  <c r="J6" i="4"/>
  <c r="W193" i="9" s="1"/>
  <c r="I6" i="4"/>
  <c r="V193" i="9" s="1"/>
  <c r="H6" i="4"/>
  <c r="U193" i="9" s="1"/>
  <c r="G6" i="4"/>
  <c r="T193" i="9" s="1"/>
  <c r="F6" i="4"/>
  <c r="S193" i="9" s="1"/>
  <c r="E6" i="4"/>
  <c r="R193" i="9" s="1"/>
  <c r="AE192" i="9"/>
  <c r="AD192" i="9"/>
  <c r="AC192" i="9"/>
  <c r="AB192" i="9"/>
  <c r="AA192" i="9"/>
  <c r="Z192" i="9"/>
  <c r="Y192" i="9"/>
  <c r="X192" i="9"/>
  <c r="W192" i="9"/>
  <c r="V192" i="9"/>
  <c r="U192" i="9"/>
  <c r="T192" i="9"/>
  <c r="S192" i="9"/>
  <c r="R192" i="9"/>
  <c r="AE154" i="9"/>
  <c r="AD154" i="9"/>
  <c r="AC154" i="9"/>
  <c r="AB154" i="9"/>
  <c r="AA154" i="9"/>
  <c r="Z154" i="9"/>
  <c r="Y154" i="9"/>
  <c r="X154" i="9"/>
  <c r="W154" i="9"/>
  <c r="V154" i="9"/>
  <c r="U154" i="9"/>
  <c r="T154" i="9"/>
  <c r="S154" i="9"/>
  <c r="R154" i="9"/>
  <c r="AE116" i="9"/>
  <c r="AD116" i="9"/>
  <c r="AC116" i="9"/>
  <c r="AB116" i="9"/>
  <c r="AA116" i="9"/>
  <c r="Z116" i="9"/>
  <c r="Y116" i="9"/>
  <c r="X116" i="9"/>
  <c r="W116" i="9"/>
  <c r="V116" i="9"/>
  <c r="U116" i="9"/>
  <c r="T116" i="9"/>
  <c r="S116" i="9"/>
  <c r="R116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AE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Q15" i="3"/>
  <c r="AE124" i="9" s="1"/>
  <c r="P15" i="3"/>
  <c r="O15" i="3"/>
  <c r="N15" i="3"/>
  <c r="AB124" i="9" s="1"/>
  <c r="M15" i="3"/>
  <c r="AA124" i="9" s="1"/>
  <c r="L15" i="3"/>
  <c r="K15" i="3"/>
  <c r="Y124" i="9" s="1"/>
  <c r="J15" i="3"/>
  <c r="X124" i="9" s="1"/>
  <c r="I15" i="3"/>
  <c r="W124" i="9" s="1"/>
  <c r="H15" i="3"/>
  <c r="V124" i="9" s="1"/>
  <c r="G15" i="3"/>
  <c r="F15" i="3"/>
  <c r="T124" i="9" s="1"/>
  <c r="E15" i="3"/>
  <c r="S124" i="9" s="1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Q13" i="3"/>
  <c r="AE123" i="9" s="1"/>
  <c r="P13" i="3"/>
  <c r="AD123" i="9" s="1"/>
  <c r="O13" i="3"/>
  <c r="AC123" i="9"/>
  <c r="N13" i="3"/>
  <c r="M13" i="3"/>
  <c r="AA123" i="9" s="1"/>
  <c r="L13" i="3"/>
  <c r="Z123" i="9" s="1"/>
  <c r="K13" i="3"/>
  <c r="Y123" i="9" s="1"/>
  <c r="J13" i="3"/>
  <c r="X123" i="9" s="1"/>
  <c r="I13" i="3"/>
  <c r="W123" i="9" s="1"/>
  <c r="H13" i="3"/>
  <c r="V123" i="9"/>
  <c r="G13" i="3"/>
  <c r="U123" i="9"/>
  <c r="F13" i="3"/>
  <c r="T123" i="9"/>
  <c r="E13" i="3"/>
  <c r="S123" i="9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Q11" i="3"/>
  <c r="AE122" i="9" s="1"/>
  <c r="P11" i="3"/>
  <c r="O11" i="3"/>
  <c r="AC122" i="9" s="1"/>
  <c r="N11" i="3"/>
  <c r="AB122" i="9" s="1"/>
  <c r="M11" i="3"/>
  <c r="AA122" i="9" s="1"/>
  <c r="L11" i="3"/>
  <c r="K11" i="3"/>
  <c r="J11" i="3"/>
  <c r="X122" i="9" s="1"/>
  <c r="I11" i="3"/>
  <c r="W122" i="9" s="1"/>
  <c r="H11" i="3"/>
  <c r="G11" i="3"/>
  <c r="U122" i="9" s="1"/>
  <c r="F11" i="3"/>
  <c r="T122" i="9" s="1"/>
  <c r="E11" i="3"/>
  <c r="S122" i="9" s="1"/>
  <c r="Q10" i="3"/>
  <c r="P10" i="3"/>
  <c r="AD121" i="9" s="1"/>
  <c r="O10" i="3"/>
  <c r="AC121" i="9" s="1"/>
  <c r="N10" i="3"/>
  <c r="AB121" i="9" s="1"/>
  <c r="M10" i="3"/>
  <c r="L10" i="3"/>
  <c r="Z121" i="9" s="1"/>
  <c r="K10" i="3"/>
  <c r="Y121" i="9" s="1"/>
  <c r="J10" i="3"/>
  <c r="X121" i="9" s="1"/>
  <c r="I10" i="3"/>
  <c r="H10" i="3"/>
  <c r="V121" i="9" s="1"/>
  <c r="G10" i="3"/>
  <c r="U121" i="9" s="1"/>
  <c r="F10" i="3"/>
  <c r="T121" i="9" s="1"/>
  <c r="E10" i="3"/>
  <c r="Q9" i="3"/>
  <c r="AE120" i="9" s="1"/>
  <c r="P9" i="3"/>
  <c r="AD120" i="9" s="1"/>
  <c r="O9" i="3"/>
  <c r="AC120" i="9" s="1"/>
  <c r="N9" i="3"/>
  <c r="M9" i="3"/>
  <c r="AA120" i="9" s="1"/>
  <c r="L9" i="3"/>
  <c r="Z120" i="9" s="1"/>
  <c r="K9" i="3"/>
  <c r="Y120" i="9" s="1"/>
  <c r="J9" i="3"/>
  <c r="X120" i="9" s="1"/>
  <c r="I9" i="3"/>
  <c r="W120" i="9" s="1"/>
  <c r="H9" i="3"/>
  <c r="V120" i="9" s="1"/>
  <c r="G9" i="3"/>
  <c r="U120" i="9" s="1"/>
  <c r="F9" i="3"/>
  <c r="E9" i="3"/>
  <c r="Q8" i="3"/>
  <c r="P8" i="3"/>
  <c r="O8" i="3"/>
  <c r="N8" i="3"/>
  <c r="M8" i="3"/>
  <c r="L8" i="3"/>
  <c r="K8" i="3"/>
  <c r="J8" i="3"/>
  <c r="I8" i="3"/>
  <c r="H8" i="3"/>
  <c r="G8" i="3"/>
  <c r="F8" i="3"/>
  <c r="E8" i="3"/>
  <c r="Q7" i="3"/>
  <c r="P7" i="3"/>
  <c r="O7" i="3"/>
  <c r="N7" i="3"/>
  <c r="AB119" i="9" s="1"/>
  <c r="M7" i="3"/>
  <c r="AA119" i="9" s="1"/>
  <c r="L7" i="3"/>
  <c r="K7" i="3"/>
  <c r="J7" i="3"/>
  <c r="X119" i="9" s="1"/>
  <c r="I7" i="3"/>
  <c r="W119" i="9"/>
  <c r="H7" i="3"/>
  <c r="G7" i="3"/>
  <c r="F7" i="3"/>
  <c r="T119" i="9"/>
  <c r="E7" i="3"/>
  <c r="S119" i="9"/>
  <c r="Q6" i="3"/>
  <c r="P6" i="3"/>
  <c r="AD118" i="9" s="1"/>
  <c r="O6" i="3"/>
  <c r="AC118" i="9" s="1"/>
  <c r="N6" i="3"/>
  <c r="AB118" i="9" s="1"/>
  <c r="M6" i="3"/>
  <c r="L6" i="3"/>
  <c r="Z118" i="9" s="1"/>
  <c r="K6" i="3"/>
  <c r="Y118" i="9" s="1"/>
  <c r="J6" i="3"/>
  <c r="I6" i="3"/>
  <c r="H6" i="3"/>
  <c r="V118" i="9" s="1"/>
  <c r="G6" i="3"/>
  <c r="U118" i="9" s="1"/>
  <c r="F6" i="3"/>
  <c r="E6" i="3"/>
  <c r="Q5" i="3"/>
  <c r="AE117" i="9" s="1"/>
  <c r="P5" i="3"/>
  <c r="AD117" i="9" s="1"/>
  <c r="O5" i="3"/>
  <c r="N5" i="3"/>
  <c r="M5" i="3"/>
  <c r="AA117" i="9" s="1"/>
  <c r="L5" i="3"/>
  <c r="Z117" i="9" s="1"/>
  <c r="K5" i="3"/>
  <c r="J5" i="3"/>
  <c r="X117" i="9" s="1"/>
  <c r="I5" i="3"/>
  <c r="W117" i="9" s="1"/>
  <c r="H5" i="3"/>
  <c r="V117" i="9" s="1"/>
  <c r="G5" i="3"/>
  <c r="F5" i="3"/>
  <c r="E5" i="3"/>
  <c r="S117" i="9" s="1"/>
  <c r="Q4" i="3"/>
  <c r="P4" i="3"/>
  <c r="O4" i="3"/>
  <c r="N4" i="3"/>
  <c r="M4" i="3"/>
  <c r="L4" i="3"/>
  <c r="K4" i="3"/>
  <c r="J4" i="3"/>
  <c r="I4" i="3"/>
  <c r="H4" i="3"/>
  <c r="G4" i="3"/>
  <c r="F4" i="3"/>
  <c r="E4" i="3"/>
  <c r="D18" i="3"/>
  <c r="D17" i="3"/>
  <c r="D16" i="3"/>
  <c r="D15" i="3"/>
  <c r="R124" i="9" s="1"/>
  <c r="D14" i="3"/>
  <c r="D13" i="3"/>
  <c r="D12" i="3"/>
  <c r="D11" i="3"/>
  <c r="D10" i="3"/>
  <c r="R121" i="9" s="1"/>
  <c r="D9" i="3"/>
  <c r="D8" i="3"/>
  <c r="D7" i="3"/>
  <c r="D6" i="3"/>
  <c r="R118" i="9" s="1"/>
  <c r="D5" i="3"/>
  <c r="D4" i="3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Q20" i="5"/>
  <c r="P20" i="5"/>
  <c r="AD156" i="9"/>
  <c r="O20" i="5"/>
  <c r="AC156" i="9"/>
  <c r="N20" i="5"/>
  <c r="M20" i="5"/>
  <c r="AA156" i="9" s="1"/>
  <c r="L20" i="5"/>
  <c r="Z156" i="9" s="1"/>
  <c r="K20" i="5"/>
  <c r="Y156" i="9" s="1"/>
  <c r="J20" i="5"/>
  <c r="I20" i="5"/>
  <c r="H20" i="5"/>
  <c r="V156" i="9" s="1"/>
  <c r="G20" i="5"/>
  <c r="U156" i="9" s="1"/>
  <c r="F20" i="5"/>
  <c r="E20" i="5"/>
  <c r="Q19" i="5"/>
  <c r="AE155" i="9" s="1"/>
  <c r="P19" i="5"/>
  <c r="O19" i="5"/>
  <c r="AC155" i="9" s="1"/>
  <c r="N19" i="5"/>
  <c r="M19" i="5"/>
  <c r="AA155" i="9" s="1"/>
  <c r="L19" i="5"/>
  <c r="K19" i="5"/>
  <c r="Y155" i="9"/>
  <c r="J19" i="5"/>
  <c r="X155" i="9" s="1"/>
  <c r="I19" i="5"/>
  <c r="W155" i="9" s="1"/>
  <c r="H19" i="5"/>
  <c r="G19" i="5"/>
  <c r="F19" i="5"/>
  <c r="T155" i="9" s="1"/>
  <c r="E19" i="5"/>
  <c r="S155" i="9" s="1"/>
  <c r="Q18" i="5"/>
  <c r="AE85" i="9" s="1"/>
  <c r="P18" i="5"/>
  <c r="AD85" i="9" s="1"/>
  <c r="O18" i="5"/>
  <c r="N18" i="5"/>
  <c r="M18" i="5"/>
  <c r="AA85" i="9" s="1"/>
  <c r="L18" i="5"/>
  <c r="K18" i="5"/>
  <c r="J18" i="5"/>
  <c r="X85" i="9" s="1"/>
  <c r="I18" i="5"/>
  <c r="W85" i="9" s="1"/>
  <c r="H18" i="5"/>
  <c r="V85" i="9" s="1"/>
  <c r="G18" i="5"/>
  <c r="F18" i="5"/>
  <c r="T85" i="9" s="1"/>
  <c r="E18" i="5"/>
  <c r="S85" i="9" s="1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Q16" i="5"/>
  <c r="AE84" i="9" s="1"/>
  <c r="P16" i="5"/>
  <c r="AD84" i="9" s="1"/>
  <c r="O16" i="5"/>
  <c r="AC84" i="9" s="1"/>
  <c r="N16" i="5"/>
  <c r="AB84" i="9" s="1"/>
  <c r="M16" i="5"/>
  <c r="AA84" i="9"/>
  <c r="L16" i="5"/>
  <c r="Z84" i="9"/>
  <c r="K16" i="5"/>
  <c r="Y84" i="9"/>
  <c r="J16" i="5"/>
  <c r="I16" i="5"/>
  <c r="W84" i="9" s="1"/>
  <c r="H16" i="5"/>
  <c r="G16" i="5"/>
  <c r="U84" i="9" s="1"/>
  <c r="F16" i="5"/>
  <c r="E16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Q11" i="5"/>
  <c r="AE83" i="9"/>
  <c r="P11" i="5"/>
  <c r="AD83" i="9" s="1"/>
  <c r="O11" i="5"/>
  <c r="AC83" i="9" s="1"/>
  <c r="N11" i="5"/>
  <c r="AB83" i="9" s="1"/>
  <c r="M11" i="5"/>
  <c r="AA83" i="9" s="1"/>
  <c r="L11" i="5"/>
  <c r="K11" i="5"/>
  <c r="Y83" i="9" s="1"/>
  <c r="J11" i="5"/>
  <c r="X83" i="9" s="1"/>
  <c r="I11" i="5"/>
  <c r="W83" i="9" s="1"/>
  <c r="H11" i="5"/>
  <c r="G11" i="5"/>
  <c r="U83" i="9" s="1"/>
  <c r="F11" i="5"/>
  <c r="T83" i="9" s="1"/>
  <c r="E11" i="5"/>
  <c r="S83" i="9" s="1"/>
  <c r="Q10" i="5"/>
  <c r="P10" i="5"/>
  <c r="AD82" i="9" s="1"/>
  <c r="O10" i="5"/>
  <c r="AC82" i="9" s="1"/>
  <c r="N10" i="5"/>
  <c r="AB82" i="9" s="1"/>
  <c r="M10" i="5"/>
  <c r="AA82" i="9" s="1"/>
  <c r="L10" i="5"/>
  <c r="Z82" i="9" s="1"/>
  <c r="K10" i="5"/>
  <c r="J10" i="5"/>
  <c r="I10" i="5"/>
  <c r="W82" i="9" s="1"/>
  <c r="H10" i="5"/>
  <c r="V82" i="9" s="1"/>
  <c r="G10" i="5"/>
  <c r="F10" i="5"/>
  <c r="E10" i="5"/>
  <c r="S82" i="9" s="1"/>
  <c r="Q9" i="5"/>
  <c r="P9" i="5"/>
  <c r="P38" i="5" s="1"/>
  <c r="O9" i="5"/>
  <c r="N9" i="5"/>
  <c r="M9" i="5"/>
  <c r="L9" i="5"/>
  <c r="K9" i="5"/>
  <c r="J9" i="5"/>
  <c r="I9" i="5"/>
  <c r="H9" i="5"/>
  <c r="G9" i="5"/>
  <c r="F9" i="5"/>
  <c r="E9" i="5"/>
  <c r="Q8" i="5"/>
  <c r="P8" i="5"/>
  <c r="O8" i="5"/>
  <c r="N8" i="5"/>
  <c r="M8" i="5"/>
  <c r="L8" i="5"/>
  <c r="K8" i="5"/>
  <c r="J8" i="5"/>
  <c r="I8" i="5"/>
  <c r="H8" i="5"/>
  <c r="G8" i="5"/>
  <c r="F8" i="5"/>
  <c r="E8" i="5"/>
  <c r="Q7" i="5"/>
  <c r="AE81" i="9" s="1"/>
  <c r="P7" i="5"/>
  <c r="O7" i="5"/>
  <c r="AC81" i="9" s="1"/>
  <c r="N7" i="5"/>
  <c r="AB81" i="9" s="1"/>
  <c r="M7" i="5"/>
  <c r="AA81" i="9" s="1"/>
  <c r="L7" i="5"/>
  <c r="Z81" i="9" s="1"/>
  <c r="K7" i="5"/>
  <c r="Y81" i="9" s="1"/>
  <c r="J7" i="5"/>
  <c r="X81" i="9" s="1"/>
  <c r="I7" i="5"/>
  <c r="W81" i="9" s="1"/>
  <c r="H7" i="5"/>
  <c r="G7" i="5"/>
  <c r="U81" i="9" s="1"/>
  <c r="F7" i="5"/>
  <c r="E7" i="5"/>
  <c r="S81" i="9" s="1"/>
  <c r="Q6" i="5"/>
  <c r="AE80" i="9" s="1"/>
  <c r="P6" i="5"/>
  <c r="AD80" i="9" s="1"/>
  <c r="O6" i="5"/>
  <c r="AC80" i="9" s="1"/>
  <c r="N6" i="5"/>
  <c r="M6" i="5"/>
  <c r="L6" i="5"/>
  <c r="Z80" i="9" s="1"/>
  <c r="K6" i="5"/>
  <c r="J6" i="5"/>
  <c r="X80" i="9" s="1"/>
  <c r="I6" i="5"/>
  <c r="H6" i="5"/>
  <c r="V80" i="9" s="1"/>
  <c r="G6" i="5"/>
  <c r="U80" i="9" s="1"/>
  <c r="F6" i="5"/>
  <c r="E6" i="5"/>
  <c r="S80" i="9" s="1"/>
  <c r="Q5" i="5"/>
  <c r="P5" i="5"/>
  <c r="O5" i="5"/>
  <c r="N5" i="5"/>
  <c r="M5" i="5"/>
  <c r="L5" i="5"/>
  <c r="K5" i="5"/>
  <c r="J5" i="5"/>
  <c r="I5" i="5"/>
  <c r="H5" i="5"/>
  <c r="H34" i="5" s="1"/>
  <c r="G5" i="5"/>
  <c r="F5" i="5"/>
  <c r="E5" i="5"/>
  <c r="Q4" i="5"/>
  <c r="AE79" i="9" s="1"/>
  <c r="P4" i="5"/>
  <c r="AD79" i="9" s="1"/>
  <c r="O4" i="5"/>
  <c r="N4" i="5"/>
  <c r="M4" i="5"/>
  <c r="AA79" i="9" s="1"/>
  <c r="L4" i="5"/>
  <c r="Z79" i="9" s="1"/>
  <c r="K4" i="5"/>
  <c r="Y79" i="9" s="1"/>
  <c r="J4" i="5"/>
  <c r="X79" i="9" s="1"/>
  <c r="I4" i="5"/>
  <c r="H4" i="5"/>
  <c r="V79" i="9" s="1"/>
  <c r="G4" i="5"/>
  <c r="U79" i="9" s="1"/>
  <c r="F4" i="5"/>
  <c r="T79" i="9" s="1"/>
  <c r="E4" i="5"/>
  <c r="S79" i="9" s="1"/>
  <c r="D22" i="5"/>
  <c r="D21" i="5"/>
  <c r="D20" i="5"/>
  <c r="R156" i="9" s="1"/>
  <c r="D19" i="5"/>
  <c r="D18" i="5"/>
  <c r="D17" i="5"/>
  <c r="D16" i="5"/>
  <c r="R84" i="9" s="1"/>
  <c r="D15" i="5"/>
  <c r="D14" i="5"/>
  <c r="D13" i="5"/>
  <c r="D12" i="5"/>
  <c r="D11" i="5"/>
  <c r="D10" i="5"/>
  <c r="D9" i="5"/>
  <c r="D8" i="5"/>
  <c r="D7" i="5"/>
  <c r="R81" i="9" s="1"/>
  <c r="D6" i="5"/>
  <c r="R80" i="9"/>
  <c r="D5" i="5"/>
  <c r="D4" i="5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Q12" i="2"/>
  <c r="P12" i="2"/>
  <c r="O12" i="2"/>
  <c r="AC43" i="9"/>
  <c r="N12" i="2"/>
  <c r="AB43" i="9"/>
  <c r="M12" i="2"/>
  <c r="L12" i="2"/>
  <c r="Z43" i="9" s="1"/>
  <c r="K12" i="2"/>
  <c r="Y43" i="9"/>
  <c r="J12" i="2"/>
  <c r="I12" i="2"/>
  <c r="W43" i="9" s="1"/>
  <c r="H12" i="2"/>
  <c r="V43" i="9" s="1"/>
  <c r="G12" i="2"/>
  <c r="U43" i="9" s="1"/>
  <c r="F12" i="2"/>
  <c r="T43" i="9" s="1"/>
  <c r="E12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Q9" i="2"/>
  <c r="AE42" i="9" s="1"/>
  <c r="P9" i="2"/>
  <c r="AD42" i="9" s="1"/>
  <c r="O9" i="2"/>
  <c r="N9" i="2"/>
  <c r="M9" i="2"/>
  <c r="L9" i="2"/>
  <c r="Z42" i="9" s="1"/>
  <c r="K9" i="2"/>
  <c r="J9" i="2"/>
  <c r="I9" i="2"/>
  <c r="W42" i="9" s="1"/>
  <c r="H9" i="2"/>
  <c r="V42" i="9" s="1"/>
  <c r="G9" i="2"/>
  <c r="U42" i="9" s="1"/>
  <c r="F9" i="2"/>
  <c r="E9" i="2"/>
  <c r="S42" i="9" s="1"/>
  <c r="Q8" i="2"/>
  <c r="P8" i="2"/>
  <c r="O8" i="2"/>
  <c r="N8" i="2"/>
  <c r="M8" i="2"/>
  <c r="L8" i="2"/>
  <c r="K8" i="2"/>
  <c r="J8" i="2"/>
  <c r="I8" i="2"/>
  <c r="H8" i="2"/>
  <c r="G8" i="2"/>
  <c r="F8" i="2"/>
  <c r="E8" i="2"/>
  <c r="Q7" i="2"/>
  <c r="P7" i="2"/>
  <c r="O7" i="2"/>
  <c r="N7" i="2"/>
  <c r="M7" i="2"/>
  <c r="L7" i="2"/>
  <c r="K7" i="2"/>
  <c r="J7" i="2"/>
  <c r="I7" i="2"/>
  <c r="H7" i="2"/>
  <c r="G7" i="2"/>
  <c r="F7" i="2"/>
  <c r="E7" i="2"/>
  <c r="Q6" i="2"/>
  <c r="P6" i="2"/>
  <c r="O6" i="2"/>
  <c r="N6" i="2"/>
  <c r="M6" i="2"/>
  <c r="L6" i="2"/>
  <c r="K6" i="2"/>
  <c r="J6" i="2"/>
  <c r="I6" i="2"/>
  <c r="H6" i="2"/>
  <c r="G6" i="2"/>
  <c r="F6" i="2"/>
  <c r="E6" i="2"/>
  <c r="Q5" i="2"/>
  <c r="P5" i="2"/>
  <c r="O5" i="2"/>
  <c r="N5" i="2"/>
  <c r="M5" i="2"/>
  <c r="L5" i="2"/>
  <c r="K5" i="2"/>
  <c r="J5" i="2"/>
  <c r="I5" i="2"/>
  <c r="H5" i="2"/>
  <c r="G5" i="2"/>
  <c r="F5" i="2"/>
  <c r="E5" i="2"/>
  <c r="D21" i="2"/>
  <c r="D20" i="2"/>
  <c r="D19" i="2"/>
  <c r="D18" i="2"/>
  <c r="D16" i="2"/>
  <c r="D15" i="2"/>
  <c r="D14" i="2"/>
  <c r="D13" i="2"/>
  <c r="D12" i="2"/>
  <c r="D11" i="2"/>
  <c r="D10" i="2"/>
  <c r="D9" i="2"/>
  <c r="D8" i="2"/>
  <c r="D7" i="2"/>
  <c r="D6" i="2"/>
  <c r="D5" i="2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Q30" i="1"/>
  <c r="AE6" i="9" s="1"/>
  <c r="P30" i="1"/>
  <c r="AD6" i="9" s="1"/>
  <c r="O30" i="1"/>
  <c r="AC6" i="9" s="1"/>
  <c r="N30" i="1"/>
  <c r="AB6" i="9" s="1"/>
  <c r="M30" i="1"/>
  <c r="AA6" i="9" s="1"/>
  <c r="L30" i="1"/>
  <c r="Z6" i="9" s="1"/>
  <c r="K30" i="1"/>
  <c r="J30" i="1"/>
  <c r="X6" i="9" s="1"/>
  <c r="I30" i="1"/>
  <c r="H30" i="1"/>
  <c r="V6" i="9" s="1"/>
  <c r="G30" i="1"/>
  <c r="F30" i="1"/>
  <c r="T6" i="9" s="1"/>
  <c r="E30" i="1"/>
  <c r="S6" i="9" s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Q24" i="1"/>
  <c r="AE5" i="9" s="1"/>
  <c r="P24" i="1"/>
  <c r="O24" i="1"/>
  <c r="AC5" i="9" s="1"/>
  <c r="N24" i="1"/>
  <c r="AB5" i="9" s="1"/>
  <c r="M24" i="1"/>
  <c r="AA5" i="9" s="1"/>
  <c r="L24" i="1"/>
  <c r="Z5" i="9" s="1"/>
  <c r="K24" i="1"/>
  <c r="Y5" i="9" s="1"/>
  <c r="J24" i="1"/>
  <c r="X5" i="9" s="1"/>
  <c r="I24" i="1"/>
  <c r="W5" i="9" s="1"/>
  <c r="H24" i="1"/>
  <c r="V5" i="9" s="1"/>
  <c r="G24" i="1"/>
  <c r="U5" i="9" s="1"/>
  <c r="F24" i="1"/>
  <c r="T5" i="9" s="1"/>
  <c r="E24" i="1"/>
  <c r="Q23" i="1"/>
  <c r="AE4" i="9" s="1"/>
  <c r="P23" i="1"/>
  <c r="AD4" i="9" s="1"/>
  <c r="O23" i="1"/>
  <c r="AC4" i="9" s="1"/>
  <c r="N23" i="1"/>
  <c r="M23" i="1"/>
  <c r="L23" i="1"/>
  <c r="Z4" i="9"/>
  <c r="K23" i="1"/>
  <c r="Y4" i="9" s="1"/>
  <c r="J23" i="1"/>
  <c r="X4" i="9" s="1"/>
  <c r="I23" i="1"/>
  <c r="W4" i="9"/>
  <c r="H23" i="1"/>
  <c r="V4" i="9"/>
  <c r="G23" i="1"/>
  <c r="U4" i="9" s="1"/>
  <c r="F23" i="1"/>
  <c r="T4" i="9" s="1"/>
  <c r="E23" i="1"/>
  <c r="S4" i="9" s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Q15" i="1"/>
  <c r="AE3" i="9" s="1"/>
  <c r="P15" i="1"/>
  <c r="AD3" i="9" s="1"/>
  <c r="O15" i="1"/>
  <c r="AC3" i="9" s="1"/>
  <c r="N15" i="1"/>
  <c r="AB3" i="9" s="1"/>
  <c r="M15" i="1"/>
  <c r="AA3" i="9" s="1"/>
  <c r="L15" i="1"/>
  <c r="K15" i="1"/>
  <c r="Y3" i="9" s="1"/>
  <c r="J15" i="1"/>
  <c r="X3" i="9" s="1"/>
  <c r="I15" i="1"/>
  <c r="W3" i="9" s="1"/>
  <c r="H15" i="1"/>
  <c r="V3" i="9" s="1"/>
  <c r="G15" i="1"/>
  <c r="U3" i="9" s="1"/>
  <c r="F15" i="1"/>
  <c r="T3" i="9" s="1"/>
  <c r="E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Q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Q9" i="1"/>
  <c r="P9" i="1"/>
  <c r="O9" i="1"/>
  <c r="N9" i="1"/>
  <c r="M9" i="1"/>
  <c r="L9" i="1"/>
  <c r="K9" i="1"/>
  <c r="J9" i="1"/>
  <c r="I9" i="1"/>
  <c r="H9" i="1"/>
  <c r="G9" i="1"/>
  <c r="F9" i="1"/>
  <c r="E9" i="1"/>
  <c r="Q8" i="1"/>
  <c r="P8" i="1"/>
  <c r="O8" i="1"/>
  <c r="N8" i="1"/>
  <c r="M8" i="1"/>
  <c r="L8" i="1"/>
  <c r="K8" i="1"/>
  <c r="J8" i="1"/>
  <c r="I8" i="1"/>
  <c r="H8" i="1"/>
  <c r="G8" i="1"/>
  <c r="F8" i="1"/>
  <c r="E8" i="1"/>
  <c r="Q7" i="1"/>
  <c r="P7" i="1"/>
  <c r="O7" i="1"/>
  <c r="N7" i="1"/>
  <c r="M7" i="1"/>
  <c r="L7" i="1"/>
  <c r="K7" i="1"/>
  <c r="J7" i="1"/>
  <c r="I7" i="1"/>
  <c r="H7" i="1"/>
  <c r="G7" i="1"/>
  <c r="F7" i="1"/>
  <c r="E7" i="1"/>
  <c r="Q6" i="1"/>
  <c r="P6" i="1"/>
  <c r="O6" i="1"/>
  <c r="N6" i="1"/>
  <c r="M6" i="1"/>
  <c r="L6" i="1"/>
  <c r="K6" i="1"/>
  <c r="J6" i="1"/>
  <c r="I6" i="1"/>
  <c r="H6" i="1"/>
  <c r="G6" i="1"/>
  <c r="F6" i="1"/>
  <c r="E6" i="1"/>
  <c r="Q5" i="1"/>
  <c r="P5" i="1"/>
  <c r="O5" i="1"/>
  <c r="N5" i="1"/>
  <c r="M5" i="1"/>
  <c r="L5" i="1"/>
  <c r="K5" i="1"/>
  <c r="J5" i="1"/>
  <c r="I5" i="1"/>
  <c r="H5" i="1"/>
  <c r="G5" i="1"/>
  <c r="F5" i="1"/>
  <c r="E5" i="1"/>
  <c r="Q4" i="1"/>
  <c r="AE2" i="9" s="1"/>
  <c r="P4" i="1"/>
  <c r="AD2" i="9" s="1"/>
  <c r="O4" i="1"/>
  <c r="N4" i="1"/>
  <c r="AB2" i="9"/>
  <c r="M4" i="1"/>
  <c r="AA2" i="9"/>
  <c r="L4" i="1"/>
  <c r="Z2" i="9" s="1"/>
  <c r="K4" i="1"/>
  <c r="J4" i="1"/>
  <c r="X2" i="9"/>
  <c r="I4" i="1"/>
  <c r="W2" i="9" s="1"/>
  <c r="H4" i="1"/>
  <c r="V2" i="9" s="1"/>
  <c r="G4" i="1"/>
  <c r="U2" i="9" s="1"/>
  <c r="F4" i="1"/>
  <c r="T2" i="9" s="1"/>
  <c r="E4" i="1"/>
  <c r="S2" i="9" s="1"/>
  <c r="D32" i="1"/>
  <c r="D31" i="1"/>
  <c r="D30" i="1"/>
  <c r="R6" i="9" s="1"/>
  <c r="D29" i="1"/>
  <c r="D28" i="1"/>
  <c r="D27" i="1"/>
  <c r="D26" i="1"/>
  <c r="D25" i="1"/>
  <c r="D24" i="1"/>
  <c r="R5" i="9" s="1"/>
  <c r="D23" i="1"/>
  <c r="R4" i="9" s="1"/>
  <c r="D22" i="1"/>
  <c r="D21" i="1"/>
  <c r="D20" i="1"/>
  <c r="D19" i="1"/>
  <c r="D17" i="1"/>
  <c r="D16" i="1"/>
  <c r="D15" i="1"/>
  <c r="R3" i="9" s="1"/>
  <c r="D14" i="1"/>
  <c r="D12" i="1"/>
  <c r="D11" i="1"/>
  <c r="D10" i="1"/>
  <c r="D9" i="1"/>
  <c r="D8" i="1"/>
  <c r="D7" i="1"/>
  <c r="D6" i="1"/>
  <c r="D5" i="1"/>
  <c r="D4" i="1"/>
  <c r="R2" i="9" s="1"/>
  <c r="R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R32" i="4"/>
  <c r="AE195" i="9" s="1"/>
  <c r="Q32" i="4"/>
  <c r="AD195" i="9" s="1"/>
  <c r="P32" i="4"/>
  <c r="AC195" i="9" s="1"/>
  <c r="O32" i="4"/>
  <c r="AB195" i="9" s="1"/>
  <c r="N32" i="4"/>
  <c r="AA195" i="9" s="1"/>
  <c r="M32" i="4"/>
  <c r="Z195" i="9" s="1"/>
  <c r="L32" i="4"/>
  <c r="Y195" i="9" s="1"/>
  <c r="K32" i="4"/>
  <c r="X195" i="9" s="1"/>
  <c r="J32" i="4"/>
  <c r="W195" i="9" s="1"/>
  <c r="I32" i="4"/>
  <c r="V195" i="9" s="1"/>
  <c r="H32" i="4"/>
  <c r="U195" i="9" s="1"/>
  <c r="G32" i="4"/>
  <c r="T195" i="9" s="1"/>
  <c r="F32" i="4"/>
  <c r="S195" i="9" s="1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Q9" i="4"/>
  <c r="Q15" i="4" s="1"/>
  <c r="P9" i="4"/>
  <c r="O9" i="4"/>
  <c r="R8" i="4"/>
  <c r="Q8" i="4"/>
  <c r="P8" i="4"/>
  <c r="O8" i="4"/>
  <c r="N8" i="4"/>
  <c r="M8" i="4"/>
  <c r="L8" i="4"/>
  <c r="K8" i="4"/>
  <c r="J8" i="4"/>
  <c r="I8" i="4"/>
  <c r="H8" i="4"/>
  <c r="G8" i="4"/>
  <c r="F8" i="4"/>
  <c r="R7" i="4"/>
  <c r="Q7" i="4"/>
  <c r="P7" i="4"/>
  <c r="O7" i="4"/>
  <c r="R5" i="4"/>
  <c r="Q5" i="4"/>
  <c r="P5" i="4"/>
  <c r="O5" i="4"/>
  <c r="N5" i="4"/>
  <c r="M5" i="4"/>
  <c r="L5" i="4"/>
  <c r="K5" i="4"/>
  <c r="J5" i="4"/>
  <c r="I5" i="4"/>
  <c r="H5" i="4"/>
  <c r="G5" i="4"/>
  <c r="F5" i="4"/>
  <c r="R4" i="4"/>
  <c r="Q4" i="4"/>
  <c r="P4" i="4"/>
  <c r="O4" i="4"/>
  <c r="N4" i="4"/>
  <c r="M4" i="4"/>
  <c r="L4" i="4"/>
  <c r="K4" i="4"/>
  <c r="J4" i="4"/>
  <c r="I4" i="4"/>
  <c r="H4" i="4"/>
  <c r="G4" i="4"/>
  <c r="F4" i="4"/>
  <c r="E39" i="4"/>
  <c r="E38" i="4"/>
  <c r="E37" i="4"/>
  <c r="E36" i="4"/>
  <c r="E35" i="4"/>
  <c r="E34" i="4"/>
  <c r="E32" i="4"/>
  <c r="R195" i="9" s="1"/>
  <c r="E30" i="4"/>
  <c r="E29" i="4"/>
  <c r="E28" i="4"/>
  <c r="E19" i="4"/>
  <c r="E18" i="4"/>
  <c r="E17" i="4"/>
  <c r="E16" i="4"/>
  <c r="E13" i="4"/>
  <c r="E12" i="4"/>
  <c r="E11" i="4"/>
  <c r="E10" i="4"/>
  <c r="E8" i="4"/>
  <c r="E5" i="4"/>
  <c r="E4" i="4"/>
  <c r="Q30" i="16"/>
  <c r="M30" i="16"/>
  <c r="Q19" i="16"/>
  <c r="P19" i="16"/>
  <c r="P47" i="16" s="1"/>
  <c r="O19" i="16"/>
  <c r="O47" i="16" s="1"/>
  <c r="N19" i="16"/>
  <c r="M19" i="16"/>
  <c r="M47" i="16" s="1"/>
  <c r="L19" i="16"/>
  <c r="K19" i="16"/>
  <c r="K47" i="16" s="1"/>
  <c r="J19" i="16"/>
  <c r="I19" i="16"/>
  <c r="I47" i="16" s="1"/>
  <c r="H19" i="16"/>
  <c r="H35" i="16" s="1"/>
  <c r="H47" i="16"/>
  <c r="G19" i="16"/>
  <c r="G47" i="16" s="1"/>
  <c r="F19" i="16"/>
  <c r="E19" i="16"/>
  <c r="E47" i="16"/>
  <c r="D19" i="16"/>
  <c r="D34" i="16" s="1"/>
  <c r="D36" i="16"/>
  <c r="C19" i="16"/>
  <c r="C47" i="16" s="1"/>
  <c r="B19" i="16"/>
  <c r="B47" i="16" s="1"/>
  <c r="P1" i="16"/>
  <c r="L1" i="16"/>
  <c r="Q30" i="17"/>
  <c r="M30" i="17"/>
  <c r="Q19" i="17"/>
  <c r="P19" i="17"/>
  <c r="O19" i="17"/>
  <c r="O19" i="3" s="1"/>
  <c r="N19" i="17"/>
  <c r="N47" i="17" s="1"/>
  <c r="M19" i="17"/>
  <c r="M33" i="17" s="1"/>
  <c r="L19" i="17"/>
  <c r="K19" i="17"/>
  <c r="K19" i="3" s="1"/>
  <c r="J19" i="17"/>
  <c r="J47" i="17" s="1"/>
  <c r="I19" i="17"/>
  <c r="H19" i="17"/>
  <c r="H47" i="17" s="1"/>
  <c r="H19" i="3"/>
  <c r="G19" i="17"/>
  <c r="G44" i="17" s="1"/>
  <c r="F19" i="17"/>
  <c r="F47" i="17" s="1"/>
  <c r="E19" i="17"/>
  <c r="E40" i="17" s="1"/>
  <c r="D19" i="17"/>
  <c r="C19" i="17"/>
  <c r="B19" i="17"/>
  <c r="B35" i="17" s="1"/>
  <c r="P1" i="17"/>
  <c r="L1" i="17"/>
  <c r="Q30" i="18"/>
  <c r="M30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Q23" i="18"/>
  <c r="P23" i="18"/>
  <c r="P51" i="18" s="1"/>
  <c r="O23" i="18"/>
  <c r="N23" i="18"/>
  <c r="N51" i="18"/>
  <c r="M23" i="18"/>
  <c r="M51" i="18"/>
  <c r="L23" i="18"/>
  <c r="K23" i="18"/>
  <c r="K51" i="18" s="1"/>
  <c r="J23" i="18"/>
  <c r="J33" i="18" s="1"/>
  <c r="I23" i="18"/>
  <c r="I51" i="18" s="1"/>
  <c r="H23" i="18"/>
  <c r="H51" i="18" s="1"/>
  <c r="G23" i="18"/>
  <c r="F23" i="18"/>
  <c r="F51" i="18" s="1"/>
  <c r="E23" i="18"/>
  <c r="E51" i="18" s="1"/>
  <c r="D23" i="18"/>
  <c r="C23" i="18"/>
  <c r="B23" i="18"/>
  <c r="B51" i="18" s="1"/>
  <c r="P1" i="18"/>
  <c r="L1" i="18"/>
  <c r="Q30" i="19"/>
  <c r="M30" i="19"/>
  <c r="Q25" i="19"/>
  <c r="P25" i="19"/>
  <c r="P25" i="5" s="1"/>
  <c r="O25" i="19"/>
  <c r="N25" i="19"/>
  <c r="N25" i="5" s="1"/>
  <c r="M25" i="19"/>
  <c r="M25" i="5" s="1"/>
  <c r="L25" i="19"/>
  <c r="L25" i="5" s="1"/>
  <c r="K25" i="19"/>
  <c r="J25" i="19"/>
  <c r="J25" i="5" s="1"/>
  <c r="I25" i="19"/>
  <c r="H25" i="19"/>
  <c r="H25" i="5" s="1"/>
  <c r="G25" i="19"/>
  <c r="F25" i="19"/>
  <c r="F25" i="5"/>
  <c r="E25" i="19"/>
  <c r="E25" i="5"/>
  <c r="D25" i="19"/>
  <c r="D25" i="5"/>
  <c r="C25" i="19"/>
  <c r="B25" i="19"/>
  <c r="Q24" i="19"/>
  <c r="Q24" i="5"/>
  <c r="P24" i="19"/>
  <c r="P24" i="5" s="1"/>
  <c r="O24" i="19"/>
  <c r="N24" i="19"/>
  <c r="N24" i="5"/>
  <c r="M24" i="19"/>
  <c r="L24" i="19"/>
  <c r="L24" i="5" s="1"/>
  <c r="K24" i="19"/>
  <c r="J24" i="19"/>
  <c r="J24" i="5" s="1"/>
  <c r="I24" i="19"/>
  <c r="H24" i="19"/>
  <c r="H24" i="5" s="1"/>
  <c r="G24" i="19"/>
  <c r="F24" i="19"/>
  <c r="F24" i="5"/>
  <c r="E24" i="19"/>
  <c r="E24" i="5"/>
  <c r="D24" i="19"/>
  <c r="D24" i="5" s="1"/>
  <c r="C24" i="19"/>
  <c r="B24" i="19"/>
  <c r="Q23" i="19"/>
  <c r="P23" i="19"/>
  <c r="P23" i="5"/>
  <c r="P33" i="5" s="1"/>
  <c r="P51" i="19"/>
  <c r="O23" i="19"/>
  <c r="N23" i="19"/>
  <c r="M23" i="19"/>
  <c r="M23" i="5" s="1"/>
  <c r="AA86" i="9" s="1"/>
  <c r="L23" i="19"/>
  <c r="K23" i="19"/>
  <c r="K51" i="19"/>
  <c r="K54" i="19" s="1"/>
  <c r="J23" i="19"/>
  <c r="I23" i="19"/>
  <c r="I23" i="5" s="1"/>
  <c r="H23" i="19"/>
  <c r="H23" i="5" s="1"/>
  <c r="H51" i="19"/>
  <c r="G23" i="19"/>
  <c r="F23" i="19"/>
  <c r="F23" i="5" s="1"/>
  <c r="E23" i="19"/>
  <c r="D23" i="19"/>
  <c r="C23" i="19"/>
  <c r="C51" i="19" s="1"/>
  <c r="B23" i="19"/>
  <c r="B51" i="19" s="1"/>
  <c r="P1" i="19"/>
  <c r="L1" i="19"/>
  <c r="Q30" i="14"/>
  <c r="M30" i="14"/>
  <c r="Q17" i="14"/>
  <c r="P17" i="14"/>
  <c r="O17" i="14"/>
  <c r="N17" i="14"/>
  <c r="M17" i="14"/>
  <c r="L17" i="14"/>
  <c r="K17" i="14"/>
  <c r="J17" i="14"/>
  <c r="I17" i="14"/>
  <c r="I22" i="14" s="1"/>
  <c r="I38" i="14" s="1"/>
  <c r="H17" i="14"/>
  <c r="G17" i="14"/>
  <c r="F17" i="14"/>
  <c r="E17" i="14"/>
  <c r="D17" i="14"/>
  <c r="C17" i="14"/>
  <c r="B17" i="14"/>
  <c r="Q4" i="14"/>
  <c r="P4" i="14"/>
  <c r="O4" i="14"/>
  <c r="O22" i="14" s="1"/>
  <c r="N4" i="14"/>
  <c r="M4" i="14"/>
  <c r="L4" i="14"/>
  <c r="K4" i="14"/>
  <c r="J4" i="14"/>
  <c r="I4" i="14"/>
  <c r="H4" i="14"/>
  <c r="H22" i="14" s="1"/>
  <c r="G4" i="14"/>
  <c r="F4" i="14"/>
  <c r="F22" i="14" s="1"/>
  <c r="F42" i="14" s="1"/>
  <c r="E4" i="14"/>
  <c r="D4" i="14"/>
  <c r="C4" i="14"/>
  <c r="B4" i="14"/>
  <c r="P1" i="14"/>
  <c r="L1" i="14"/>
  <c r="Q30" i="15"/>
  <c r="M30" i="15"/>
  <c r="Q17" i="15"/>
  <c r="P17" i="15"/>
  <c r="P17" i="2" s="1"/>
  <c r="O17" i="15"/>
  <c r="N17" i="15"/>
  <c r="N17" i="2" s="1"/>
  <c r="M17" i="15"/>
  <c r="M17" i="2" s="1"/>
  <c r="L17" i="15"/>
  <c r="K17" i="15"/>
  <c r="J17" i="15"/>
  <c r="J17" i="2" s="1"/>
  <c r="I17" i="15"/>
  <c r="I17" i="2" s="1"/>
  <c r="H17" i="15"/>
  <c r="G17" i="15"/>
  <c r="G17" i="2" s="1"/>
  <c r="F17" i="15"/>
  <c r="F17" i="2" s="1"/>
  <c r="E17" i="15"/>
  <c r="D17" i="15"/>
  <c r="C17" i="15"/>
  <c r="B17" i="15"/>
  <c r="Q4" i="15"/>
  <c r="Q4" i="2" s="1"/>
  <c r="P4" i="15"/>
  <c r="P4" i="2" s="1"/>
  <c r="AD41" i="9" s="1"/>
  <c r="O4" i="15"/>
  <c r="N4" i="15"/>
  <c r="N22" i="15" s="1"/>
  <c r="M4" i="15"/>
  <c r="L4" i="15"/>
  <c r="L4" i="2" s="1"/>
  <c r="Z41" i="9" s="1"/>
  <c r="K4" i="15"/>
  <c r="K4" i="2" s="1"/>
  <c r="Y41" i="9" s="1"/>
  <c r="J4" i="15"/>
  <c r="I4" i="15"/>
  <c r="I4" i="2" s="1"/>
  <c r="H4" i="15"/>
  <c r="G4" i="15"/>
  <c r="F4" i="15"/>
  <c r="F4" i="2" s="1"/>
  <c r="E4" i="15"/>
  <c r="E22" i="15" s="1"/>
  <c r="E42" i="15" s="1"/>
  <c r="D4" i="15"/>
  <c r="D4" i="2" s="1"/>
  <c r="C4" i="15"/>
  <c r="C22" i="15" s="1"/>
  <c r="B4" i="15"/>
  <c r="P1" i="15"/>
  <c r="L1" i="15"/>
  <c r="Q37" i="12"/>
  <c r="M37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B69" i="12" s="1"/>
  <c r="Q32" i="12"/>
  <c r="Q70" i="12" s="1"/>
  <c r="Q71" i="12"/>
  <c r="Q43" i="12"/>
  <c r="P32" i="12"/>
  <c r="P45" i="12" s="1"/>
  <c r="O32" i="12"/>
  <c r="N32" i="12"/>
  <c r="M32" i="12"/>
  <c r="M65" i="12"/>
  <c r="L32" i="12"/>
  <c r="K32" i="12"/>
  <c r="J32" i="12"/>
  <c r="I32" i="12"/>
  <c r="I71" i="12" s="1"/>
  <c r="I65" i="12"/>
  <c r="H32" i="12"/>
  <c r="H65" i="12" s="1"/>
  <c r="G32" i="12"/>
  <c r="F32" i="12"/>
  <c r="F65" i="12" s="1"/>
  <c r="E32" i="12"/>
  <c r="E72" i="12" s="1"/>
  <c r="D32" i="12"/>
  <c r="D42" i="12" s="1"/>
  <c r="C32" i="12"/>
  <c r="C65" i="12" s="1"/>
  <c r="B32" i="12"/>
  <c r="B65" i="12"/>
  <c r="P1" i="12"/>
  <c r="L1" i="12"/>
  <c r="Q37" i="13"/>
  <c r="M37" i="13"/>
  <c r="Q36" i="13"/>
  <c r="P36" i="13"/>
  <c r="P37" i="1" s="1"/>
  <c r="O36" i="13"/>
  <c r="N36" i="13"/>
  <c r="M36" i="13"/>
  <c r="L36" i="13"/>
  <c r="L37" i="1" s="1"/>
  <c r="K36" i="13"/>
  <c r="K37" i="1" s="1"/>
  <c r="J36" i="13"/>
  <c r="I36" i="13"/>
  <c r="I37" i="1" s="1"/>
  <c r="H36" i="13"/>
  <c r="G36" i="13"/>
  <c r="F36" i="13"/>
  <c r="F37" i="1" s="1"/>
  <c r="E36" i="13"/>
  <c r="E37" i="1" s="1"/>
  <c r="D36" i="13"/>
  <c r="C36" i="13"/>
  <c r="B36" i="13"/>
  <c r="Q35" i="13"/>
  <c r="Q36" i="1" s="1"/>
  <c r="P35" i="13"/>
  <c r="P36" i="1" s="1"/>
  <c r="O35" i="13"/>
  <c r="N35" i="13"/>
  <c r="N36" i="1" s="1"/>
  <c r="M35" i="13"/>
  <c r="M36" i="1"/>
  <c r="L35" i="13"/>
  <c r="K35" i="13"/>
  <c r="J35" i="13"/>
  <c r="J36" i="1" s="1"/>
  <c r="I35" i="13"/>
  <c r="H35" i="13"/>
  <c r="G35" i="13"/>
  <c r="F35" i="13"/>
  <c r="E35" i="13"/>
  <c r="E36" i="1" s="1"/>
  <c r="D35" i="13"/>
  <c r="C35" i="13"/>
  <c r="B35" i="13"/>
  <c r="Q34" i="13"/>
  <c r="P34" i="13"/>
  <c r="P35" i="1"/>
  <c r="O34" i="13"/>
  <c r="O35" i="1" s="1"/>
  <c r="N34" i="13"/>
  <c r="N35" i="1" s="1"/>
  <c r="M34" i="13"/>
  <c r="M35" i="1" s="1"/>
  <c r="L34" i="13"/>
  <c r="K34" i="13"/>
  <c r="K35" i="1" s="1"/>
  <c r="J34" i="13"/>
  <c r="I34" i="13"/>
  <c r="H34" i="13"/>
  <c r="H35" i="1"/>
  <c r="G34" i="13"/>
  <c r="G35" i="1" s="1"/>
  <c r="F34" i="13"/>
  <c r="F35" i="1" s="1"/>
  <c r="E34" i="13"/>
  <c r="D34" i="13"/>
  <c r="C34" i="13"/>
  <c r="B34" i="13"/>
  <c r="Q33" i="13"/>
  <c r="Q69" i="13" s="1"/>
  <c r="P33" i="13"/>
  <c r="O33" i="13"/>
  <c r="N33" i="13"/>
  <c r="M33" i="13"/>
  <c r="L33" i="13"/>
  <c r="K33" i="13"/>
  <c r="K34" i="1"/>
  <c r="J33" i="13"/>
  <c r="J34" i="1"/>
  <c r="I33" i="13"/>
  <c r="H33" i="13"/>
  <c r="G33" i="13"/>
  <c r="G34" i="1" s="1"/>
  <c r="F33" i="13"/>
  <c r="F34" i="1" s="1"/>
  <c r="E33" i="13"/>
  <c r="D33" i="13"/>
  <c r="C33" i="13"/>
  <c r="C69" i="13" s="1"/>
  <c r="B33" i="13"/>
  <c r="Q32" i="13"/>
  <c r="Q70" i="13" s="1"/>
  <c r="P32" i="13"/>
  <c r="P67" i="13" s="1"/>
  <c r="O32" i="13"/>
  <c r="O52" i="13" s="1"/>
  <c r="N32" i="13"/>
  <c r="N69" i="13"/>
  <c r="N33" i="1"/>
  <c r="N41" i="1" s="1"/>
  <c r="N67" i="13"/>
  <c r="M32" i="13"/>
  <c r="M71" i="13" s="1"/>
  <c r="M33" i="1"/>
  <c r="L32" i="13"/>
  <c r="L41" i="13"/>
  <c r="K32" i="13"/>
  <c r="K33" i="1" s="1"/>
  <c r="K62" i="1" s="1"/>
  <c r="J32" i="13"/>
  <c r="J65" i="13" s="1"/>
  <c r="I32" i="13"/>
  <c r="I33" i="1"/>
  <c r="H32" i="13"/>
  <c r="H72" i="13" s="1"/>
  <c r="G32" i="13"/>
  <c r="F32" i="13"/>
  <c r="F33" i="1" s="1"/>
  <c r="F63" i="1" s="1"/>
  <c r="E32" i="13"/>
  <c r="E70" i="13" s="1"/>
  <c r="E33" i="1"/>
  <c r="E57" i="1" s="1"/>
  <c r="D32" i="13"/>
  <c r="D65" i="13" s="1"/>
  <c r="C32" i="13"/>
  <c r="C65" i="13" s="1"/>
  <c r="C72" i="13"/>
  <c r="B32" i="13"/>
  <c r="P1" i="13"/>
  <c r="L1" i="13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R15" i="10"/>
  <c r="Q15" i="10"/>
  <c r="P15" i="10"/>
  <c r="O15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N7" i="10"/>
  <c r="N9" i="10" s="1"/>
  <c r="N15" i="10" s="1"/>
  <c r="M7" i="10"/>
  <c r="M9" i="10" s="1"/>
  <c r="L7" i="10"/>
  <c r="L9" i="10" s="1"/>
  <c r="L15" i="10" s="1"/>
  <c r="K7" i="10"/>
  <c r="K9" i="10" s="1"/>
  <c r="K15" i="10" s="1"/>
  <c r="J7" i="10"/>
  <c r="J9" i="10"/>
  <c r="J15" i="10" s="1"/>
  <c r="I7" i="10"/>
  <c r="I9" i="10" s="1"/>
  <c r="I15" i="10" s="1"/>
  <c r="H7" i="10"/>
  <c r="H9" i="10" s="1"/>
  <c r="H15" i="10" s="1"/>
  <c r="G7" i="10"/>
  <c r="G9" i="10" s="1"/>
  <c r="G15" i="10"/>
  <c r="F7" i="10"/>
  <c r="F9" i="10" s="1"/>
  <c r="F15" i="10" s="1"/>
  <c r="E7" i="10"/>
  <c r="E9" i="10" s="1"/>
  <c r="D7" i="10"/>
  <c r="D9" i="10" s="1"/>
  <c r="D15" i="10" s="1"/>
  <c r="C7" i="10"/>
  <c r="C9" i="10"/>
  <c r="C15" i="10" s="1"/>
  <c r="R31" i="11"/>
  <c r="R33" i="4" s="1"/>
  <c r="Q31" i="11"/>
  <c r="P31" i="11"/>
  <c r="O31" i="11"/>
  <c r="N31" i="11"/>
  <c r="N33" i="4" s="1"/>
  <c r="M31" i="11"/>
  <c r="L31" i="11"/>
  <c r="L33" i="4" s="1"/>
  <c r="K31" i="11"/>
  <c r="J31" i="11"/>
  <c r="J33" i="4" s="1"/>
  <c r="I31" i="11"/>
  <c r="H31" i="11"/>
  <c r="H33" i="4" s="1"/>
  <c r="G31" i="11"/>
  <c r="F31" i="11"/>
  <c r="F33" i="4"/>
  <c r="E31" i="11"/>
  <c r="D31" i="11"/>
  <c r="C31" i="11"/>
  <c r="R25" i="11"/>
  <c r="Q25" i="11"/>
  <c r="P25" i="11"/>
  <c r="P27" i="4" s="1"/>
  <c r="O25" i="11"/>
  <c r="N25" i="11"/>
  <c r="M25" i="11"/>
  <c r="L25" i="11"/>
  <c r="L27" i="4" s="1"/>
  <c r="K25" i="11"/>
  <c r="J25" i="11"/>
  <c r="I25" i="11"/>
  <c r="H25" i="11"/>
  <c r="G25" i="11"/>
  <c r="F25" i="11"/>
  <c r="E25" i="11"/>
  <c r="E27" i="4" s="1"/>
  <c r="D25" i="11"/>
  <c r="C25" i="11"/>
  <c r="R15" i="11"/>
  <c r="Q15" i="11"/>
  <c r="P15" i="11"/>
  <c r="O15" i="11"/>
  <c r="R14" i="11"/>
  <c r="Q14" i="11"/>
  <c r="Q14" i="4" s="1"/>
  <c r="P14" i="11"/>
  <c r="P14" i="4" s="1"/>
  <c r="O14" i="11"/>
  <c r="O14" i="4" s="1"/>
  <c r="N14" i="11"/>
  <c r="M14" i="11"/>
  <c r="M14" i="4" s="1"/>
  <c r="L14" i="11"/>
  <c r="K14" i="11"/>
  <c r="K14" i="4"/>
  <c r="J14" i="11"/>
  <c r="I14" i="11"/>
  <c r="H14" i="11"/>
  <c r="G14" i="11"/>
  <c r="G14" i="4" s="1"/>
  <c r="F14" i="11"/>
  <c r="E14" i="11"/>
  <c r="D14" i="11"/>
  <c r="C14" i="11"/>
  <c r="N7" i="11"/>
  <c r="N9" i="11" s="1"/>
  <c r="N15" i="11" s="1"/>
  <c r="M7" i="11"/>
  <c r="M7" i="4" s="1"/>
  <c r="L7" i="11"/>
  <c r="K7" i="11"/>
  <c r="K9" i="11"/>
  <c r="K15" i="11" s="1"/>
  <c r="J7" i="11"/>
  <c r="J7" i="4" s="1"/>
  <c r="I7" i="11"/>
  <c r="H7" i="11"/>
  <c r="H9" i="11" s="1"/>
  <c r="H15" i="11" s="1"/>
  <c r="G7" i="11"/>
  <c r="F7" i="11"/>
  <c r="F9" i="11" s="1"/>
  <c r="F15" i="11" s="1"/>
  <c r="E7" i="11"/>
  <c r="D7" i="11"/>
  <c r="D9" i="11" s="1"/>
  <c r="D15" i="11" s="1"/>
  <c r="C7" i="11"/>
  <c r="C9" i="11"/>
  <c r="C15" i="11" s="1"/>
  <c r="R19" i="3"/>
  <c r="R23" i="5"/>
  <c r="R33" i="5" s="1"/>
  <c r="R36" i="5"/>
  <c r="R51" i="5"/>
  <c r="R38" i="5"/>
  <c r="R41" i="5"/>
  <c r="R42" i="5"/>
  <c r="R48" i="5"/>
  <c r="R25" i="5"/>
  <c r="R24" i="5"/>
  <c r="R4" i="2"/>
  <c r="R17" i="2"/>
  <c r="R37" i="1"/>
  <c r="R33" i="1"/>
  <c r="R60" i="1" s="1"/>
  <c r="R36" i="1"/>
  <c r="R35" i="1"/>
  <c r="R34" i="1"/>
  <c r="S33" i="4"/>
  <c r="S27" i="4"/>
  <c r="S15" i="4"/>
  <c r="AG1" i="9"/>
  <c r="AG2" i="9"/>
  <c r="AG3" i="9"/>
  <c r="AG4" i="9"/>
  <c r="AG5" i="9"/>
  <c r="AG6" i="9"/>
  <c r="AG7" i="9"/>
  <c r="AG40" i="9"/>
  <c r="AG41" i="9"/>
  <c r="AG42" i="9"/>
  <c r="AG43" i="9"/>
  <c r="AG44" i="9"/>
  <c r="AG78" i="9"/>
  <c r="AG79" i="9"/>
  <c r="AG80" i="9"/>
  <c r="AG81" i="9"/>
  <c r="AG82" i="9"/>
  <c r="AG83" i="9"/>
  <c r="AG84" i="9"/>
  <c r="AG85" i="9"/>
  <c r="AG116" i="9"/>
  <c r="AG117" i="9"/>
  <c r="AG118" i="9"/>
  <c r="AG119" i="9"/>
  <c r="AG120" i="9"/>
  <c r="AG121" i="9"/>
  <c r="AG122" i="9"/>
  <c r="AG123" i="9"/>
  <c r="AG124" i="9"/>
  <c r="AG125" i="9"/>
  <c r="AG154" i="9"/>
  <c r="AG155" i="9"/>
  <c r="AG156" i="9"/>
  <c r="AG192" i="9"/>
  <c r="AG193" i="9"/>
  <c r="AG194" i="9"/>
  <c r="M79" i="9"/>
  <c r="M40" i="9"/>
  <c r="M1" i="9"/>
  <c r="AF1" i="9"/>
  <c r="AF2" i="9"/>
  <c r="AF3" i="9"/>
  <c r="AF4" i="9"/>
  <c r="AF5" i="9"/>
  <c r="AF6" i="9"/>
  <c r="AF7" i="9"/>
  <c r="AF40" i="9"/>
  <c r="AF42" i="9"/>
  <c r="AF43" i="9"/>
  <c r="AF78" i="9"/>
  <c r="AF79" i="9"/>
  <c r="AF80" i="9"/>
  <c r="AF81" i="9"/>
  <c r="AF82" i="9"/>
  <c r="AF83" i="9"/>
  <c r="AF84" i="9"/>
  <c r="AF85" i="9"/>
  <c r="AF116" i="9"/>
  <c r="AF117" i="9"/>
  <c r="AF118" i="9"/>
  <c r="AF119" i="9"/>
  <c r="AF120" i="9"/>
  <c r="AF121" i="9"/>
  <c r="AF122" i="9"/>
  <c r="AF123" i="9"/>
  <c r="AF124" i="9"/>
  <c r="AF154" i="9"/>
  <c r="AF155" i="9"/>
  <c r="AF156" i="9"/>
  <c r="AF192" i="9"/>
  <c r="AF193" i="9"/>
  <c r="AF194" i="9"/>
  <c r="Q3" i="9"/>
  <c r="P154" i="9"/>
  <c r="Q154" i="9"/>
  <c r="Q155" i="9"/>
  <c r="Q156" i="9"/>
  <c r="P116" i="9"/>
  <c r="Q116" i="9"/>
  <c r="Q117" i="9"/>
  <c r="Q118" i="9"/>
  <c r="Q119" i="9"/>
  <c r="Q120" i="9"/>
  <c r="Q121" i="9"/>
  <c r="Q122" i="9"/>
  <c r="Q123" i="9"/>
  <c r="Q124" i="9"/>
  <c r="P78" i="9"/>
  <c r="Q78" i="9"/>
  <c r="Q79" i="9"/>
  <c r="Q80" i="9"/>
  <c r="Q81" i="9"/>
  <c r="Q82" i="9"/>
  <c r="Q83" i="9"/>
  <c r="Q84" i="9"/>
  <c r="Q85" i="9"/>
  <c r="Q194" i="9"/>
  <c r="Q192" i="9"/>
  <c r="Q193" i="9"/>
  <c r="Q40" i="9"/>
  <c r="Q42" i="9"/>
  <c r="Q43" i="9"/>
  <c r="Q1" i="9"/>
  <c r="Q2" i="9"/>
  <c r="Q4" i="9"/>
  <c r="Q5" i="9"/>
  <c r="Q6" i="9"/>
  <c r="P7" i="9"/>
  <c r="Q7" i="9"/>
  <c r="Q41" i="9"/>
  <c r="Q44" i="9"/>
  <c r="Q86" i="9"/>
  <c r="Q125" i="9"/>
  <c r="C33" i="16"/>
  <c r="C48" i="16" s="1"/>
  <c r="E33" i="16"/>
  <c r="G33" i="16"/>
  <c r="I33" i="16"/>
  <c r="K33" i="16"/>
  <c r="M33" i="16"/>
  <c r="O33" i="16"/>
  <c r="C34" i="16"/>
  <c r="E34" i="16"/>
  <c r="G34" i="16"/>
  <c r="I34" i="16"/>
  <c r="K34" i="16"/>
  <c r="M34" i="16"/>
  <c r="O34" i="16"/>
  <c r="C35" i="16"/>
  <c r="E35" i="16"/>
  <c r="G35" i="16"/>
  <c r="I35" i="16"/>
  <c r="K35" i="16"/>
  <c r="M35" i="16"/>
  <c r="O35" i="16"/>
  <c r="C36" i="16"/>
  <c r="E36" i="16"/>
  <c r="G36" i="16"/>
  <c r="I36" i="16"/>
  <c r="K36" i="16"/>
  <c r="M36" i="16"/>
  <c r="O36" i="16"/>
  <c r="C37" i="16"/>
  <c r="E37" i="16"/>
  <c r="G37" i="16"/>
  <c r="I37" i="16"/>
  <c r="K37" i="16"/>
  <c r="M37" i="16"/>
  <c r="O37" i="16"/>
  <c r="C38" i="16"/>
  <c r="E38" i="16"/>
  <c r="G38" i="16"/>
  <c r="I38" i="16"/>
  <c r="K38" i="16"/>
  <c r="M38" i="16"/>
  <c r="O38" i="16"/>
  <c r="C39" i="16"/>
  <c r="E39" i="16"/>
  <c r="G39" i="16"/>
  <c r="I39" i="16"/>
  <c r="K39" i="16"/>
  <c r="M39" i="16"/>
  <c r="O39" i="16"/>
  <c r="C40" i="16"/>
  <c r="E40" i="16"/>
  <c r="G40" i="16"/>
  <c r="I40" i="16"/>
  <c r="K40" i="16"/>
  <c r="M40" i="16"/>
  <c r="O40" i="16"/>
  <c r="C41" i="16"/>
  <c r="E41" i="16"/>
  <c r="G41" i="16"/>
  <c r="I41" i="16"/>
  <c r="K41" i="16"/>
  <c r="M41" i="16"/>
  <c r="O41" i="16"/>
  <c r="C42" i="16"/>
  <c r="E42" i="16"/>
  <c r="G42" i="16"/>
  <c r="I42" i="16"/>
  <c r="K42" i="16"/>
  <c r="M42" i="16"/>
  <c r="O42" i="16"/>
  <c r="C43" i="16"/>
  <c r="E43" i="16"/>
  <c r="G43" i="16"/>
  <c r="I43" i="16"/>
  <c r="K43" i="16"/>
  <c r="M43" i="16"/>
  <c r="O43" i="16"/>
  <c r="C44" i="16"/>
  <c r="E44" i="16"/>
  <c r="G44" i="16"/>
  <c r="I44" i="16"/>
  <c r="K44" i="16"/>
  <c r="M44" i="16"/>
  <c r="O44" i="16"/>
  <c r="C45" i="16"/>
  <c r="E45" i="16"/>
  <c r="G45" i="16"/>
  <c r="I45" i="16"/>
  <c r="K45" i="16"/>
  <c r="M45" i="16"/>
  <c r="O45" i="16"/>
  <c r="C46" i="16"/>
  <c r="E46" i="16"/>
  <c r="G46" i="16"/>
  <c r="I46" i="16"/>
  <c r="K46" i="16"/>
  <c r="M46" i="16"/>
  <c r="O46" i="16"/>
  <c r="H33" i="16"/>
  <c r="P33" i="16"/>
  <c r="H34" i="16"/>
  <c r="N34" i="16"/>
  <c r="P34" i="16"/>
  <c r="F35" i="16"/>
  <c r="P35" i="16"/>
  <c r="H36" i="16"/>
  <c r="P36" i="16"/>
  <c r="H37" i="16"/>
  <c r="N37" i="16"/>
  <c r="P37" i="16"/>
  <c r="H38" i="16"/>
  <c r="N38" i="16"/>
  <c r="P38" i="16"/>
  <c r="H39" i="16"/>
  <c r="N39" i="16"/>
  <c r="P39" i="16"/>
  <c r="D40" i="16"/>
  <c r="F40" i="16"/>
  <c r="H40" i="16"/>
  <c r="N40" i="16"/>
  <c r="P40" i="16"/>
  <c r="H41" i="16"/>
  <c r="N41" i="16"/>
  <c r="P41" i="16"/>
  <c r="H42" i="16"/>
  <c r="N42" i="16"/>
  <c r="P42" i="16"/>
  <c r="H43" i="16"/>
  <c r="N43" i="16"/>
  <c r="P43" i="16"/>
  <c r="D44" i="16"/>
  <c r="F44" i="16"/>
  <c r="H44" i="16"/>
  <c r="L44" i="16"/>
  <c r="P44" i="16"/>
  <c r="F45" i="16"/>
  <c r="H45" i="16"/>
  <c r="P45" i="16"/>
  <c r="H46" i="16"/>
  <c r="L46" i="16"/>
  <c r="N46" i="16"/>
  <c r="P46" i="16"/>
  <c r="K33" i="17"/>
  <c r="O33" i="17"/>
  <c r="Q33" i="17"/>
  <c r="E34" i="17"/>
  <c r="K34" i="17"/>
  <c r="O34" i="17"/>
  <c r="Q34" i="17"/>
  <c r="K35" i="17"/>
  <c r="O35" i="17"/>
  <c r="Q35" i="17"/>
  <c r="K36" i="17"/>
  <c r="O36" i="17"/>
  <c r="Q36" i="17"/>
  <c r="K37" i="17"/>
  <c r="O37" i="17"/>
  <c r="Q37" i="17"/>
  <c r="E38" i="17"/>
  <c r="I38" i="17"/>
  <c r="K38" i="17"/>
  <c r="O38" i="17"/>
  <c r="Q38" i="17"/>
  <c r="I39" i="17"/>
  <c r="K39" i="17"/>
  <c r="O39" i="17"/>
  <c r="Q39" i="17"/>
  <c r="I40" i="17"/>
  <c r="K40" i="17"/>
  <c r="O40" i="17"/>
  <c r="Q40" i="17"/>
  <c r="I41" i="17"/>
  <c r="K41" i="17"/>
  <c r="O41" i="17"/>
  <c r="Q41" i="17"/>
  <c r="E42" i="17"/>
  <c r="G42" i="17"/>
  <c r="K42" i="17"/>
  <c r="O42" i="17"/>
  <c r="Q42" i="17"/>
  <c r="K43" i="17"/>
  <c r="O43" i="17"/>
  <c r="Q43" i="17"/>
  <c r="K44" i="17"/>
  <c r="O44" i="17"/>
  <c r="Q44" i="17"/>
  <c r="G45" i="17"/>
  <c r="K45" i="17"/>
  <c r="O45" i="17"/>
  <c r="Q45" i="17"/>
  <c r="E46" i="17"/>
  <c r="K46" i="17"/>
  <c r="O46" i="17"/>
  <c r="Q46" i="17"/>
  <c r="H33" i="17"/>
  <c r="J33" i="17"/>
  <c r="P33" i="17"/>
  <c r="D34" i="17"/>
  <c r="H34" i="17"/>
  <c r="P34" i="17"/>
  <c r="H35" i="17"/>
  <c r="J35" i="17"/>
  <c r="D36" i="17"/>
  <c r="H36" i="17"/>
  <c r="P36" i="17"/>
  <c r="H37" i="17"/>
  <c r="J37" i="17"/>
  <c r="P37" i="17"/>
  <c r="D38" i="17"/>
  <c r="H38" i="17"/>
  <c r="P38" i="17"/>
  <c r="F39" i="17"/>
  <c r="H39" i="17"/>
  <c r="J39" i="17"/>
  <c r="N39" i="17"/>
  <c r="P39" i="17"/>
  <c r="B40" i="17"/>
  <c r="F40" i="17"/>
  <c r="H40" i="17"/>
  <c r="J40" i="17"/>
  <c r="N40" i="17"/>
  <c r="P40" i="17"/>
  <c r="F41" i="17"/>
  <c r="H41" i="17"/>
  <c r="J41" i="17"/>
  <c r="N41" i="17"/>
  <c r="P41" i="17"/>
  <c r="B42" i="17"/>
  <c r="F42" i="17"/>
  <c r="H42" i="17"/>
  <c r="J42" i="17"/>
  <c r="N42" i="17"/>
  <c r="P42" i="17"/>
  <c r="F43" i="17"/>
  <c r="H43" i="17"/>
  <c r="J43" i="17"/>
  <c r="N43" i="17"/>
  <c r="P43" i="17"/>
  <c r="B44" i="17"/>
  <c r="F44" i="17"/>
  <c r="H44" i="17"/>
  <c r="J44" i="17"/>
  <c r="N44" i="17"/>
  <c r="P44" i="17"/>
  <c r="F45" i="17"/>
  <c r="H45" i="17"/>
  <c r="J45" i="17"/>
  <c r="N45" i="17"/>
  <c r="P45" i="17"/>
  <c r="B46" i="17"/>
  <c r="F46" i="17"/>
  <c r="H46" i="17"/>
  <c r="J46" i="17"/>
  <c r="N46" i="17"/>
  <c r="P46" i="17"/>
  <c r="E33" i="18"/>
  <c r="I33" i="18"/>
  <c r="K33" i="18"/>
  <c r="M33" i="18"/>
  <c r="E34" i="18"/>
  <c r="I34" i="18"/>
  <c r="K34" i="18"/>
  <c r="M34" i="18"/>
  <c r="E35" i="18"/>
  <c r="I35" i="18"/>
  <c r="K35" i="18"/>
  <c r="M35" i="18"/>
  <c r="E36" i="18"/>
  <c r="I36" i="18"/>
  <c r="K36" i="18"/>
  <c r="M36" i="18"/>
  <c r="E37" i="18"/>
  <c r="I37" i="18"/>
  <c r="K37" i="18"/>
  <c r="M37" i="18"/>
  <c r="E38" i="18"/>
  <c r="I38" i="18"/>
  <c r="K38" i="18"/>
  <c r="M38" i="18"/>
  <c r="E39" i="18"/>
  <c r="I39" i="18"/>
  <c r="K39" i="18"/>
  <c r="M39" i="18"/>
  <c r="E40" i="18"/>
  <c r="I40" i="18"/>
  <c r="K40" i="18"/>
  <c r="M40" i="18"/>
  <c r="E41" i="18"/>
  <c r="I41" i="18"/>
  <c r="K41" i="18"/>
  <c r="M41" i="18"/>
  <c r="E42" i="18"/>
  <c r="I42" i="18"/>
  <c r="K42" i="18"/>
  <c r="M42" i="18"/>
  <c r="E43" i="18"/>
  <c r="I43" i="18"/>
  <c r="K43" i="18"/>
  <c r="M43" i="18"/>
  <c r="E44" i="18"/>
  <c r="I44" i="18"/>
  <c r="K44" i="18"/>
  <c r="M44" i="18"/>
  <c r="E45" i="18"/>
  <c r="I45" i="18"/>
  <c r="K45" i="18"/>
  <c r="M45" i="18"/>
  <c r="E46" i="18"/>
  <c r="I46" i="18"/>
  <c r="K46" i="18"/>
  <c r="M46" i="18"/>
  <c r="E47" i="18"/>
  <c r="I47" i="18"/>
  <c r="I54" i="18" s="1"/>
  <c r="K47" i="18"/>
  <c r="K54" i="18" s="1"/>
  <c r="M47" i="18"/>
  <c r="E48" i="18"/>
  <c r="I48" i="18"/>
  <c r="K48" i="18"/>
  <c r="M48" i="18"/>
  <c r="E49" i="18"/>
  <c r="I49" i="18"/>
  <c r="K49" i="18"/>
  <c r="K52" i="18" s="1"/>
  <c r="M49" i="18"/>
  <c r="E50" i="18"/>
  <c r="I50" i="18"/>
  <c r="K50" i="18"/>
  <c r="M50" i="18"/>
  <c r="B33" i="18"/>
  <c r="F33" i="18"/>
  <c r="H33" i="18"/>
  <c r="N33" i="18"/>
  <c r="P33" i="18"/>
  <c r="B34" i="18"/>
  <c r="F34" i="18"/>
  <c r="H34" i="18"/>
  <c r="J34" i="18"/>
  <c r="N34" i="18"/>
  <c r="P34" i="18"/>
  <c r="B35" i="18"/>
  <c r="F35" i="18"/>
  <c r="H35" i="18"/>
  <c r="N35" i="18"/>
  <c r="P35" i="18"/>
  <c r="B36" i="18"/>
  <c r="F36" i="18"/>
  <c r="H36" i="18"/>
  <c r="H53" i="18"/>
  <c r="J36" i="18"/>
  <c r="N36" i="18"/>
  <c r="P36" i="18"/>
  <c r="B37" i="18"/>
  <c r="F37" i="18"/>
  <c r="H37" i="18"/>
  <c r="N37" i="18"/>
  <c r="P37" i="18"/>
  <c r="B38" i="18"/>
  <c r="F38" i="18"/>
  <c r="H38" i="18"/>
  <c r="J38" i="18"/>
  <c r="N38" i="18"/>
  <c r="P38" i="18"/>
  <c r="B39" i="18"/>
  <c r="F39" i="18"/>
  <c r="H39" i="18"/>
  <c r="N39" i="18"/>
  <c r="P39" i="18"/>
  <c r="B40" i="18"/>
  <c r="F40" i="18"/>
  <c r="H40" i="18"/>
  <c r="J40" i="18"/>
  <c r="N40" i="18"/>
  <c r="P40" i="18"/>
  <c r="B41" i="18"/>
  <c r="F41" i="18"/>
  <c r="H41" i="18"/>
  <c r="N41" i="18"/>
  <c r="P41" i="18"/>
  <c r="B42" i="18"/>
  <c r="F42" i="18"/>
  <c r="H42" i="18"/>
  <c r="J42" i="18"/>
  <c r="N42" i="18"/>
  <c r="P42" i="18"/>
  <c r="B43" i="18"/>
  <c r="F43" i="18"/>
  <c r="H43" i="18"/>
  <c r="N43" i="18"/>
  <c r="P43" i="18"/>
  <c r="B44" i="18"/>
  <c r="F44" i="18"/>
  <c r="H44" i="18"/>
  <c r="J44" i="18"/>
  <c r="N44" i="18"/>
  <c r="P44" i="18"/>
  <c r="B45" i="18"/>
  <c r="F45" i="18"/>
  <c r="H45" i="18"/>
  <c r="N45" i="18"/>
  <c r="P45" i="18"/>
  <c r="B46" i="18"/>
  <c r="F46" i="18"/>
  <c r="H46" i="18"/>
  <c r="J46" i="18"/>
  <c r="N46" i="18"/>
  <c r="P46" i="18"/>
  <c r="B47" i="18"/>
  <c r="F47" i="18"/>
  <c r="H47" i="18"/>
  <c r="N47" i="18"/>
  <c r="N54" i="18" s="1"/>
  <c r="P47" i="18"/>
  <c r="B48" i="18"/>
  <c r="F48" i="18"/>
  <c r="H48" i="18"/>
  <c r="J48" i="18"/>
  <c r="N48" i="18"/>
  <c r="P48" i="18"/>
  <c r="B49" i="18"/>
  <c r="F49" i="18"/>
  <c r="H49" i="18"/>
  <c r="N49" i="18"/>
  <c r="P49" i="18"/>
  <c r="B50" i="18"/>
  <c r="B54" i="18" s="1"/>
  <c r="F50" i="18"/>
  <c r="H50" i="18"/>
  <c r="J50" i="18"/>
  <c r="N50" i="18"/>
  <c r="P50" i="18"/>
  <c r="C33" i="19"/>
  <c r="E33" i="19"/>
  <c r="G33" i="19"/>
  <c r="I33" i="19"/>
  <c r="K33" i="19"/>
  <c r="M33" i="19"/>
  <c r="Q33" i="19"/>
  <c r="C34" i="19"/>
  <c r="E34" i="19"/>
  <c r="G34" i="19"/>
  <c r="G53" i="19" s="1"/>
  <c r="I34" i="19"/>
  <c r="K34" i="19"/>
  <c r="M34" i="19"/>
  <c r="Q34" i="19"/>
  <c r="C35" i="19"/>
  <c r="E35" i="19"/>
  <c r="G35" i="19"/>
  <c r="I35" i="19"/>
  <c r="K35" i="19"/>
  <c r="M35" i="19"/>
  <c r="O35" i="19"/>
  <c r="Q35" i="19"/>
  <c r="C36" i="19"/>
  <c r="E36" i="19"/>
  <c r="G36" i="19"/>
  <c r="I36" i="19"/>
  <c r="K36" i="19"/>
  <c r="K53" i="19" s="1"/>
  <c r="M36" i="19"/>
  <c r="Q36" i="19"/>
  <c r="C37" i="19"/>
  <c r="E37" i="19"/>
  <c r="G37" i="19"/>
  <c r="I37" i="19"/>
  <c r="K37" i="19"/>
  <c r="M37" i="19"/>
  <c r="Q37" i="19"/>
  <c r="C38" i="19"/>
  <c r="E38" i="19"/>
  <c r="G38" i="19"/>
  <c r="I38" i="19"/>
  <c r="K38" i="19"/>
  <c r="M38" i="19"/>
  <c r="O38" i="19"/>
  <c r="Q38" i="19"/>
  <c r="C39" i="19"/>
  <c r="E39" i="19"/>
  <c r="G39" i="19"/>
  <c r="I39" i="19"/>
  <c r="K39" i="19"/>
  <c r="M39" i="19"/>
  <c r="Q39" i="19"/>
  <c r="C40" i="19"/>
  <c r="E40" i="19"/>
  <c r="G40" i="19"/>
  <c r="I40" i="19"/>
  <c r="K40" i="19"/>
  <c r="M40" i="19"/>
  <c r="Q40" i="19"/>
  <c r="C41" i="19"/>
  <c r="E41" i="19"/>
  <c r="G41" i="19"/>
  <c r="I41" i="19"/>
  <c r="K41" i="19"/>
  <c r="M41" i="19"/>
  <c r="Q41" i="19"/>
  <c r="C42" i="19"/>
  <c r="E42" i="19"/>
  <c r="G42" i="19"/>
  <c r="I42" i="19"/>
  <c r="K42" i="19"/>
  <c r="M42" i="19"/>
  <c r="Q42" i="19"/>
  <c r="C43" i="19"/>
  <c r="E43" i="19"/>
  <c r="G43" i="19"/>
  <c r="I43" i="19"/>
  <c r="K43" i="19"/>
  <c r="M43" i="19"/>
  <c r="Q43" i="19"/>
  <c r="C44" i="19"/>
  <c r="E44" i="19"/>
  <c r="G44" i="19"/>
  <c r="I44" i="19"/>
  <c r="K44" i="19"/>
  <c r="M44" i="19"/>
  <c r="O44" i="19"/>
  <c r="Q44" i="19"/>
  <c r="C45" i="19"/>
  <c r="E45" i="19"/>
  <c r="G45" i="19"/>
  <c r="I45" i="19"/>
  <c r="K45" i="19"/>
  <c r="M45" i="19"/>
  <c r="Q45" i="19"/>
  <c r="C46" i="19"/>
  <c r="E46" i="19"/>
  <c r="G46" i="19"/>
  <c r="I46" i="19"/>
  <c r="K46" i="19"/>
  <c r="M46" i="19"/>
  <c r="Q46" i="19"/>
  <c r="C47" i="19"/>
  <c r="C54" i="19" s="1"/>
  <c r="E47" i="19"/>
  <c r="G47" i="19"/>
  <c r="I47" i="19"/>
  <c r="K47" i="19"/>
  <c r="M47" i="19"/>
  <c r="O47" i="19"/>
  <c r="Q47" i="19"/>
  <c r="C48" i="19"/>
  <c r="E48" i="19"/>
  <c r="G48" i="19"/>
  <c r="I48" i="19"/>
  <c r="K48" i="19"/>
  <c r="M48" i="19"/>
  <c r="Q48" i="19"/>
  <c r="C49" i="19"/>
  <c r="E49" i="19"/>
  <c r="G49" i="19"/>
  <c r="I49" i="19"/>
  <c r="K49" i="19"/>
  <c r="M49" i="19"/>
  <c r="Q49" i="19"/>
  <c r="C50" i="19"/>
  <c r="E50" i="19"/>
  <c r="G50" i="19"/>
  <c r="I50" i="19"/>
  <c r="K50" i="19"/>
  <c r="M50" i="19"/>
  <c r="Q50" i="19"/>
  <c r="F33" i="19"/>
  <c r="H33" i="19"/>
  <c r="J33" i="19"/>
  <c r="N33" i="19"/>
  <c r="P33" i="19"/>
  <c r="B34" i="19"/>
  <c r="F34" i="19"/>
  <c r="H34" i="19"/>
  <c r="N34" i="19"/>
  <c r="N53" i="19" s="1"/>
  <c r="P34" i="19"/>
  <c r="F35" i="19"/>
  <c r="H35" i="19"/>
  <c r="N35" i="19"/>
  <c r="P35" i="19"/>
  <c r="B36" i="19"/>
  <c r="F36" i="19"/>
  <c r="H36" i="19"/>
  <c r="N36" i="19"/>
  <c r="P36" i="19"/>
  <c r="F37" i="19"/>
  <c r="H37" i="19"/>
  <c r="J37" i="19"/>
  <c r="N37" i="19"/>
  <c r="P37" i="19"/>
  <c r="B38" i="19"/>
  <c r="F38" i="19"/>
  <c r="H38" i="19"/>
  <c r="J38" i="19"/>
  <c r="N38" i="19"/>
  <c r="P38" i="19"/>
  <c r="F39" i="19"/>
  <c r="H39" i="19"/>
  <c r="N39" i="19"/>
  <c r="P39" i="19"/>
  <c r="B40" i="19"/>
  <c r="F40" i="19"/>
  <c r="H40" i="19"/>
  <c r="N40" i="19"/>
  <c r="P40" i="19"/>
  <c r="F41" i="19"/>
  <c r="H41" i="19"/>
  <c r="J41" i="19"/>
  <c r="N41" i="19"/>
  <c r="P41" i="19"/>
  <c r="B42" i="19"/>
  <c r="F42" i="19"/>
  <c r="H42" i="19"/>
  <c r="J42" i="19"/>
  <c r="N42" i="19"/>
  <c r="P42" i="19"/>
  <c r="F43" i="19"/>
  <c r="H43" i="19"/>
  <c r="N43" i="19"/>
  <c r="P43" i="19"/>
  <c r="B44" i="19"/>
  <c r="F44" i="19"/>
  <c r="H44" i="19"/>
  <c r="N44" i="19"/>
  <c r="P44" i="19"/>
  <c r="F45" i="19"/>
  <c r="H45" i="19"/>
  <c r="J45" i="19"/>
  <c r="N45" i="19"/>
  <c r="P45" i="19"/>
  <c r="B46" i="19"/>
  <c r="F46" i="19"/>
  <c r="H46" i="19"/>
  <c r="J46" i="19"/>
  <c r="N46" i="19"/>
  <c r="P46" i="19"/>
  <c r="F47" i="19"/>
  <c r="H47" i="19"/>
  <c r="N47" i="19"/>
  <c r="P47" i="19"/>
  <c r="P54" i="19" s="1"/>
  <c r="B48" i="19"/>
  <c r="B52" i="19" s="1"/>
  <c r="F48" i="19"/>
  <c r="H48" i="19"/>
  <c r="J48" i="19"/>
  <c r="N48" i="19"/>
  <c r="P48" i="19"/>
  <c r="F49" i="19"/>
  <c r="H49" i="19"/>
  <c r="N49" i="19"/>
  <c r="P49" i="19"/>
  <c r="B50" i="19"/>
  <c r="F50" i="19"/>
  <c r="H50" i="19"/>
  <c r="N50" i="19"/>
  <c r="P50" i="19"/>
  <c r="E22" i="14"/>
  <c r="E50" i="14"/>
  <c r="I50" i="14"/>
  <c r="M22" i="14"/>
  <c r="Q22" i="14"/>
  <c r="Q42" i="14" s="1"/>
  <c r="B22" i="14"/>
  <c r="D22" i="14"/>
  <c r="J22" i="14"/>
  <c r="J44" i="14" s="1"/>
  <c r="L22" i="14"/>
  <c r="P22" i="14"/>
  <c r="I22" i="15"/>
  <c r="M22" i="15"/>
  <c r="Q22" i="15"/>
  <c r="B22" i="15"/>
  <c r="J22" i="15"/>
  <c r="J47" i="15" s="1"/>
  <c r="P22" i="15"/>
  <c r="E40" i="12"/>
  <c r="I40" i="12"/>
  <c r="O40" i="12"/>
  <c r="Q40" i="12"/>
  <c r="E41" i="12"/>
  <c r="I41" i="12"/>
  <c r="M41" i="12"/>
  <c r="Q41" i="12"/>
  <c r="E42" i="12"/>
  <c r="I42" i="12"/>
  <c r="M42" i="12"/>
  <c r="Q42" i="12"/>
  <c r="Q44" i="12"/>
  <c r="C45" i="12"/>
  <c r="E45" i="12"/>
  <c r="I45" i="12"/>
  <c r="O45" i="12"/>
  <c r="Q45" i="12"/>
  <c r="C46" i="12"/>
  <c r="E46" i="12"/>
  <c r="I46" i="12"/>
  <c r="O46" i="12"/>
  <c r="Q46" i="12"/>
  <c r="C47" i="12"/>
  <c r="E47" i="12"/>
  <c r="I47" i="12"/>
  <c r="O47" i="12"/>
  <c r="Q47" i="12"/>
  <c r="C48" i="12"/>
  <c r="E48" i="12"/>
  <c r="I48" i="12"/>
  <c r="O48" i="12"/>
  <c r="Q48" i="12"/>
  <c r="C49" i="12"/>
  <c r="E49" i="12"/>
  <c r="I49" i="12"/>
  <c r="O49" i="12"/>
  <c r="Q49" i="12"/>
  <c r="C50" i="12"/>
  <c r="E50" i="12"/>
  <c r="I50" i="12"/>
  <c r="K50" i="12"/>
  <c r="O50" i="12"/>
  <c r="Q50" i="12"/>
  <c r="C51" i="12"/>
  <c r="E51" i="12"/>
  <c r="I51" i="12"/>
  <c r="O51" i="12"/>
  <c r="Q51" i="12"/>
  <c r="C52" i="12"/>
  <c r="E52" i="12"/>
  <c r="I52" i="12"/>
  <c r="O52" i="12"/>
  <c r="Q52" i="12"/>
  <c r="E53" i="12"/>
  <c r="I53" i="12"/>
  <c r="M53" i="12"/>
  <c r="Q53" i="12"/>
  <c r="E54" i="12"/>
  <c r="I54" i="12"/>
  <c r="M54" i="12"/>
  <c r="Q54" i="12"/>
  <c r="E55" i="12"/>
  <c r="I55" i="12"/>
  <c r="M55" i="12"/>
  <c r="Q55" i="12"/>
  <c r="E56" i="12"/>
  <c r="I56" i="12"/>
  <c r="M56" i="12"/>
  <c r="Q56" i="12"/>
  <c r="E57" i="12"/>
  <c r="I57" i="12"/>
  <c r="M57" i="12"/>
  <c r="Q57" i="12"/>
  <c r="E58" i="12"/>
  <c r="I58" i="12"/>
  <c r="M58" i="12"/>
  <c r="Q58" i="12"/>
  <c r="E59" i="12"/>
  <c r="I59" i="12"/>
  <c r="M59" i="12"/>
  <c r="Q59" i="12"/>
  <c r="E60" i="12"/>
  <c r="I60" i="12"/>
  <c r="M60" i="12"/>
  <c r="Q60" i="12"/>
  <c r="E61" i="12"/>
  <c r="I61" i="12"/>
  <c r="M61" i="12"/>
  <c r="Q61" i="12"/>
  <c r="E62" i="12"/>
  <c r="I62" i="12"/>
  <c r="M62" i="12"/>
  <c r="Q62" i="12"/>
  <c r="E63" i="12"/>
  <c r="I63" i="12"/>
  <c r="M63" i="12"/>
  <c r="Q63" i="12"/>
  <c r="E64" i="12"/>
  <c r="I64" i="12"/>
  <c r="M64" i="12"/>
  <c r="Q64" i="12"/>
  <c r="Q65" i="12"/>
  <c r="Q66" i="12"/>
  <c r="Q67" i="12"/>
  <c r="F40" i="12"/>
  <c r="H40" i="12"/>
  <c r="N40" i="12"/>
  <c r="F41" i="12"/>
  <c r="H41" i="12"/>
  <c r="N41" i="12"/>
  <c r="F42" i="12"/>
  <c r="H42" i="12"/>
  <c r="N42" i="12"/>
  <c r="F45" i="12"/>
  <c r="H45" i="12"/>
  <c r="L45" i="12"/>
  <c r="N45" i="12"/>
  <c r="F46" i="12"/>
  <c r="H46" i="12"/>
  <c r="N46" i="12"/>
  <c r="F47" i="12"/>
  <c r="H47" i="12"/>
  <c r="N47" i="12"/>
  <c r="B48" i="12"/>
  <c r="F48" i="12"/>
  <c r="H48" i="12"/>
  <c r="N48" i="12"/>
  <c r="B49" i="12"/>
  <c r="F49" i="12"/>
  <c r="H49" i="12"/>
  <c r="N49" i="12"/>
  <c r="B50" i="12"/>
  <c r="F50" i="12"/>
  <c r="H50" i="12"/>
  <c r="N50" i="12"/>
  <c r="B51" i="12"/>
  <c r="F51" i="12"/>
  <c r="H51" i="12"/>
  <c r="N51" i="12"/>
  <c r="B52" i="12"/>
  <c r="F52" i="12"/>
  <c r="H52" i="12"/>
  <c r="N52" i="12"/>
  <c r="B53" i="12"/>
  <c r="F53" i="12"/>
  <c r="H53" i="12"/>
  <c r="N53" i="12"/>
  <c r="B54" i="12"/>
  <c r="F54" i="12"/>
  <c r="H54" i="12"/>
  <c r="N54" i="12"/>
  <c r="B55" i="12"/>
  <c r="F55" i="12"/>
  <c r="H55" i="12"/>
  <c r="N55" i="12"/>
  <c r="B56" i="12"/>
  <c r="F56" i="12"/>
  <c r="H56" i="12"/>
  <c r="N56" i="12"/>
  <c r="B57" i="12"/>
  <c r="F57" i="12"/>
  <c r="H57" i="12"/>
  <c r="N57" i="12"/>
  <c r="B58" i="12"/>
  <c r="F58" i="12"/>
  <c r="H58" i="12"/>
  <c r="N58" i="12"/>
  <c r="B59" i="12"/>
  <c r="F59" i="12"/>
  <c r="H59" i="12"/>
  <c r="N59" i="12"/>
  <c r="B60" i="12"/>
  <c r="F60" i="12"/>
  <c r="H60" i="12"/>
  <c r="N60" i="12"/>
  <c r="B61" i="12"/>
  <c r="F61" i="12"/>
  <c r="H61" i="12"/>
  <c r="N61" i="12"/>
  <c r="B62" i="12"/>
  <c r="F62" i="12"/>
  <c r="H62" i="12"/>
  <c r="N62" i="12"/>
  <c r="B63" i="12"/>
  <c r="F63" i="12"/>
  <c r="H63" i="12"/>
  <c r="N63" i="12"/>
  <c r="B64" i="12"/>
  <c r="F64" i="12"/>
  <c r="H64" i="12"/>
  <c r="N64" i="12"/>
  <c r="N65" i="12"/>
  <c r="N66" i="12"/>
  <c r="C40" i="13"/>
  <c r="E40" i="13"/>
  <c r="G40" i="13"/>
  <c r="K40" i="13"/>
  <c r="M40" i="13"/>
  <c r="O40" i="13"/>
  <c r="Q40" i="13"/>
  <c r="C41" i="13"/>
  <c r="E41" i="13"/>
  <c r="G41" i="13"/>
  <c r="K41" i="13"/>
  <c r="M41" i="13"/>
  <c r="O41" i="13"/>
  <c r="Q41" i="13"/>
  <c r="C42" i="13"/>
  <c r="E42" i="13"/>
  <c r="G42" i="13"/>
  <c r="K42" i="13"/>
  <c r="M42" i="13"/>
  <c r="O42" i="13"/>
  <c r="Q42" i="13"/>
  <c r="Q44" i="13"/>
  <c r="C45" i="13"/>
  <c r="E45" i="13"/>
  <c r="K45" i="13"/>
  <c r="M45" i="13"/>
  <c r="Q45" i="13"/>
  <c r="C46" i="13"/>
  <c r="E46" i="13"/>
  <c r="I46" i="13"/>
  <c r="K46" i="13"/>
  <c r="M46" i="13"/>
  <c r="Q46" i="13"/>
  <c r="C47" i="13"/>
  <c r="E47" i="13"/>
  <c r="I47" i="13"/>
  <c r="K47" i="13"/>
  <c r="M47" i="13"/>
  <c r="Q47" i="13"/>
  <c r="C48" i="13"/>
  <c r="E48" i="13"/>
  <c r="I48" i="13"/>
  <c r="K48" i="13"/>
  <c r="M48" i="13"/>
  <c r="Q48" i="13"/>
  <c r="C49" i="13"/>
  <c r="E49" i="13"/>
  <c r="I49" i="13"/>
  <c r="K49" i="13"/>
  <c r="M49" i="13"/>
  <c r="Q49" i="13"/>
  <c r="C50" i="13"/>
  <c r="E50" i="13"/>
  <c r="I50" i="13"/>
  <c r="K50" i="13"/>
  <c r="M50" i="13"/>
  <c r="Q50" i="13"/>
  <c r="C51" i="13"/>
  <c r="E51" i="13"/>
  <c r="I51" i="13"/>
  <c r="K51" i="13"/>
  <c r="M51" i="13"/>
  <c r="Q51" i="13"/>
  <c r="C52" i="13"/>
  <c r="E52" i="13"/>
  <c r="I52" i="13"/>
  <c r="K52" i="13"/>
  <c r="M52" i="13"/>
  <c r="Q52" i="13"/>
  <c r="C53" i="13"/>
  <c r="E53" i="13"/>
  <c r="G53" i="13"/>
  <c r="K53" i="13"/>
  <c r="M53" i="13"/>
  <c r="O53" i="13"/>
  <c r="Q53" i="13"/>
  <c r="C54" i="13"/>
  <c r="E54" i="13"/>
  <c r="G54" i="13"/>
  <c r="K54" i="13"/>
  <c r="M54" i="13"/>
  <c r="O54" i="13"/>
  <c r="Q54" i="13"/>
  <c r="C55" i="13"/>
  <c r="E55" i="13"/>
  <c r="G55" i="13"/>
  <c r="K55" i="13"/>
  <c r="M55" i="13"/>
  <c r="O55" i="13"/>
  <c r="Q55" i="13"/>
  <c r="C56" i="13"/>
  <c r="E56" i="13"/>
  <c r="G56" i="13"/>
  <c r="K56" i="13"/>
  <c r="M56" i="13"/>
  <c r="O56" i="13"/>
  <c r="Q56" i="13"/>
  <c r="C57" i="13"/>
  <c r="E57" i="13"/>
  <c r="G57" i="13"/>
  <c r="K57" i="13"/>
  <c r="M57" i="13"/>
  <c r="O57" i="13"/>
  <c r="Q57" i="13"/>
  <c r="C58" i="13"/>
  <c r="E58" i="13"/>
  <c r="G58" i="13"/>
  <c r="K58" i="13"/>
  <c r="M58" i="13"/>
  <c r="O58" i="13"/>
  <c r="Q58" i="13"/>
  <c r="C59" i="13"/>
  <c r="E59" i="13"/>
  <c r="G59" i="13"/>
  <c r="K59" i="13"/>
  <c r="M59" i="13"/>
  <c r="O59" i="13"/>
  <c r="Q59" i="13"/>
  <c r="C60" i="13"/>
  <c r="E60" i="13"/>
  <c r="G60" i="13"/>
  <c r="K60" i="13"/>
  <c r="M60" i="13"/>
  <c r="O60" i="13"/>
  <c r="Q60" i="13"/>
  <c r="C61" i="13"/>
  <c r="E61" i="13"/>
  <c r="G61" i="13"/>
  <c r="K61" i="13"/>
  <c r="M61" i="13"/>
  <c r="O61" i="13"/>
  <c r="Q61" i="13"/>
  <c r="C62" i="13"/>
  <c r="E62" i="13"/>
  <c r="G62" i="13"/>
  <c r="K62" i="13"/>
  <c r="M62" i="13"/>
  <c r="O62" i="13"/>
  <c r="Q62" i="13"/>
  <c r="C63" i="13"/>
  <c r="E63" i="13"/>
  <c r="G63" i="13"/>
  <c r="K63" i="13"/>
  <c r="M63" i="13"/>
  <c r="O63" i="13"/>
  <c r="Q63" i="13"/>
  <c r="C64" i="13"/>
  <c r="E64" i="13"/>
  <c r="G64" i="13"/>
  <c r="K64" i="13"/>
  <c r="M64" i="13"/>
  <c r="O64" i="13"/>
  <c r="Q64" i="13"/>
  <c r="O65" i="13"/>
  <c r="Q65" i="13"/>
  <c r="O66" i="13"/>
  <c r="Q66" i="13"/>
  <c r="Q67" i="13"/>
  <c r="D40" i="13"/>
  <c r="F40" i="13"/>
  <c r="J40" i="13"/>
  <c r="N40" i="13"/>
  <c r="P40" i="13"/>
  <c r="B41" i="13"/>
  <c r="D41" i="13"/>
  <c r="F41" i="13"/>
  <c r="H41" i="13"/>
  <c r="J41" i="13"/>
  <c r="N41" i="13"/>
  <c r="P41" i="13"/>
  <c r="D42" i="13"/>
  <c r="F42" i="13"/>
  <c r="H42" i="13"/>
  <c r="J42" i="13"/>
  <c r="N42" i="13"/>
  <c r="P42" i="13"/>
  <c r="D45" i="13"/>
  <c r="F45" i="13"/>
  <c r="H45" i="13"/>
  <c r="J45" i="13"/>
  <c r="N45" i="13"/>
  <c r="P45" i="13"/>
  <c r="D46" i="13"/>
  <c r="F46" i="13"/>
  <c r="H46" i="13"/>
  <c r="J46" i="13"/>
  <c r="N46" i="13"/>
  <c r="P46" i="13"/>
  <c r="B47" i="13"/>
  <c r="D47" i="13"/>
  <c r="F47" i="13"/>
  <c r="H47" i="13"/>
  <c r="J47" i="13"/>
  <c r="N47" i="13"/>
  <c r="P47" i="13"/>
  <c r="D48" i="13"/>
  <c r="F48" i="13"/>
  <c r="H48" i="13"/>
  <c r="J48" i="13"/>
  <c r="N48" i="13"/>
  <c r="P48" i="13"/>
  <c r="B49" i="13"/>
  <c r="D49" i="13"/>
  <c r="F49" i="13"/>
  <c r="H49" i="13"/>
  <c r="J49" i="13"/>
  <c r="N49" i="13"/>
  <c r="P49" i="13"/>
  <c r="D50" i="13"/>
  <c r="F50" i="13"/>
  <c r="H50" i="13"/>
  <c r="J50" i="13"/>
  <c r="N50" i="13"/>
  <c r="P50" i="13"/>
  <c r="D51" i="13"/>
  <c r="F51" i="13"/>
  <c r="H51" i="13"/>
  <c r="J51" i="13"/>
  <c r="N51" i="13"/>
  <c r="P51" i="13"/>
  <c r="D52" i="13"/>
  <c r="F52" i="13"/>
  <c r="H52" i="13"/>
  <c r="J52" i="13"/>
  <c r="N52" i="13"/>
  <c r="P52" i="13"/>
  <c r="D53" i="13"/>
  <c r="F53" i="13"/>
  <c r="H53" i="13"/>
  <c r="J53" i="13"/>
  <c r="N53" i="13"/>
  <c r="P53" i="13"/>
  <c r="B54" i="13"/>
  <c r="D54" i="13"/>
  <c r="F54" i="13"/>
  <c r="H54" i="13"/>
  <c r="J54" i="13"/>
  <c r="N54" i="13"/>
  <c r="P54" i="13"/>
  <c r="D55" i="13"/>
  <c r="F55" i="13"/>
  <c r="H55" i="13"/>
  <c r="J55" i="13"/>
  <c r="N55" i="13"/>
  <c r="P55" i="13"/>
  <c r="B56" i="13"/>
  <c r="D56" i="13"/>
  <c r="F56" i="13"/>
  <c r="H56" i="13"/>
  <c r="J56" i="13"/>
  <c r="N56" i="13"/>
  <c r="P56" i="13"/>
  <c r="D57" i="13"/>
  <c r="F57" i="13"/>
  <c r="H57" i="13"/>
  <c r="J57" i="13"/>
  <c r="N57" i="13"/>
  <c r="P57" i="13"/>
  <c r="D58" i="13"/>
  <c r="F58" i="13"/>
  <c r="H58" i="13"/>
  <c r="J58" i="13"/>
  <c r="N58" i="13"/>
  <c r="P58" i="13"/>
  <c r="D59" i="13"/>
  <c r="F59" i="13"/>
  <c r="H59" i="13"/>
  <c r="J59" i="13"/>
  <c r="N59" i="13"/>
  <c r="P59" i="13"/>
  <c r="B60" i="13"/>
  <c r="D60" i="13"/>
  <c r="F60" i="13"/>
  <c r="H60" i="13"/>
  <c r="J60" i="13"/>
  <c r="N60" i="13"/>
  <c r="P60" i="13"/>
  <c r="D61" i="13"/>
  <c r="F61" i="13"/>
  <c r="H61" i="13"/>
  <c r="J61" i="13"/>
  <c r="N61" i="13"/>
  <c r="P61" i="13"/>
  <c r="B62" i="13"/>
  <c r="D62" i="13"/>
  <c r="F62" i="13"/>
  <c r="H62" i="13"/>
  <c r="J62" i="13"/>
  <c r="N62" i="13"/>
  <c r="P62" i="13"/>
  <c r="D63" i="13"/>
  <c r="F63" i="13"/>
  <c r="H63" i="13"/>
  <c r="J63" i="13"/>
  <c r="N63" i="13"/>
  <c r="P63" i="13"/>
  <c r="D64" i="13"/>
  <c r="F64" i="13"/>
  <c r="H64" i="13"/>
  <c r="J64" i="13"/>
  <c r="N64" i="13"/>
  <c r="P64" i="13"/>
  <c r="N65" i="13"/>
  <c r="P65" i="13"/>
  <c r="N66" i="13"/>
  <c r="P66" i="13"/>
  <c r="G48" i="16"/>
  <c r="E48" i="16"/>
  <c r="N52" i="18"/>
  <c r="K53" i="18"/>
  <c r="P52" i="18"/>
  <c r="F53" i="19"/>
  <c r="C53" i="19"/>
  <c r="C52" i="19"/>
  <c r="Q53" i="19"/>
  <c r="F38" i="14"/>
  <c r="F34" i="14"/>
  <c r="B48" i="14"/>
  <c r="B43" i="14"/>
  <c r="B39" i="14"/>
  <c r="B35" i="14"/>
  <c r="O40" i="14"/>
  <c r="B33" i="14"/>
  <c r="P50" i="14"/>
  <c r="P49" i="14"/>
  <c r="P48" i="14"/>
  <c r="P47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L50" i="14"/>
  <c r="L48" i="14"/>
  <c r="L45" i="14"/>
  <c r="L43" i="14"/>
  <c r="L41" i="14"/>
  <c r="L39" i="14"/>
  <c r="L37" i="14"/>
  <c r="L35" i="14"/>
  <c r="H49" i="14"/>
  <c r="H48" i="14"/>
  <c r="H45" i="14"/>
  <c r="H44" i="14"/>
  <c r="H42" i="14"/>
  <c r="H41" i="14"/>
  <c r="H39" i="14"/>
  <c r="H38" i="14"/>
  <c r="H36" i="14"/>
  <c r="H35" i="14"/>
  <c r="D48" i="14"/>
  <c r="D43" i="14"/>
  <c r="D39" i="14"/>
  <c r="D35" i="14"/>
  <c r="Q39" i="14"/>
  <c r="M50" i="14"/>
  <c r="M49" i="14"/>
  <c r="M48" i="14"/>
  <c r="M47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I48" i="14"/>
  <c r="I47" i="14"/>
  <c r="I43" i="14"/>
  <c r="I42" i="14"/>
  <c r="I39" i="14"/>
  <c r="I35" i="14"/>
  <c r="I34" i="14"/>
  <c r="E48" i="14"/>
  <c r="E43" i="14"/>
  <c r="E39" i="14"/>
  <c r="E35" i="14"/>
  <c r="P46" i="14"/>
  <c r="H46" i="14"/>
  <c r="P33" i="14"/>
  <c r="L33" i="14"/>
  <c r="H33" i="14"/>
  <c r="D33" i="14"/>
  <c r="M46" i="14"/>
  <c r="I46" i="14"/>
  <c r="M33" i="14"/>
  <c r="I33" i="14"/>
  <c r="N50" i="15"/>
  <c r="N48" i="15"/>
  <c r="N47" i="15"/>
  <c r="N45" i="15"/>
  <c r="N44" i="15"/>
  <c r="N43" i="15"/>
  <c r="N41" i="15"/>
  <c r="N40" i="15"/>
  <c r="N39" i="15"/>
  <c r="N38" i="15"/>
  <c r="N37" i="15"/>
  <c r="N35" i="15"/>
  <c r="N34" i="15"/>
  <c r="J50" i="15"/>
  <c r="B50" i="15"/>
  <c r="B45" i="15"/>
  <c r="B41" i="15"/>
  <c r="B37" i="15"/>
  <c r="N46" i="15"/>
  <c r="N33" i="15"/>
  <c r="P50" i="15"/>
  <c r="P48" i="15"/>
  <c r="P45" i="15"/>
  <c r="P43" i="15"/>
  <c r="P41" i="15"/>
  <c r="P39" i="15"/>
  <c r="P37" i="15"/>
  <c r="P35" i="15"/>
  <c r="Q49" i="15"/>
  <c r="Q44" i="15"/>
  <c r="Q40" i="15"/>
  <c r="Q36" i="15"/>
  <c r="M49" i="15"/>
  <c r="M47" i="15"/>
  <c r="M44" i="15"/>
  <c r="M42" i="15"/>
  <c r="M40" i="15"/>
  <c r="M38" i="15"/>
  <c r="M37" i="15"/>
  <c r="M36" i="15"/>
  <c r="M34" i="15"/>
  <c r="I49" i="15"/>
  <c r="I48" i="15"/>
  <c r="I44" i="15"/>
  <c r="I43" i="15"/>
  <c r="I40" i="15"/>
  <c r="I39" i="15"/>
  <c r="I36" i="15"/>
  <c r="I35" i="15"/>
  <c r="E50" i="15"/>
  <c r="E49" i="15"/>
  <c r="E47" i="15"/>
  <c r="E45" i="15"/>
  <c r="E44" i="15"/>
  <c r="E41" i="15"/>
  <c r="E40" i="15"/>
  <c r="E38" i="15"/>
  <c r="E37" i="15"/>
  <c r="E36" i="15"/>
  <c r="P46" i="15"/>
  <c r="P33" i="15"/>
  <c r="M46" i="15"/>
  <c r="I46" i="15"/>
  <c r="E46" i="15"/>
  <c r="I33" i="15"/>
  <c r="N68" i="12"/>
  <c r="V40" i="3"/>
  <c r="V43" i="3"/>
  <c r="V36" i="3"/>
  <c r="V35" i="3"/>
  <c r="V39" i="3"/>
  <c r="V47" i="3"/>
  <c r="V34" i="3"/>
  <c r="V38" i="3"/>
  <c r="V42" i="3"/>
  <c r="V46" i="3"/>
  <c r="V33" i="3"/>
  <c r="V37" i="3"/>
  <c r="V41" i="3"/>
  <c r="V50" i="5"/>
  <c r="V38" i="5"/>
  <c r="V49" i="5"/>
  <c r="V46" i="5"/>
  <c r="V34" i="5"/>
  <c r="V42" i="5"/>
  <c r="V33" i="5"/>
  <c r="V53" i="5" s="1"/>
  <c r="V37" i="5"/>
  <c r="V41" i="5"/>
  <c r="V45" i="5"/>
  <c r="V36" i="5"/>
  <c r="V40" i="5"/>
  <c r="V44" i="5"/>
  <c r="V48" i="5"/>
  <c r="V35" i="5"/>
  <c r="V39" i="5"/>
  <c r="V43" i="5"/>
  <c r="V47" i="5"/>
  <c r="V33" i="2"/>
  <c r="V39" i="2"/>
  <c r="V43" i="2"/>
  <c r="V34" i="2"/>
  <c r="V38" i="2"/>
  <c r="V42" i="2"/>
  <c r="V50" i="2"/>
  <c r="V37" i="2"/>
  <c r="V41" i="2"/>
  <c r="V45" i="2"/>
  <c r="V49" i="2"/>
  <c r="V35" i="2"/>
  <c r="V47" i="2"/>
  <c r="V46" i="2"/>
  <c r="V36" i="2"/>
  <c r="V40" i="2"/>
  <c r="V44" i="2"/>
  <c r="V73" i="1"/>
  <c r="V41" i="1"/>
  <c r="V49" i="1"/>
  <c r="V57" i="1"/>
  <c r="V65" i="1"/>
  <c r="V70" i="1"/>
  <c r="V48" i="1"/>
  <c r="V56" i="1"/>
  <c r="V64" i="1"/>
  <c r="V45" i="1"/>
  <c r="V53" i="1"/>
  <c r="V61" i="1"/>
  <c r="V72" i="1"/>
  <c r="V44" i="1"/>
  <c r="V52" i="1"/>
  <c r="V60" i="1"/>
  <c r="V68" i="1"/>
  <c r="V43" i="1"/>
  <c r="V47" i="1"/>
  <c r="V51" i="1"/>
  <c r="V55" i="1"/>
  <c r="V59" i="1"/>
  <c r="V63" i="1"/>
  <c r="V67" i="1"/>
  <c r="V42" i="1"/>
  <c r="V46" i="1"/>
  <c r="V50" i="1"/>
  <c r="V54" i="1"/>
  <c r="V58" i="1"/>
  <c r="V62" i="1"/>
  <c r="C48" i="15"/>
  <c r="C33" i="15"/>
  <c r="C34" i="15"/>
  <c r="L23" i="5"/>
  <c r="L51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47" i="17"/>
  <c r="L39" i="17"/>
  <c r="L40" i="17"/>
  <c r="L41" i="17"/>
  <c r="L42" i="17"/>
  <c r="L43" i="17"/>
  <c r="L44" i="17"/>
  <c r="L45" i="17"/>
  <c r="L46" i="17"/>
  <c r="L34" i="17"/>
  <c r="L36" i="17"/>
  <c r="L38" i="17"/>
  <c r="AC125" i="9"/>
  <c r="O47" i="3"/>
  <c r="O43" i="3"/>
  <c r="U117" i="9"/>
  <c r="AC117" i="9"/>
  <c r="X118" i="9"/>
  <c r="S50" i="5"/>
  <c r="S34" i="5"/>
  <c r="S37" i="5"/>
  <c r="S41" i="5"/>
  <c r="S45" i="5"/>
  <c r="S47" i="5"/>
  <c r="S33" i="5"/>
  <c r="S40" i="5"/>
  <c r="S44" i="5"/>
  <c r="S49" i="5"/>
  <c r="S35" i="5"/>
  <c r="S42" i="5"/>
  <c r="S39" i="5"/>
  <c r="S48" i="5"/>
  <c r="S36" i="5"/>
  <c r="S51" i="5"/>
  <c r="S46" i="5"/>
  <c r="S43" i="5"/>
  <c r="AG86" i="9"/>
  <c r="D71" i="13"/>
  <c r="D36" i="1"/>
  <c r="T41" i="9"/>
  <c r="R34" i="5"/>
  <c r="R37" i="5"/>
  <c r="R40" i="5"/>
  <c r="R44" i="5"/>
  <c r="R49" i="5"/>
  <c r="R47" i="5"/>
  <c r="R43" i="5"/>
  <c r="AF86" i="9"/>
  <c r="R50" i="5"/>
  <c r="R54" i="5" s="1"/>
  <c r="R35" i="5"/>
  <c r="R39" i="5"/>
  <c r="R45" i="5"/>
  <c r="L9" i="11"/>
  <c r="L7" i="4"/>
  <c r="M66" i="1"/>
  <c r="M58" i="1"/>
  <c r="D35" i="1"/>
  <c r="D70" i="13"/>
  <c r="B40" i="12"/>
  <c r="B68" i="12" s="1"/>
  <c r="B41" i="12"/>
  <c r="B42" i="12"/>
  <c r="B45" i="12"/>
  <c r="B46" i="12"/>
  <c r="B47" i="12"/>
  <c r="D51" i="19"/>
  <c r="D33" i="19"/>
  <c r="D34" i="19"/>
  <c r="D35" i="19"/>
  <c r="D36" i="19"/>
  <c r="D53" i="19" s="1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4" i="19" s="1"/>
  <c r="D47" i="17"/>
  <c r="D33" i="17"/>
  <c r="D35" i="17"/>
  <c r="D37" i="17"/>
  <c r="D39" i="17"/>
  <c r="D40" i="17"/>
  <c r="D41" i="17"/>
  <c r="D42" i="17"/>
  <c r="D43" i="17"/>
  <c r="D44" i="17"/>
  <c r="D45" i="17"/>
  <c r="D46" i="17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33" i="16"/>
  <c r="B48" i="16" s="1"/>
  <c r="R82" i="9"/>
  <c r="Q39" i="15"/>
  <c r="Q48" i="15"/>
  <c r="J36" i="15"/>
  <c r="Q38" i="14"/>
  <c r="J39" i="14"/>
  <c r="L64" i="13"/>
  <c r="L62" i="13"/>
  <c r="L61" i="13"/>
  <c r="L60" i="13"/>
  <c r="L59" i="13"/>
  <c r="L58" i="13"/>
  <c r="L54" i="13"/>
  <c r="L53" i="13"/>
  <c r="L49" i="13"/>
  <c r="L48" i="13"/>
  <c r="L45" i="13"/>
  <c r="L42" i="13"/>
  <c r="R61" i="1"/>
  <c r="R51" i="1"/>
  <c r="K7" i="4"/>
  <c r="J71" i="13"/>
  <c r="D72" i="12"/>
  <c r="Q46" i="15"/>
  <c r="I42" i="15"/>
  <c r="I51" i="15" s="1"/>
  <c r="I37" i="15"/>
  <c r="I41" i="15"/>
  <c r="I45" i="15"/>
  <c r="I50" i="15"/>
  <c r="Q37" i="15"/>
  <c r="Q41" i="15"/>
  <c r="Q45" i="15"/>
  <c r="Q50" i="15"/>
  <c r="B46" i="15"/>
  <c r="B34" i="15"/>
  <c r="B38" i="15"/>
  <c r="B42" i="15"/>
  <c r="B47" i="15"/>
  <c r="J34" i="15"/>
  <c r="J42" i="15"/>
  <c r="I36" i="14"/>
  <c r="I40" i="14"/>
  <c r="I44" i="14"/>
  <c r="I49" i="14"/>
  <c r="Q36" i="14"/>
  <c r="Q44" i="14"/>
  <c r="B37" i="14"/>
  <c r="B41" i="14"/>
  <c r="B45" i="14"/>
  <c r="B50" i="14"/>
  <c r="J41" i="14"/>
  <c r="J50" i="14"/>
  <c r="D63" i="12"/>
  <c r="D61" i="12"/>
  <c r="D59" i="12"/>
  <c r="D57" i="12"/>
  <c r="D55" i="12"/>
  <c r="D53" i="12"/>
  <c r="D50" i="12"/>
  <c r="D48" i="12"/>
  <c r="D45" i="12"/>
  <c r="B49" i="19"/>
  <c r="B47" i="19"/>
  <c r="B54" i="19" s="1"/>
  <c r="B45" i="19"/>
  <c r="B43" i="19"/>
  <c r="B41" i="19"/>
  <c r="B39" i="19"/>
  <c r="B37" i="19"/>
  <c r="B35" i="19"/>
  <c r="B33" i="19"/>
  <c r="B53" i="19" s="1"/>
  <c r="B45" i="17"/>
  <c r="B43" i="17"/>
  <c r="B41" i="17"/>
  <c r="B39" i="17"/>
  <c r="B37" i="17"/>
  <c r="D46" i="16"/>
  <c r="D42" i="16"/>
  <c r="D38" i="16"/>
  <c r="R56" i="1"/>
  <c r="D69" i="12"/>
  <c r="G24" i="5"/>
  <c r="K24" i="5"/>
  <c r="O24" i="5"/>
  <c r="G25" i="5"/>
  <c r="K25" i="5"/>
  <c r="O25" i="5"/>
  <c r="H7" i="4"/>
  <c r="M60" i="1"/>
  <c r="L19" i="3"/>
  <c r="L44" i="3" s="1"/>
  <c r="R85" i="9"/>
  <c r="L33" i="1"/>
  <c r="L59" i="1" s="1"/>
  <c r="L65" i="13"/>
  <c r="L35" i="1"/>
  <c r="L70" i="13"/>
  <c r="J40" i="12"/>
  <c r="J41" i="12"/>
  <c r="J42" i="12"/>
  <c r="J45" i="12"/>
  <c r="J46" i="12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R119" i="9"/>
  <c r="Y117" i="9"/>
  <c r="T118" i="9"/>
  <c r="R42" i="1"/>
  <c r="R46" i="1"/>
  <c r="R50" i="1"/>
  <c r="R54" i="1"/>
  <c r="R58" i="1"/>
  <c r="R62" i="1"/>
  <c r="R66" i="1"/>
  <c r="R41" i="1"/>
  <c r="R47" i="1"/>
  <c r="R52" i="1"/>
  <c r="R57" i="1"/>
  <c r="R63" i="1"/>
  <c r="R68" i="1"/>
  <c r="R43" i="1"/>
  <c r="R48" i="1"/>
  <c r="R53" i="1"/>
  <c r="R59" i="1"/>
  <c r="R64" i="1"/>
  <c r="R67" i="1"/>
  <c r="D34" i="1"/>
  <c r="D69" i="13"/>
  <c r="G4" i="2"/>
  <c r="U41" i="9" s="1"/>
  <c r="O4" i="2"/>
  <c r="AC41" i="9" s="1"/>
  <c r="D51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4" i="18"/>
  <c r="B34" i="17"/>
  <c r="B36" i="17"/>
  <c r="B38" i="17"/>
  <c r="D47" i="16"/>
  <c r="D33" i="16"/>
  <c r="D35" i="16"/>
  <c r="D37" i="16"/>
  <c r="D39" i="16"/>
  <c r="D41" i="16"/>
  <c r="D43" i="16"/>
  <c r="D45" i="16"/>
  <c r="R22" i="2"/>
  <c r="AF44" i="9" s="1"/>
  <c r="AF41" i="9"/>
  <c r="AF125" i="9"/>
  <c r="R41" i="3"/>
  <c r="R33" i="3"/>
  <c r="R43" i="3"/>
  <c r="R39" i="3"/>
  <c r="E66" i="1"/>
  <c r="E58" i="1"/>
  <c r="E50" i="1"/>
  <c r="L34" i="1"/>
  <c r="L70" i="1" s="1"/>
  <c r="L69" i="13"/>
  <c r="L71" i="13"/>
  <c r="L36" i="1"/>
  <c r="L51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54" i="18" s="1"/>
  <c r="L48" i="18"/>
  <c r="L49" i="18"/>
  <c r="L50" i="18"/>
  <c r="J19" i="3"/>
  <c r="J34" i="17"/>
  <c r="J36" i="17"/>
  <c r="J38" i="17"/>
  <c r="L47" i="16"/>
  <c r="L33" i="16"/>
  <c r="L35" i="16"/>
  <c r="L37" i="16"/>
  <c r="L39" i="16"/>
  <c r="L41" i="16"/>
  <c r="L43" i="16"/>
  <c r="L45" i="16"/>
  <c r="S10" i="4"/>
  <c r="R83" i="9"/>
  <c r="R155" i="9"/>
  <c r="F46" i="5"/>
  <c r="F38" i="5"/>
  <c r="F40" i="5"/>
  <c r="T86" i="9"/>
  <c r="F48" i="5"/>
  <c r="L72" i="13"/>
  <c r="O38" i="3"/>
  <c r="O46" i="3"/>
  <c r="R122" i="9"/>
  <c r="Q35" i="15"/>
  <c r="Q43" i="15"/>
  <c r="J46" i="15"/>
  <c r="J49" i="15"/>
  <c r="Q47" i="14"/>
  <c r="J43" i="14"/>
  <c r="L63" i="13"/>
  <c r="L57" i="13"/>
  <c r="L56" i="13"/>
  <c r="L55" i="13"/>
  <c r="L52" i="13"/>
  <c r="L68" i="13" s="1"/>
  <c r="L51" i="13"/>
  <c r="L50" i="13"/>
  <c r="L47" i="13"/>
  <c r="L46" i="13"/>
  <c r="L40" i="13"/>
  <c r="M15" i="10"/>
  <c r="J69" i="13"/>
  <c r="J65" i="12"/>
  <c r="J51" i="18"/>
  <c r="J47" i="16"/>
  <c r="S38" i="5"/>
  <c r="Q33" i="15"/>
  <c r="I34" i="15"/>
  <c r="I38" i="15"/>
  <c r="I47" i="15"/>
  <c r="Q34" i="15"/>
  <c r="Q38" i="15"/>
  <c r="Q42" i="15"/>
  <c r="Q51" i="15" s="1"/>
  <c r="Q47" i="15"/>
  <c r="B33" i="15"/>
  <c r="J33" i="15"/>
  <c r="B35" i="15"/>
  <c r="B39" i="15"/>
  <c r="B43" i="15"/>
  <c r="B51" i="15" s="1"/>
  <c r="J35" i="15"/>
  <c r="J43" i="15"/>
  <c r="Q33" i="14"/>
  <c r="I37" i="14"/>
  <c r="I41" i="14"/>
  <c r="I45" i="14"/>
  <c r="Q41" i="14"/>
  <c r="B46" i="14"/>
  <c r="O42" i="14"/>
  <c r="B34" i="14"/>
  <c r="B38" i="14"/>
  <c r="B42" i="14"/>
  <c r="J34" i="14"/>
  <c r="J42" i="14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68" i="12" s="1"/>
  <c r="J51" i="12"/>
  <c r="J50" i="12"/>
  <c r="J49" i="12"/>
  <c r="J48" i="12"/>
  <c r="J47" i="12"/>
  <c r="K22" i="15"/>
  <c r="K50" i="15" s="1"/>
  <c r="J49" i="18"/>
  <c r="J47" i="18"/>
  <c r="J45" i="18"/>
  <c r="J43" i="18"/>
  <c r="J41" i="18"/>
  <c r="J39" i="18"/>
  <c r="J37" i="18"/>
  <c r="J35" i="18"/>
  <c r="J53" i="18"/>
  <c r="L37" i="17"/>
  <c r="L35" i="17"/>
  <c r="L33" i="17"/>
  <c r="L48" i="17" s="1"/>
  <c r="B33" i="17"/>
  <c r="B48" i="17" s="1"/>
  <c r="R65" i="1"/>
  <c r="R55" i="1"/>
  <c r="R44" i="1"/>
  <c r="R72" i="1"/>
  <c r="J33" i="1"/>
  <c r="J66" i="1" s="1"/>
  <c r="J35" i="1"/>
  <c r="J37" i="1"/>
  <c r="L70" i="12"/>
  <c r="J23" i="5"/>
  <c r="J37" i="5" s="1"/>
  <c r="B47" i="17"/>
  <c r="N4" i="2"/>
  <c r="D23" i="5"/>
  <c r="F47" i="5"/>
  <c r="V86" i="9"/>
  <c r="V125" i="9"/>
  <c r="H47" i="3"/>
  <c r="H43" i="3"/>
  <c r="H39" i="3"/>
  <c r="H41" i="3"/>
  <c r="Y2" i="9"/>
  <c r="AC2" i="9"/>
  <c r="Z3" i="9"/>
  <c r="AA4" i="9"/>
  <c r="AD5" i="9"/>
  <c r="W41" i="9"/>
  <c r="AE41" i="9"/>
  <c r="S43" i="9"/>
  <c r="AA43" i="9"/>
  <c r="AE43" i="9"/>
  <c r="R71" i="1"/>
  <c r="F9" i="4"/>
  <c r="F15" i="4" s="1"/>
  <c r="N9" i="4"/>
  <c r="N15" i="4" s="1"/>
  <c r="E14" i="4"/>
  <c r="I27" i="4"/>
  <c r="M27" i="4"/>
  <c r="Q27" i="4"/>
  <c r="E33" i="4"/>
  <c r="I33" i="4"/>
  <c r="M33" i="4"/>
  <c r="Q33" i="4"/>
  <c r="K9" i="4"/>
  <c r="K15" i="4" s="1"/>
  <c r="E51" i="1"/>
  <c r="E55" i="1"/>
  <c r="M63" i="1"/>
  <c r="M67" i="1"/>
  <c r="F19" i="3"/>
  <c r="F45" i="3" s="1"/>
  <c r="F33" i="17"/>
  <c r="F34" i="17"/>
  <c r="F35" i="17"/>
  <c r="F36" i="17"/>
  <c r="F37" i="17"/>
  <c r="F38" i="17"/>
  <c r="N19" i="3"/>
  <c r="N35" i="3" s="1"/>
  <c r="N33" i="17"/>
  <c r="N34" i="17"/>
  <c r="N35" i="17"/>
  <c r="N36" i="17"/>
  <c r="N37" i="17"/>
  <c r="N38" i="17"/>
  <c r="AB4" i="9"/>
  <c r="U6" i="9"/>
  <c r="R43" i="9"/>
  <c r="AA42" i="9"/>
  <c r="X43" i="9"/>
  <c r="F7" i="4"/>
  <c r="H9" i="4"/>
  <c r="H15" i="4" s="1"/>
  <c r="N7" i="4"/>
  <c r="F14" i="4"/>
  <c r="J14" i="4"/>
  <c r="N14" i="4"/>
  <c r="R14" i="4"/>
  <c r="F27" i="4"/>
  <c r="J27" i="4"/>
  <c r="N27" i="4"/>
  <c r="R27" i="4"/>
  <c r="F43" i="1"/>
  <c r="F67" i="1"/>
  <c r="P43" i="5"/>
  <c r="L47" i="5"/>
  <c r="P51" i="5"/>
  <c r="H41" i="5"/>
  <c r="Y6" i="9"/>
  <c r="K39" i="3"/>
  <c r="Y42" i="9"/>
  <c r="AD43" i="9"/>
  <c r="F33" i="5"/>
  <c r="AB79" i="9"/>
  <c r="F45" i="5"/>
  <c r="T84" i="9"/>
  <c r="U155" i="9"/>
  <c r="T156" i="9"/>
  <c r="F49" i="5"/>
  <c r="X156" i="9"/>
  <c r="AB156" i="9"/>
  <c r="T117" i="9"/>
  <c r="AB117" i="9"/>
  <c r="S118" i="9"/>
  <c r="W118" i="9"/>
  <c r="AA118" i="9"/>
  <c r="AE118" i="9"/>
  <c r="V119" i="9"/>
  <c r="H36" i="3"/>
  <c r="Z119" i="9"/>
  <c r="AD119" i="9"/>
  <c r="T120" i="9"/>
  <c r="AB120" i="9"/>
  <c r="W121" i="9"/>
  <c r="AE121" i="9"/>
  <c r="H40" i="3"/>
  <c r="V122" i="9"/>
  <c r="AD122" i="9"/>
  <c r="Z124" i="9"/>
  <c r="T51" i="5"/>
  <c r="T35" i="5"/>
  <c r="T38" i="5"/>
  <c r="T42" i="5"/>
  <c r="T46" i="5"/>
  <c r="AH86" i="9"/>
  <c r="T50" i="5"/>
  <c r="T34" i="5"/>
  <c r="T37" i="5"/>
  <c r="T41" i="5"/>
  <c r="T45" i="5"/>
  <c r="T33" i="5"/>
  <c r="T40" i="5"/>
  <c r="T49" i="5"/>
  <c r="T39" i="5"/>
  <c r="T48" i="5"/>
  <c r="E34" i="1"/>
  <c r="E70" i="1" s="1"/>
  <c r="I34" i="1"/>
  <c r="I70" i="1" s="1"/>
  <c r="M34" i="1"/>
  <c r="M70" i="1" s="1"/>
  <c r="Q34" i="1"/>
  <c r="G36" i="1"/>
  <c r="K36" i="1"/>
  <c r="O36" i="1"/>
  <c r="I34" i="5"/>
  <c r="F37" i="5"/>
  <c r="M38" i="5"/>
  <c r="F41" i="5"/>
  <c r="I42" i="5"/>
  <c r="M42" i="5"/>
  <c r="I46" i="5"/>
  <c r="M46" i="5"/>
  <c r="M50" i="5"/>
  <c r="H35" i="5"/>
  <c r="H39" i="5"/>
  <c r="P39" i="5"/>
  <c r="O33" i="3"/>
  <c r="O37" i="3"/>
  <c r="O41" i="3"/>
  <c r="H44" i="3"/>
  <c r="O45" i="3"/>
  <c r="J34" i="3"/>
  <c r="R42" i="9"/>
  <c r="X84" i="9"/>
  <c r="Z85" i="9"/>
  <c r="S121" i="9"/>
  <c r="U67" i="1"/>
  <c r="T42" i="9"/>
  <c r="X42" i="9"/>
  <c r="AB42" i="9"/>
  <c r="Y80" i="9"/>
  <c r="U82" i="9"/>
  <c r="Y82" i="9"/>
  <c r="U85" i="9"/>
  <c r="AC85" i="9"/>
  <c r="AB155" i="9"/>
  <c r="S156" i="9"/>
  <c r="W156" i="9"/>
  <c r="I49" i="5"/>
  <c r="U43" i="1"/>
  <c r="U47" i="1"/>
  <c r="U51" i="1"/>
  <c r="U55" i="1"/>
  <c r="U59" i="1"/>
  <c r="U63" i="1"/>
  <c r="AI7" i="9"/>
  <c r="U42" i="1"/>
  <c r="U46" i="1"/>
  <c r="U50" i="1"/>
  <c r="U54" i="1"/>
  <c r="U58" i="1"/>
  <c r="U62" i="1"/>
  <c r="U66" i="1"/>
  <c r="U44" i="1"/>
  <c r="U52" i="1"/>
  <c r="U60" i="1"/>
  <c r="U68" i="1"/>
  <c r="U72" i="1"/>
  <c r="U41" i="1"/>
  <c r="U49" i="1"/>
  <c r="U57" i="1"/>
  <c r="U65" i="1"/>
  <c r="E65" i="13"/>
  <c r="E68" i="13" s="1"/>
  <c r="I65" i="13"/>
  <c r="M65" i="13"/>
  <c r="Q43" i="13"/>
  <c r="Q68" i="13" s="1"/>
  <c r="G70" i="13"/>
  <c r="K70" i="13"/>
  <c r="O70" i="13"/>
  <c r="E72" i="13"/>
  <c r="I72" i="13"/>
  <c r="M72" i="13"/>
  <c r="Q72" i="13"/>
  <c r="E51" i="19"/>
  <c r="G51" i="19"/>
  <c r="G54" i="19" s="1"/>
  <c r="I51" i="19"/>
  <c r="M51" i="19"/>
  <c r="O51" i="19"/>
  <c r="Q51" i="19"/>
  <c r="Q52" i="19" s="1"/>
  <c r="I47" i="17"/>
  <c r="K47" i="17"/>
  <c r="K48" i="17"/>
  <c r="M47" i="17"/>
  <c r="O47" i="17"/>
  <c r="O48" i="17"/>
  <c r="Q47" i="17"/>
  <c r="Q48" i="17"/>
  <c r="P34" i="5"/>
  <c r="L38" i="5"/>
  <c r="H42" i="5"/>
  <c r="P42" i="5"/>
  <c r="H46" i="5"/>
  <c r="P46" i="5"/>
  <c r="L50" i="5"/>
  <c r="P50" i="5"/>
  <c r="P54" i="5" s="1"/>
  <c r="M39" i="5"/>
  <c r="M43" i="5"/>
  <c r="H47" i="5"/>
  <c r="P47" i="5"/>
  <c r="AC42" i="9"/>
  <c r="Y85" i="9"/>
  <c r="AA121" i="9"/>
  <c r="Z122" i="9"/>
  <c r="AB123" i="9"/>
  <c r="AD124" i="9"/>
  <c r="R117" i="9"/>
  <c r="R123" i="9"/>
  <c r="U119" i="9"/>
  <c r="Y119" i="9"/>
  <c r="K36" i="3"/>
  <c r="AC119" i="9"/>
  <c r="O36" i="3"/>
  <c r="S43" i="1"/>
  <c r="S47" i="1"/>
  <c r="S51" i="1"/>
  <c r="S55" i="1"/>
  <c r="S59" i="1"/>
  <c r="S63" i="1"/>
  <c r="S42" i="1"/>
  <c r="S46" i="1"/>
  <c r="S50" i="1"/>
  <c r="S54" i="1"/>
  <c r="S58" i="1"/>
  <c r="S62" i="1"/>
  <c r="S66" i="1"/>
  <c r="T22" i="2"/>
  <c r="AH44" i="9" s="1"/>
  <c r="AH41" i="9"/>
  <c r="F51" i="5"/>
  <c r="L33" i="5"/>
  <c r="M36" i="5"/>
  <c r="M40" i="5"/>
  <c r="I47" i="5"/>
  <c r="M47" i="5"/>
  <c r="P49" i="5"/>
  <c r="K40" i="3"/>
  <c r="O40" i="3"/>
  <c r="J41" i="3"/>
  <c r="O44" i="3"/>
  <c r="J45" i="3"/>
  <c r="T80" i="9"/>
  <c r="AB80" i="9"/>
  <c r="V81" i="9"/>
  <c r="AD81" i="9"/>
  <c r="X82" i="9"/>
  <c r="Z83" i="9"/>
  <c r="Y122" i="9"/>
  <c r="U124" i="9"/>
  <c r="AC124" i="9"/>
  <c r="S48" i="2"/>
  <c r="S45" i="3"/>
  <c r="T66" i="1"/>
  <c r="T58" i="1"/>
  <c r="T50" i="1"/>
  <c r="U47" i="3"/>
  <c r="V155" i="9"/>
  <c r="Z155" i="9"/>
  <c r="AD155" i="9"/>
  <c r="P48" i="5"/>
  <c r="S40" i="2"/>
  <c r="S44" i="2"/>
  <c r="S50" i="2"/>
  <c r="S39" i="2"/>
  <c r="S34" i="2"/>
  <c r="S38" i="2"/>
  <c r="S43" i="2"/>
  <c r="S47" i="2"/>
  <c r="S35" i="2"/>
  <c r="S35" i="3"/>
  <c r="S39" i="3"/>
  <c r="S43" i="3"/>
  <c r="S47" i="3"/>
  <c r="S34" i="3"/>
  <c r="S38" i="3"/>
  <c r="S42" i="3"/>
  <c r="S46" i="3"/>
  <c r="T72" i="1"/>
  <c r="T70" i="1"/>
  <c r="T44" i="1"/>
  <c r="T48" i="1"/>
  <c r="T52" i="1"/>
  <c r="T56" i="1"/>
  <c r="T60" i="1"/>
  <c r="T64" i="1"/>
  <c r="T68" i="1"/>
  <c r="T43" i="1"/>
  <c r="T47" i="1"/>
  <c r="T51" i="1"/>
  <c r="T55" i="1"/>
  <c r="T59" i="1"/>
  <c r="T63" i="1"/>
  <c r="U34" i="3"/>
  <c r="U38" i="3"/>
  <c r="U42" i="3"/>
  <c r="U46" i="3"/>
  <c r="AI125" i="9"/>
  <c r="U33" i="3"/>
  <c r="U37" i="3"/>
  <c r="U41" i="3"/>
  <c r="U45" i="3"/>
  <c r="M48" i="5"/>
  <c r="H38" i="3"/>
  <c r="H46" i="3"/>
  <c r="H35" i="3"/>
  <c r="R120" i="9"/>
  <c r="U71" i="1"/>
  <c r="U73" i="1"/>
  <c r="AI41" i="9"/>
  <c r="H34" i="3"/>
  <c r="L34" i="3"/>
  <c r="H42" i="3"/>
  <c r="L42" i="3"/>
  <c r="T43" i="3"/>
  <c r="T39" i="3"/>
  <c r="O42" i="3"/>
  <c r="J46" i="5"/>
  <c r="F40" i="3"/>
  <c r="R43" i="2"/>
  <c r="R46" i="2"/>
  <c r="T41" i="2"/>
  <c r="T45" i="2"/>
  <c r="T49" i="2"/>
  <c r="T37" i="2"/>
  <c r="T40" i="2"/>
  <c r="T50" i="2"/>
  <c r="T39" i="2"/>
  <c r="T34" i="2"/>
  <c r="T43" i="2"/>
  <c r="T47" i="2"/>
  <c r="T48" i="2"/>
  <c r="T46" i="2"/>
  <c r="T38" i="2"/>
  <c r="T36" i="2"/>
  <c r="T33" i="2"/>
  <c r="T35" i="2"/>
  <c r="I54" i="19"/>
  <c r="K43" i="15"/>
  <c r="J44" i="3"/>
  <c r="J40" i="3"/>
  <c r="J36" i="3"/>
  <c r="J46" i="3"/>
  <c r="J38" i="3"/>
  <c r="X125" i="9"/>
  <c r="L47" i="1"/>
  <c r="S52" i="5"/>
  <c r="N41" i="3"/>
  <c r="L40" i="3"/>
  <c r="J49" i="5"/>
  <c r="N39" i="3"/>
  <c r="L46" i="3"/>
  <c r="J43" i="3"/>
  <c r="E54" i="19"/>
  <c r="AB125" i="9"/>
  <c r="N36" i="3"/>
  <c r="N40" i="3"/>
  <c r="Z125" i="9"/>
  <c r="L45" i="3"/>
  <c r="L41" i="3"/>
  <c r="L37" i="3"/>
  <c r="L43" i="3"/>
  <c r="L35" i="3"/>
  <c r="L39" i="3"/>
  <c r="L47" i="3"/>
  <c r="L9" i="4"/>
  <c r="L15" i="4" s="1"/>
  <c r="L15" i="11"/>
  <c r="M54" i="19"/>
  <c r="AB41" i="9"/>
  <c r="Z86" i="9"/>
  <c r="L49" i="5"/>
  <c r="L45" i="5"/>
  <c r="L41" i="5"/>
  <c r="L37" i="5"/>
  <c r="L43" i="5"/>
  <c r="L35" i="5"/>
  <c r="L39" i="5"/>
  <c r="N38" i="3"/>
  <c r="J33" i="5"/>
  <c r="L38" i="3"/>
  <c r="N37" i="3"/>
  <c r="J51" i="5"/>
  <c r="N46" i="3"/>
  <c r="J41" i="5"/>
  <c r="L36" i="3"/>
  <c r="N47" i="3"/>
  <c r="L33" i="3"/>
  <c r="L54" i="19"/>
  <c r="X33" i="3"/>
  <c r="X44" i="3"/>
  <c r="X38" i="3"/>
  <c r="X42" i="3"/>
  <c r="X37" i="3"/>
  <c r="L62" i="1"/>
  <c r="L43" i="1"/>
  <c r="F47" i="1"/>
  <c r="F41" i="1"/>
  <c r="I63" i="1"/>
  <c r="I47" i="1"/>
  <c r="I42" i="1"/>
  <c r="K45" i="1"/>
  <c r="J42" i="1"/>
  <c r="X7" i="9"/>
  <c r="N66" i="1"/>
  <c r="N67" i="1"/>
  <c r="N59" i="1"/>
  <c r="F59" i="1"/>
  <c r="I55" i="1"/>
  <c r="I59" i="1"/>
  <c r="L45" i="1"/>
  <c r="L71" i="1"/>
  <c r="M65" i="1"/>
  <c r="J70" i="1"/>
  <c r="E48" i="1"/>
  <c r="I48" i="1"/>
  <c r="M50" i="1"/>
  <c r="F54" i="1"/>
  <c r="I49" i="1"/>
  <c r="F44" i="1"/>
  <c r="I41" i="1"/>
  <c r="K72" i="1"/>
  <c r="I67" i="1"/>
  <c r="I51" i="1"/>
  <c r="L58" i="1"/>
  <c r="I57" i="1"/>
  <c r="J50" i="1"/>
  <c r="J44" i="1"/>
  <c r="Z7" i="9"/>
  <c r="F66" i="1"/>
  <c r="M52" i="1"/>
  <c r="J72" i="1"/>
  <c r="E45" i="1"/>
  <c r="F55" i="1"/>
  <c r="N55" i="1"/>
  <c r="E56" i="1"/>
  <c r="I64" i="1"/>
  <c r="X34" i="3"/>
  <c r="X40" i="3"/>
  <c r="X45" i="3"/>
  <c r="X36" i="3"/>
  <c r="X41" i="3"/>
  <c r="X46" i="3"/>
  <c r="W70" i="1"/>
  <c r="X70" i="1"/>
  <c r="X72" i="1"/>
  <c r="X71" i="1"/>
  <c r="X73" i="1"/>
  <c r="W71" i="1"/>
  <c r="W73" i="1"/>
  <c r="X35" i="3"/>
  <c r="X39" i="3"/>
  <c r="X43" i="3"/>
  <c r="X35" i="5"/>
  <c r="X52" i="5" s="1"/>
  <c r="X39" i="5"/>
  <c r="X43" i="5"/>
  <c r="X47" i="5"/>
  <c r="X33" i="5"/>
  <c r="X37" i="5"/>
  <c r="X41" i="5"/>
  <c r="X45" i="5"/>
  <c r="X49" i="5"/>
  <c r="X51" i="5"/>
  <c r="X34" i="5"/>
  <c r="X36" i="5"/>
  <c r="X38" i="5"/>
  <c r="X40" i="5"/>
  <c r="X42" i="5"/>
  <c r="X44" i="5"/>
  <c r="X46" i="5"/>
  <c r="X48" i="5"/>
  <c r="W49" i="2"/>
  <c r="W47" i="2"/>
  <c r="W45" i="2"/>
  <c r="W43" i="2"/>
  <c r="W41" i="2"/>
  <c r="W39" i="2"/>
  <c r="W37" i="2"/>
  <c r="W35" i="2"/>
  <c r="W33" i="2"/>
  <c r="W51" i="2" s="1"/>
  <c r="W50" i="2"/>
  <c r="W48" i="2"/>
  <c r="W44" i="2"/>
  <c r="W42" i="2"/>
  <c r="W40" i="2"/>
  <c r="W38" i="2"/>
  <c r="W36" i="2"/>
  <c r="W34" i="2"/>
  <c r="X49" i="2"/>
  <c r="X47" i="2"/>
  <c r="X45" i="2"/>
  <c r="X43" i="2"/>
  <c r="X41" i="2"/>
  <c r="X39" i="2"/>
  <c r="X37" i="2"/>
  <c r="X35" i="2"/>
  <c r="X33" i="2"/>
  <c r="X50" i="2"/>
  <c r="X48" i="2"/>
  <c r="X44" i="2"/>
  <c r="X42" i="2"/>
  <c r="X40" i="2"/>
  <c r="X38" i="2"/>
  <c r="X36" i="2"/>
  <c r="X34" i="2"/>
  <c r="W46" i="2"/>
  <c r="X46" i="2"/>
  <c r="W42" i="1"/>
  <c r="W44" i="1"/>
  <c r="W46" i="1"/>
  <c r="W48" i="1"/>
  <c r="W50" i="1"/>
  <c r="W52" i="1"/>
  <c r="W54" i="1"/>
  <c r="W56" i="1"/>
  <c r="W58" i="1"/>
  <c r="W60" i="1"/>
  <c r="W62" i="1"/>
  <c r="W64" i="1"/>
  <c r="W66" i="1"/>
  <c r="W68" i="1"/>
  <c r="X42" i="1"/>
  <c r="X44" i="1"/>
  <c r="X46" i="1"/>
  <c r="X48" i="1"/>
  <c r="X50" i="1"/>
  <c r="X52" i="1"/>
  <c r="X54" i="1"/>
  <c r="X56" i="1"/>
  <c r="X58" i="1"/>
  <c r="X60" i="1"/>
  <c r="X62" i="1"/>
  <c r="X64" i="1"/>
  <c r="X66" i="1"/>
  <c r="X68" i="1"/>
  <c r="W41" i="1"/>
  <c r="W43" i="1"/>
  <c r="W45" i="1"/>
  <c r="W47" i="1"/>
  <c r="W49" i="1"/>
  <c r="W51" i="1"/>
  <c r="W53" i="1"/>
  <c r="W55" i="1"/>
  <c r="W57" i="1"/>
  <c r="W59" i="1"/>
  <c r="W61" i="1"/>
  <c r="W63" i="1"/>
  <c r="W65" i="1"/>
  <c r="X41" i="1"/>
  <c r="X43" i="1"/>
  <c r="X45" i="1"/>
  <c r="X47" i="1"/>
  <c r="X49" i="1"/>
  <c r="X51" i="1"/>
  <c r="X53" i="1"/>
  <c r="X55" i="1"/>
  <c r="X57" i="1"/>
  <c r="X59" i="1"/>
  <c r="X61" i="1"/>
  <c r="X63" i="1"/>
  <c r="X65" i="1"/>
  <c r="D40" i="5"/>
  <c r="D39" i="5"/>
  <c r="D48" i="5"/>
  <c r="D37" i="5"/>
  <c r="D36" i="5"/>
  <c r="D42" i="5"/>
  <c r="D34" i="5"/>
  <c r="D45" i="5"/>
  <c r="D51" i="5"/>
  <c r="D50" i="5"/>
  <c r="D49" i="5"/>
  <c r="D44" i="5"/>
  <c r="D47" i="5"/>
  <c r="D43" i="5"/>
  <c r="D35" i="5"/>
  <c r="R40" i="2"/>
  <c r="R50" i="2"/>
  <c r="D41" i="5"/>
  <c r="R39" i="2"/>
  <c r="G52" i="19"/>
  <c r="D38" i="5"/>
  <c r="F39" i="3"/>
  <c r="F34" i="3"/>
  <c r="F44" i="3"/>
  <c r="F42" i="3"/>
  <c r="F37" i="3"/>
  <c r="T125" i="9"/>
  <c r="F36" i="3"/>
  <c r="F35" i="3"/>
  <c r="F43" i="3"/>
  <c r="J52" i="18"/>
  <c r="L53" i="18"/>
  <c r="L72" i="1"/>
  <c r="R37" i="2"/>
  <c r="R47" i="2"/>
  <c r="R45" i="2"/>
  <c r="R41" i="2"/>
  <c r="R33" i="2"/>
  <c r="R48" i="2"/>
  <c r="R49" i="2"/>
  <c r="R44" i="2"/>
  <c r="R34" i="2"/>
  <c r="Q54" i="19"/>
  <c r="R86" i="9"/>
  <c r="D46" i="5"/>
  <c r="R36" i="2"/>
  <c r="R35" i="2"/>
  <c r="R42" i="2"/>
  <c r="L54" i="1"/>
  <c r="L49" i="1"/>
  <c r="L60" i="1"/>
  <c r="L48" i="1"/>
  <c r="L51" i="1"/>
  <c r="L41" i="1"/>
  <c r="L53" i="1"/>
  <c r="L73" i="1"/>
  <c r="L66" i="1"/>
  <c r="L42" i="1"/>
  <c r="L61" i="1"/>
  <c r="L52" i="1"/>
  <c r="L64" i="1"/>
  <c r="L67" i="1"/>
  <c r="L55" i="1"/>
  <c r="L65" i="1"/>
  <c r="M68" i="13"/>
  <c r="Q22" i="2"/>
  <c r="D49" i="14"/>
  <c r="D44" i="14"/>
  <c r="D40" i="14"/>
  <c r="D36" i="14"/>
  <c r="D47" i="14"/>
  <c r="D42" i="14"/>
  <c r="D38" i="14"/>
  <c r="D34" i="14"/>
  <c r="D46" i="14"/>
  <c r="M53" i="19"/>
  <c r="E53" i="19"/>
  <c r="B52" i="18"/>
  <c r="B53" i="18"/>
  <c r="M52" i="18"/>
  <c r="E52" i="18"/>
  <c r="E53" i="18"/>
  <c r="R36" i="3"/>
  <c r="R42" i="3"/>
  <c r="R47" i="3"/>
  <c r="R37" i="3"/>
  <c r="R40" i="3"/>
  <c r="D65" i="12"/>
  <c r="D46" i="12"/>
  <c r="L65" i="12"/>
  <c r="L40" i="12"/>
  <c r="L42" i="12"/>
  <c r="L47" i="12"/>
  <c r="L49" i="12"/>
  <c r="L51" i="12"/>
  <c r="L52" i="12"/>
  <c r="L54" i="12"/>
  <c r="L56" i="12"/>
  <c r="L58" i="12"/>
  <c r="L60" i="12"/>
  <c r="L62" i="12"/>
  <c r="L64" i="12"/>
  <c r="L71" i="12"/>
  <c r="L41" i="12"/>
  <c r="L48" i="12"/>
  <c r="L50" i="12"/>
  <c r="L53" i="12"/>
  <c r="L55" i="12"/>
  <c r="L57" i="12"/>
  <c r="L59" i="12"/>
  <c r="L61" i="12"/>
  <c r="L63" i="12"/>
  <c r="P69" i="12"/>
  <c r="F48" i="14"/>
  <c r="F43" i="14"/>
  <c r="F39" i="14"/>
  <c r="F35" i="14"/>
  <c r="F46" i="14"/>
  <c r="F50" i="14"/>
  <c r="F45" i="14"/>
  <c r="F41" i="14"/>
  <c r="F37" i="14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P33" i="1"/>
  <c r="P56" i="1" s="1"/>
  <c r="S120" i="9"/>
  <c r="U50" i="5"/>
  <c r="U35" i="5"/>
  <c r="U38" i="5"/>
  <c r="U42" i="5"/>
  <c r="U46" i="5"/>
  <c r="U51" i="5"/>
  <c r="U36" i="5"/>
  <c r="U39" i="5"/>
  <c r="U43" i="5"/>
  <c r="U48" i="5"/>
  <c r="AI86" i="9"/>
  <c r="U47" i="5"/>
  <c r="U37" i="5"/>
  <c r="U45" i="5"/>
  <c r="U33" i="5"/>
  <c r="U40" i="5"/>
  <c r="U49" i="5"/>
  <c r="U34" i="5"/>
  <c r="U53" i="5" s="1"/>
  <c r="U41" i="5"/>
  <c r="U44" i="5"/>
  <c r="M52" i="19"/>
  <c r="E52" i="19"/>
  <c r="I52" i="19"/>
  <c r="K42" i="3"/>
  <c r="K45" i="3"/>
  <c r="E47" i="17"/>
  <c r="K33" i="3"/>
  <c r="K43" i="3"/>
  <c r="J38" i="14"/>
  <c r="Q45" i="14"/>
  <c r="J48" i="15"/>
  <c r="J40" i="15"/>
  <c r="R35" i="3"/>
  <c r="R45" i="3"/>
  <c r="O22" i="15"/>
  <c r="D71" i="12"/>
  <c r="R46" i="3"/>
  <c r="D41" i="12"/>
  <c r="D49" i="12"/>
  <c r="D52" i="12"/>
  <c r="D56" i="12"/>
  <c r="D60" i="12"/>
  <c r="D64" i="12"/>
  <c r="J37" i="14"/>
  <c r="Q49" i="14"/>
  <c r="D33" i="1"/>
  <c r="D70" i="12"/>
  <c r="E33" i="14"/>
  <c r="E51" i="14" s="1"/>
  <c r="E46" i="14"/>
  <c r="E41" i="14"/>
  <c r="D37" i="14"/>
  <c r="D45" i="14"/>
  <c r="F33" i="14"/>
  <c r="F36" i="14"/>
  <c r="F44" i="14"/>
  <c r="L49" i="14"/>
  <c r="L44" i="14"/>
  <c r="L40" i="14"/>
  <c r="L36" i="14"/>
  <c r="L46" i="14"/>
  <c r="L47" i="14"/>
  <c r="L42" i="14"/>
  <c r="L38" i="14"/>
  <c r="L51" i="14"/>
  <c r="L34" i="14"/>
  <c r="B47" i="14"/>
  <c r="B44" i="14"/>
  <c r="B36" i="14"/>
  <c r="B49" i="14"/>
  <c r="B40" i="14"/>
  <c r="B51" i="14" s="1"/>
  <c r="H52" i="18"/>
  <c r="M48" i="16"/>
  <c r="O33" i="1"/>
  <c r="O67" i="13"/>
  <c r="O71" i="13"/>
  <c r="O45" i="13"/>
  <c r="O46" i="13"/>
  <c r="O47" i="13"/>
  <c r="O48" i="13"/>
  <c r="O49" i="13"/>
  <c r="O50" i="13"/>
  <c r="O51" i="13"/>
  <c r="N71" i="13"/>
  <c r="I44" i="5"/>
  <c r="I48" i="5"/>
  <c r="I41" i="5"/>
  <c r="I43" i="5"/>
  <c r="I37" i="5"/>
  <c r="W86" i="9"/>
  <c r="R41" i="9"/>
  <c r="J22" i="2"/>
  <c r="J45" i="15"/>
  <c r="J37" i="15"/>
  <c r="J47" i="14"/>
  <c r="J40" i="14"/>
  <c r="J49" i="14"/>
  <c r="Q43" i="14"/>
  <c r="Q50" i="14"/>
  <c r="Q35" i="14"/>
  <c r="E49" i="14"/>
  <c r="E44" i="14"/>
  <c r="E40" i="14"/>
  <c r="E36" i="14"/>
  <c r="E47" i="14"/>
  <c r="E42" i="14"/>
  <c r="E38" i="14"/>
  <c r="E34" i="14"/>
  <c r="H53" i="19"/>
  <c r="I53" i="18"/>
  <c r="P72" i="12"/>
  <c r="P70" i="12"/>
  <c r="P67" i="12"/>
  <c r="P41" i="12"/>
  <c r="P48" i="12"/>
  <c r="P50" i="12"/>
  <c r="P53" i="12"/>
  <c r="P55" i="12"/>
  <c r="P57" i="12"/>
  <c r="P59" i="12"/>
  <c r="P61" i="12"/>
  <c r="P63" i="12"/>
  <c r="P65" i="12"/>
  <c r="P42" i="12"/>
  <c r="P47" i="12"/>
  <c r="P49" i="12"/>
  <c r="P51" i="12"/>
  <c r="P52" i="12"/>
  <c r="P54" i="12"/>
  <c r="P56" i="12"/>
  <c r="P58" i="12"/>
  <c r="P60" i="12"/>
  <c r="P62" i="12"/>
  <c r="P64" i="12"/>
  <c r="P66" i="12"/>
  <c r="P71" i="12"/>
  <c r="C51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O51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54" i="18" s="1"/>
  <c r="O48" i="18"/>
  <c r="O49" i="18"/>
  <c r="O50" i="18"/>
  <c r="E19" i="3"/>
  <c r="E35" i="17"/>
  <c r="E39" i="17"/>
  <c r="E43" i="17"/>
  <c r="E33" i="17"/>
  <c r="E37" i="17"/>
  <c r="E41" i="17"/>
  <c r="E45" i="17"/>
  <c r="F47" i="16"/>
  <c r="F37" i="16"/>
  <c r="F38" i="16"/>
  <c r="F43" i="16"/>
  <c r="F33" i="16"/>
  <c r="F41" i="16"/>
  <c r="F42" i="16"/>
  <c r="F46" i="16"/>
  <c r="F34" i="16"/>
  <c r="F36" i="16"/>
  <c r="F39" i="16"/>
  <c r="AE119" i="9"/>
  <c r="K35" i="3"/>
  <c r="Y125" i="9"/>
  <c r="L72" i="12"/>
  <c r="Q37" i="14"/>
  <c r="Q46" i="14"/>
  <c r="Q51" i="14" s="1"/>
  <c r="J39" i="15"/>
  <c r="J35" i="14"/>
  <c r="Q34" i="14"/>
  <c r="R44" i="3"/>
  <c r="R38" i="3"/>
  <c r="R34" i="3"/>
  <c r="G22" i="15"/>
  <c r="O35" i="3"/>
  <c r="D47" i="12"/>
  <c r="D51" i="12"/>
  <c r="D68" i="12" s="1"/>
  <c r="D54" i="12"/>
  <c r="D58" i="12"/>
  <c r="D62" i="12"/>
  <c r="J45" i="14"/>
  <c r="Q40" i="14"/>
  <c r="J38" i="15"/>
  <c r="J48" i="14"/>
  <c r="J44" i="15"/>
  <c r="J41" i="15"/>
  <c r="P51" i="14"/>
  <c r="E37" i="14"/>
  <c r="E45" i="14"/>
  <c r="Q48" i="14"/>
  <c r="D41" i="14"/>
  <c r="D50" i="14"/>
  <c r="J46" i="14"/>
  <c r="F40" i="14"/>
  <c r="F49" i="14"/>
  <c r="N68" i="13"/>
  <c r="L46" i="12"/>
  <c r="D40" i="12"/>
  <c r="P22" i="2"/>
  <c r="P47" i="15"/>
  <c r="P42" i="15"/>
  <c r="P38" i="15"/>
  <c r="P34" i="15"/>
  <c r="P49" i="15"/>
  <c r="P44" i="15"/>
  <c r="P40" i="15"/>
  <c r="P36" i="15"/>
  <c r="B48" i="15"/>
  <c r="B49" i="15"/>
  <c r="B40" i="15"/>
  <c r="B44" i="15"/>
  <c r="B36" i="15"/>
  <c r="M48" i="15"/>
  <c r="M43" i="15"/>
  <c r="M39" i="15"/>
  <c r="M35" i="15"/>
  <c r="M33" i="15"/>
  <c r="M22" i="2"/>
  <c r="M50" i="15"/>
  <c r="M45" i="15"/>
  <c r="M41" i="15"/>
  <c r="E22" i="2"/>
  <c r="E48" i="15"/>
  <c r="E43" i="15"/>
  <c r="E39" i="15"/>
  <c r="E35" i="15"/>
  <c r="P53" i="19"/>
  <c r="F54" i="18"/>
  <c r="N53" i="18"/>
  <c r="P53" i="18"/>
  <c r="F53" i="18"/>
  <c r="E44" i="17"/>
  <c r="E36" i="17"/>
  <c r="C33" i="17"/>
  <c r="C48" i="17" s="1"/>
  <c r="G9" i="11"/>
  <c r="G7" i="4"/>
  <c r="E15" i="10"/>
  <c r="B65" i="13"/>
  <c r="B42" i="13"/>
  <c r="B48" i="13"/>
  <c r="B52" i="13"/>
  <c r="B55" i="13"/>
  <c r="B59" i="13"/>
  <c r="B63" i="13"/>
  <c r="B40" i="13"/>
  <c r="B68" i="13" s="1"/>
  <c r="B46" i="13"/>
  <c r="B50" i="13"/>
  <c r="B53" i="13"/>
  <c r="B57" i="13"/>
  <c r="B61" i="13"/>
  <c r="G33" i="1"/>
  <c r="G65" i="13"/>
  <c r="G69" i="13"/>
  <c r="G45" i="13"/>
  <c r="G46" i="13"/>
  <c r="G47" i="13"/>
  <c r="G48" i="13"/>
  <c r="G49" i="13"/>
  <c r="G50" i="13"/>
  <c r="G51" i="13"/>
  <c r="G52" i="13"/>
  <c r="N65" i="1"/>
  <c r="N54" i="1"/>
  <c r="N50" i="1"/>
  <c r="N56" i="1"/>
  <c r="AB7" i="9"/>
  <c r="N68" i="1"/>
  <c r="N48" i="1"/>
  <c r="F71" i="13"/>
  <c r="F36" i="1"/>
  <c r="F72" i="1" s="1"/>
  <c r="Q37" i="1"/>
  <c r="Q72" i="12"/>
  <c r="J51" i="19"/>
  <c r="J34" i="19"/>
  <c r="J53" i="19" s="1"/>
  <c r="J36" i="19"/>
  <c r="J39" i="19"/>
  <c r="J44" i="19"/>
  <c r="J47" i="19"/>
  <c r="J54" i="19"/>
  <c r="J49" i="19"/>
  <c r="J35" i="19"/>
  <c r="J40" i="19"/>
  <c r="J43" i="19"/>
  <c r="J50" i="19"/>
  <c r="H14" i="4"/>
  <c r="F65" i="1"/>
  <c r="F62" i="1"/>
  <c r="F45" i="1"/>
  <c r="F58" i="1"/>
  <c r="F42" i="1"/>
  <c r="F52" i="1"/>
  <c r="T7" i="9"/>
  <c r="I65" i="1"/>
  <c r="I60" i="1"/>
  <c r="I50" i="1"/>
  <c r="I45" i="1"/>
  <c r="W7" i="9"/>
  <c r="I62" i="1"/>
  <c r="Y7" i="9"/>
  <c r="K61" i="1"/>
  <c r="K57" i="1"/>
  <c r="K54" i="1"/>
  <c r="K50" i="1"/>
  <c r="K47" i="1"/>
  <c r="K65" i="1"/>
  <c r="P34" i="1"/>
  <c r="P70" i="1" s="1"/>
  <c r="N71" i="1"/>
  <c r="O37" i="1"/>
  <c r="O73" i="1" s="1"/>
  <c r="O72" i="13"/>
  <c r="N72" i="12"/>
  <c r="N67" i="12"/>
  <c r="K17" i="2"/>
  <c r="K22" i="14"/>
  <c r="O46" i="14"/>
  <c r="E23" i="5"/>
  <c r="N51" i="19"/>
  <c r="N52" i="19"/>
  <c r="N23" i="5"/>
  <c r="N37" i="5" s="1"/>
  <c r="N47" i="16"/>
  <c r="N33" i="16"/>
  <c r="N48" i="16" s="1"/>
  <c r="N36" i="16"/>
  <c r="N35" i="16"/>
  <c r="N44" i="16"/>
  <c r="N45" i="16"/>
  <c r="K48" i="1"/>
  <c r="N58" i="1"/>
  <c r="P62" i="1"/>
  <c r="K63" i="1"/>
  <c r="K66" i="1"/>
  <c r="K67" i="1"/>
  <c r="F68" i="1"/>
  <c r="K73" i="1"/>
  <c r="K59" i="1"/>
  <c r="AE156" i="9"/>
  <c r="AC79" i="9"/>
  <c r="H48" i="16"/>
  <c r="M56" i="1"/>
  <c r="M64" i="1"/>
  <c r="M61" i="1"/>
  <c r="M53" i="1"/>
  <c r="Q71" i="13"/>
  <c r="Q33" i="1"/>
  <c r="Q42" i="1" s="1"/>
  <c r="O34" i="1"/>
  <c r="O70" i="1" s="1"/>
  <c r="O69" i="13"/>
  <c r="K71" i="1"/>
  <c r="B71" i="13"/>
  <c r="B72" i="13"/>
  <c r="G70" i="12"/>
  <c r="J71" i="12"/>
  <c r="G72" i="12"/>
  <c r="M37" i="1"/>
  <c r="M73" i="1" s="1"/>
  <c r="M72" i="12"/>
  <c r="J4" i="2"/>
  <c r="P19" i="3"/>
  <c r="P33" i="3" s="1"/>
  <c r="P47" i="17"/>
  <c r="P35" i="17"/>
  <c r="P48" i="17" s="1"/>
  <c r="N45" i="1"/>
  <c r="F61" i="1"/>
  <c r="I35" i="1"/>
  <c r="I71" i="1" s="1"/>
  <c r="R45" i="1"/>
  <c r="R49" i="1"/>
  <c r="L14" i="4"/>
  <c r="G33" i="4"/>
  <c r="B69" i="13"/>
  <c r="M71" i="1"/>
  <c r="G71" i="13"/>
  <c r="F73" i="1"/>
  <c r="H37" i="1"/>
  <c r="J69" i="12"/>
  <c r="B70" i="12"/>
  <c r="J70" i="12"/>
  <c r="F72" i="12"/>
  <c r="I72" i="12"/>
  <c r="M37" i="5"/>
  <c r="M45" i="5"/>
  <c r="O23" i="5"/>
  <c r="O41" i="5" s="1"/>
  <c r="Q23" i="5"/>
  <c r="Q49" i="5" s="1"/>
  <c r="Q25" i="5"/>
  <c r="H33" i="3"/>
  <c r="H45" i="3"/>
  <c r="S3" i="9"/>
  <c r="E52" i="1"/>
  <c r="I53" i="1"/>
  <c r="K56" i="1"/>
  <c r="F57" i="1"/>
  <c r="K58" i="1"/>
  <c r="S5" i="9"/>
  <c r="E60" i="1"/>
  <c r="I61" i="1"/>
  <c r="I66" i="1"/>
  <c r="W6" i="9"/>
  <c r="Q35" i="1"/>
  <c r="H45" i="5"/>
  <c r="V84" i="9"/>
  <c r="H27" i="4"/>
  <c r="O27" i="4"/>
  <c r="P33" i="4"/>
  <c r="E61" i="1"/>
  <c r="E65" i="1"/>
  <c r="F70" i="1"/>
  <c r="B70" i="13"/>
  <c r="J70" i="13"/>
  <c r="G37" i="1"/>
  <c r="G72" i="13"/>
  <c r="F69" i="12"/>
  <c r="I69" i="12"/>
  <c r="N69" i="12"/>
  <c r="F70" i="12"/>
  <c r="G71" i="12"/>
  <c r="J72" i="12"/>
  <c r="N22" i="14"/>
  <c r="P40" i="5"/>
  <c r="P36" i="5"/>
  <c r="AD86" i="9"/>
  <c r="I25" i="5"/>
  <c r="P41" i="1"/>
  <c r="K46" i="1"/>
  <c r="E49" i="1"/>
  <c r="F50" i="1"/>
  <c r="I58" i="1"/>
  <c r="I68" i="1"/>
  <c r="E35" i="1"/>
  <c r="E71" i="1" s="1"/>
  <c r="F35" i="5"/>
  <c r="Q39" i="5"/>
  <c r="AE82" i="9"/>
  <c r="N40" i="5"/>
  <c r="M44" i="5"/>
  <c r="K37" i="3"/>
  <c r="K46" i="3"/>
  <c r="G19" i="3"/>
  <c r="G35" i="3" s="1"/>
  <c r="T36" i="5"/>
  <c r="T53" i="5" s="1"/>
  <c r="T43" i="5"/>
  <c r="T47" i="5"/>
  <c r="T54" i="5"/>
  <c r="T44" i="5"/>
  <c r="T52" i="5" s="1"/>
  <c r="K69" i="13"/>
  <c r="F71" i="1"/>
  <c r="N70" i="13"/>
  <c r="K71" i="13"/>
  <c r="K72" i="13"/>
  <c r="C69" i="12"/>
  <c r="E4" i="2"/>
  <c r="E33" i="2" s="1"/>
  <c r="P33" i="2"/>
  <c r="K23" i="5"/>
  <c r="K49" i="5" s="1"/>
  <c r="D19" i="3"/>
  <c r="D41" i="3" s="1"/>
  <c r="E44" i="1"/>
  <c r="I44" i="1"/>
  <c r="I46" i="1"/>
  <c r="F48" i="1"/>
  <c r="F49" i="1"/>
  <c r="K51" i="1"/>
  <c r="F53" i="1"/>
  <c r="Q53" i="1"/>
  <c r="K55" i="1"/>
  <c r="F56" i="1"/>
  <c r="P58" i="1"/>
  <c r="N60" i="1"/>
  <c r="N61" i="1"/>
  <c r="Q62" i="1"/>
  <c r="N64" i="1"/>
  <c r="K68" i="1"/>
  <c r="F39" i="5"/>
  <c r="Q43" i="5"/>
  <c r="K41" i="3"/>
  <c r="V48" i="2"/>
  <c r="AJ44" i="9"/>
  <c r="R46" i="5"/>
  <c r="R52" i="5"/>
  <c r="K70" i="1"/>
  <c r="M4" i="2"/>
  <c r="Q17" i="2"/>
  <c r="I24" i="5"/>
  <c r="P42" i="1"/>
  <c r="K43" i="1"/>
  <c r="M45" i="1"/>
  <c r="F46" i="1"/>
  <c r="N46" i="1"/>
  <c r="M48" i="1"/>
  <c r="K49" i="1"/>
  <c r="N49" i="1"/>
  <c r="Q50" i="1"/>
  <c r="N52" i="1"/>
  <c r="K53" i="1"/>
  <c r="N53" i="1"/>
  <c r="N57" i="1"/>
  <c r="F60" i="1"/>
  <c r="K64" i="1"/>
  <c r="E68" i="1"/>
  <c r="W80" i="9"/>
  <c r="I35" i="5"/>
  <c r="Q37" i="5"/>
  <c r="I39" i="5"/>
  <c r="V83" i="9"/>
  <c r="H40" i="5"/>
  <c r="F43" i="5"/>
  <c r="S84" i="9"/>
  <c r="T82" i="9"/>
  <c r="U35" i="3"/>
  <c r="U44" i="3"/>
  <c r="U36" i="3"/>
  <c r="U40" i="3"/>
  <c r="U43" i="3"/>
  <c r="P41" i="5"/>
  <c r="F44" i="5"/>
  <c r="I50" i="5"/>
  <c r="S41" i="2"/>
  <c r="S37" i="2"/>
  <c r="S45" i="2"/>
  <c r="S36" i="2"/>
  <c r="M41" i="5"/>
  <c r="N47" i="5"/>
  <c r="AB85" i="9"/>
  <c r="M49" i="5"/>
  <c r="F50" i="5"/>
  <c r="F54" i="5" s="1"/>
  <c r="I51" i="5"/>
  <c r="M51" i="5"/>
  <c r="M54" i="5" s="1"/>
  <c r="S33" i="2"/>
  <c r="V45" i="3"/>
  <c r="V44" i="3"/>
  <c r="AJ7" i="9"/>
  <c r="S67" i="1"/>
  <c r="S61" i="1"/>
  <c r="S53" i="1"/>
  <c r="T67" i="1"/>
  <c r="T57" i="1"/>
  <c r="T46" i="1"/>
  <c r="T42" i="1"/>
  <c r="T47" i="3"/>
  <c r="T42" i="3"/>
  <c r="T37" i="3"/>
  <c r="T35" i="3"/>
  <c r="U61" i="1"/>
  <c r="V51" i="5"/>
  <c r="V54" i="5"/>
  <c r="X48" i="3"/>
  <c r="Q45" i="1"/>
  <c r="Q68" i="1"/>
  <c r="R69" i="1"/>
  <c r="D68" i="1"/>
  <c r="Q58" i="1"/>
  <c r="Q48" i="1"/>
  <c r="D58" i="1"/>
  <c r="X54" i="5"/>
  <c r="X51" i="2"/>
  <c r="X69" i="1"/>
  <c r="W69" i="1"/>
  <c r="K41" i="5"/>
  <c r="K42" i="5"/>
  <c r="K51" i="5"/>
  <c r="Y86" i="9"/>
  <c r="K44" i="5"/>
  <c r="K43" i="5"/>
  <c r="K46" i="5"/>
  <c r="K47" i="5"/>
  <c r="K48" i="5"/>
  <c r="O50" i="5"/>
  <c r="O35" i="5"/>
  <c r="O38" i="5"/>
  <c r="O34" i="5"/>
  <c r="O39" i="5"/>
  <c r="AC86" i="9"/>
  <c r="O37" i="5"/>
  <c r="O43" i="5"/>
  <c r="O51" i="5"/>
  <c r="O48" i="5"/>
  <c r="O45" i="5"/>
  <c r="O49" i="5"/>
  <c r="O46" i="5"/>
  <c r="O42" i="5"/>
  <c r="O40" i="5"/>
  <c r="G15" i="11"/>
  <c r="G9" i="4"/>
  <c r="G15" i="4" s="1"/>
  <c r="F48" i="16"/>
  <c r="E46" i="3"/>
  <c r="E34" i="3"/>
  <c r="E42" i="3"/>
  <c r="E41" i="3"/>
  <c r="E45" i="3"/>
  <c r="E40" i="3"/>
  <c r="E39" i="3"/>
  <c r="S125" i="9"/>
  <c r="E33" i="3"/>
  <c r="E37" i="3"/>
  <c r="E36" i="3"/>
  <c r="E35" i="3"/>
  <c r="E43" i="3"/>
  <c r="E47" i="3"/>
  <c r="E44" i="3"/>
  <c r="C53" i="18"/>
  <c r="K50" i="5"/>
  <c r="F51" i="14"/>
  <c r="O43" i="15"/>
  <c r="O51" i="15" s="1"/>
  <c r="O40" i="15"/>
  <c r="O47" i="15"/>
  <c r="O44" i="15"/>
  <c r="O33" i="15"/>
  <c r="O22" i="2"/>
  <c r="O35" i="15"/>
  <c r="O41" i="15"/>
  <c r="O38" i="15"/>
  <c r="O45" i="15"/>
  <c r="O48" i="15"/>
  <c r="O46" i="15"/>
  <c r="O37" i="15"/>
  <c r="O36" i="15"/>
  <c r="O39" i="15"/>
  <c r="O42" i="15"/>
  <c r="O49" i="15"/>
  <c r="O34" i="15"/>
  <c r="O50" i="15"/>
  <c r="E38" i="3"/>
  <c r="Q50" i="2"/>
  <c r="AE44" i="9"/>
  <c r="Q49" i="2"/>
  <c r="Q42" i="2"/>
  <c r="Q41" i="2"/>
  <c r="Q37" i="2"/>
  <c r="Q43" i="2"/>
  <c r="Q47" i="2"/>
  <c r="Q36" i="2"/>
  <c r="Q40" i="2"/>
  <c r="Q44" i="2"/>
  <c r="Q34" i="2"/>
  <c r="Q45" i="2"/>
  <c r="Q35" i="2"/>
  <c r="Q33" i="2"/>
  <c r="Q48" i="2"/>
  <c r="Q38" i="2"/>
  <c r="Q51" i="2" s="1"/>
  <c r="Q39" i="2"/>
  <c r="AA41" i="9"/>
  <c r="M33" i="2"/>
  <c r="G41" i="3"/>
  <c r="G44" i="3"/>
  <c r="G39" i="3"/>
  <c r="G43" i="3"/>
  <c r="G36" i="3"/>
  <c r="S86" i="9"/>
  <c r="E43" i="5"/>
  <c r="E50" i="5"/>
  <c r="E41" i="5"/>
  <c r="E51" i="5"/>
  <c r="E33" i="5"/>
  <c r="E35" i="5"/>
  <c r="E39" i="5"/>
  <c r="E47" i="5"/>
  <c r="E48" i="5"/>
  <c r="E49" i="5"/>
  <c r="E38" i="5"/>
  <c r="E42" i="5"/>
  <c r="E36" i="5"/>
  <c r="E46" i="5"/>
  <c r="E40" i="5"/>
  <c r="G68" i="13"/>
  <c r="G43" i="15"/>
  <c r="G40" i="15"/>
  <c r="G47" i="15"/>
  <c r="G44" i="15"/>
  <c r="G35" i="15"/>
  <c r="G37" i="15"/>
  <c r="G38" i="15"/>
  <c r="G50" i="15"/>
  <c r="G39" i="15"/>
  <c r="G42" i="15"/>
  <c r="G36" i="15"/>
  <c r="G46" i="15"/>
  <c r="G49" i="15"/>
  <c r="G34" i="15"/>
  <c r="G45" i="15"/>
  <c r="G48" i="15"/>
  <c r="G33" i="15"/>
  <c r="G51" i="15" s="1"/>
  <c r="G41" i="15"/>
  <c r="O52" i="18"/>
  <c r="O53" i="18"/>
  <c r="J43" i="2"/>
  <c r="J49" i="2"/>
  <c r="J44" i="2"/>
  <c r="J38" i="2"/>
  <c r="J51" i="2" s="1"/>
  <c r="J34" i="2"/>
  <c r="J39" i="2"/>
  <c r="J46" i="2"/>
  <c r="J50" i="2"/>
  <c r="J47" i="2"/>
  <c r="X44" i="9"/>
  <c r="J35" i="2"/>
  <c r="J48" i="2"/>
  <c r="J36" i="2"/>
  <c r="J41" i="2"/>
  <c r="J37" i="2"/>
  <c r="J40" i="2"/>
  <c r="J45" i="2"/>
  <c r="J42" i="2"/>
  <c r="O56" i="1"/>
  <c r="O64" i="1"/>
  <c r="O59" i="1"/>
  <c r="O43" i="1"/>
  <c r="O62" i="1"/>
  <c r="O57" i="1"/>
  <c r="O67" i="1"/>
  <c r="O51" i="1"/>
  <c r="O41" i="1"/>
  <c r="O46" i="1"/>
  <c r="O58" i="1"/>
  <c r="O60" i="1"/>
  <c r="O44" i="1"/>
  <c r="O68" i="1"/>
  <c r="O45" i="1"/>
  <c r="O53" i="1"/>
  <c r="O61" i="1"/>
  <c r="O63" i="1"/>
  <c r="O47" i="1"/>
  <c r="O54" i="1"/>
  <c r="O65" i="1"/>
  <c r="O48" i="1"/>
  <c r="O55" i="1"/>
  <c r="O66" i="1"/>
  <c r="O50" i="1"/>
  <c r="O49" i="1"/>
  <c r="O42" i="1"/>
  <c r="AC7" i="9"/>
  <c r="O52" i="1"/>
  <c r="U52" i="5"/>
  <c r="P50" i="1"/>
  <c r="P59" i="1"/>
  <c r="P52" i="1"/>
  <c r="P46" i="1"/>
  <c r="P67" i="1"/>
  <c r="P51" i="1"/>
  <c r="P49" i="1"/>
  <c r="P73" i="1"/>
  <c r="P60" i="1"/>
  <c r="P71" i="1"/>
  <c r="P44" i="1"/>
  <c r="P68" i="1"/>
  <c r="P54" i="1"/>
  <c r="P65" i="1"/>
  <c r="P63" i="1"/>
  <c r="P47" i="1"/>
  <c r="P57" i="1"/>
  <c r="P45" i="1"/>
  <c r="P61" i="1"/>
  <c r="P66" i="1"/>
  <c r="AD7" i="9"/>
  <c r="P53" i="1"/>
  <c r="P48" i="1"/>
  <c r="P72" i="1"/>
  <c r="P64" i="1"/>
  <c r="P55" i="1"/>
  <c r="E34" i="5"/>
  <c r="O72" i="1"/>
  <c r="S41" i="9"/>
  <c r="N48" i="14"/>
  <c r="N43" i="14"/>
  <c r="N39" i="14"/>
  <c r="N35" i="14"/>
  <c r="N22" i="2"/>
  <c r="N37" i="2" s="1"/>
  <c r="N50" i="14"/>
  <c r="N45" i="14"/>
  <c r="N41" i="14"/>
  <c r="N51" i="14" s="1"/>
  <c r="N37" i="14"/>
  <c r="N46" i="14"/>
  <c r="N44" i="14"/>
  <c r="N36" i="14"/>
  <c r="N42" i="14"/>
  <c r="N34" i="14"/>
  <c r="N33" i="14"/>
  <c r="N49" i="14"/>
  <c r="N40" i="14"/>
  <c r="N47" i="14"/>
  <c r="N38" i="14"/>
  <c r="E49" i="2"/>
  <c r="E38" i="2"/>
  <c r="E48" i="2"/>
  <c r="S44" i="9"/>
  <c r="E36" i="2"/>
  <c r="E45" i="2"/>
  <c r="E40" i="2"/>
  <c r="E35" i="2"/>
  <c r="E39" i="2"/>
  <c r="E41" i="2"/>
  <c r="E42" i="2"/>
  <c r="E43" i="2"/>
  <c r="E47" i="2"/>
  <c r="M50" i="2"/>
  <c r="M48" i="2"/>
  <c r="M45" i="2"/>
  <c r="M42" i="2"/>
  <c r="M36" i="2"/>
  <c r="M35" i="2"/>
  <c r="M39" i="2"/>
  <c r="AA44" i="9"/>
  <c r="M46" i="2"/>
  <c r="M44" i="2"/>
  <c r="M34" i="2"/>
  <c r="M38" i="2"/>
  <c r="M37" i="2"/>
  <c r="M43" i="2"/>
  <c r="M41" i="2"/>
  <c r="M47" i="2"/>
  <c r="L68" i="12"/>
  <c r="K40" i="5"/>
  <c r="M49" i="2"/>
  <c r="Q46" i="2"/>
  <c r="M40" i="2"/>
  <c r="D40" i="3"/>
  <c r="R125" i="9"/>
  <c r="D39" i="3"/>
  <c r="D38" i="3"/>
  <c r="D44" i="3"/>
  <c r="D37" i="3"/>
  <c r="D45" i="3"/>
  <c r="D47" i="3"/>
  <c r="D42" i="3"/>
  <c r="D35" i="3"/>
  <c r="D34" i="3"/>
  <c r="D43" i="3"/>
  <c r="D46" i="3"/>
  <c r="G46" i="3"/>
  <c r="Q45" i="5"/>
  <c r="Q48" i="5"/>
  <c r="Q44" i="5"/>
  <c r="AE86" i="9"/>
  <c r="Q38" i="5"/>
  <c r="Q50" i="5"/>
  <c r="Q40" i="5"/>
  <c r="Q42" i="5"/>
  <c r="Q46" i="5"/>
  <c r="Q34" i="5"/>
  <c r="Q33" i="5"/>
  <c r="Q47" i="5"/>
  <c r="P39" i="3"/>
  <c r="P47" i="3"/>
  <c r="P37" i="3"/>
  <c r="P36" i="3"/>
  <c r="P42" i="3"/>
  <c r="AD125" i="9"/>
  <c r="P38" i="3"/>
  <c r="P43" i="3"/>
  <c r="P41" i="3"/>
  <c r="P35" i="3"/>
  <c r="P34" i="3"/>
  <c r="P46" i="3"/>
  <c r="J33" i="2"/>
  <c r="X41" i="9"/>
  <c r="Q65" i="1"/>
  <c r="Q64" i="1"/>
  <c r="Q66" i="1"/>
  <c r="Q46" i="1"/>
  <c r="AE7" i="9"/>
  <c r="Q54" i="1"/>
  <c r="Q72" i="1"/>
  <c r="Q63" i="1"/>
  <c r="Q41" i="1"/>
  <c r="Q47" i="1"/>
  <c r="Q52" i="1"/>
  <c r="Q51" i="1"/>
  <c r="Q67" i="1"/>
  <c r="Q60" i="1"/>
  <c r="Q55" i="1"/>
  <c r="O33" i="5"/>
  <c r="N38" i="5"/>
  <c r="N48" i="5"/>
  <c r="AB86" i="9"/>
  <c r="N34" i="5"/>
  <c r="N46" i="5"/>
  <c r="N44" i="5"/>
  <c r="N39" i="5"/>
  <c r="N45" i="5"/>
  <c r="N49" i="5"/>
  <c r="N41" i="5"/>
  <c r="N36" i="5"/>
  <c r="N35" i="5"/>
  <c r="N43" i="5"/>
  <c r="N51" i="5"/>
  <c r="N33" i="5"/>
  <c r="K49" i="14"/>
  <c r="K45" i="14"/>
  <c r="K35" i="14"/>
  <c r="K34" i="14"/>
  <c r="K40" i="14"/>
  <c r="K33" i="14"/>
  <c r="K47" i="14"/>
  <c r="K48" i="14"/>
  <c r="K46" i="14"/>
  <c r="K37" i="14"/>
  <c r="K42" i="14"/>
  <c r="K39" i="14"/>
  <c r="K50" i="14"/>
  <c r="K43" i="14"/>
  <c r="K36" i="14"/>
  <c r="Q41" i="5"/>
  <c r="Q73" i="1"/>
  <c r="G65" i="1"/>
  <c r="G53" i="1"/>
  <c r="G48" i="1"/>
  <c r="G43" i="1"/>
  <c r="G45" i="1"/>
  <c r="G70" i="1"/>
  <c r="G42" i="1"/>
  <c r="G54" i="1"/>
  <c r="G68" i="1"/>
  <c r="G67" i="1"/>
  <c r="G51" i="1"/>
  <c r="G61" i="1"/>
  <c r="G56" i="1"/>
  <c r="G63" i="1"/>
  <c r="G47" i="1"/>
  <c r="G57" i="1"/>
  <c r="U7" i="9"/>
  <c r="G41" i="1"/>
  <c r="G46" i="1"/>
  <c r="G55" i="1"/>
  <c r="G62" i="1"/>
  <c r="G52" i="1"/>
  <c r="G49" i="1"/>
  <c r="M51" i="15"/>
  <c r="P50" i="2"/>
  <c r="P40" i="2"/>
  <c r="P34" i="2"/>
  <c r="P48" i="2"/>
  <c r="P49" i="2"/>
  <c r="AD44" i="9"/>
  <c r="P36" i="2"/>
  <c r="P44" i="2"/>
  <c r="P47" i="2"/>
  <c r="P39" i="2"/>
  <c r="P41" i="2"/>
  <c r="P37" i="2"/>
  <c r="P46" i="2"/>
  <c r="P38" i="2"/>
  <c r="Q36" i="5"/>
  <c r="Q61" i="1"/>
  <c r="C54" i="18"/>
  <c r="O71" i="1"/>
  <c r="D53" i="1"/>
  <c r="D52" i="1"/>
  <c r="D49" i="1"/>
  <c r="D56" i="1"/>
  <c r="D55" i="1"/>
  <c r="D61" i="1"/>
  <c r="D60" i="1"/>
  <c r="D44" i="1"/>
  <c r="R7" i="9"/>
  <c r="D67" i="1"/>
  <c r="D51" i="1"/>
  <c r="D72" i="1"/>
  <c r="D41" i="1"/>
  <c r="D43" i="1"/>
  <c r="D54" i="1"/>
  <c r="D70" i="1"/>
  <c r="D45" i="1"/>
  <c r="D46" i="1"/>
  <c r="D59" i="1"/>
  <c r="D57" i="1"/>
  <c r="D48" i="1"/>
  <c r="D66" i="1"/>
  <c r="D63" i="1"/>
  <c r="D64" i="1"/>
  <c r="D62" i="1"/>
  <c r="D47" i="1"/>
  <c r="U54" i="5"/>
  <c r="N54" i="19"/>
  <c r="P43" i="1"/>
  <c r="D50" i="1"/>
  <c r="D71" i="1"/>
  <c r="D33" i="3"/>
  <c r="V52" i="5"/>
  <c r="G71" i="1"/>
  <c r="N45" i="2"/>
  <c r="AB44" i="9"/>
  <c r="N39" i="2"/>
  <c r="N36" i="2"/>
  <c r="N42" i="2"/>
  <c r="N41" i="2"/>
  <c r="N34" i="2"/>
  <c r="N50" i="2"/>
  <c r="N46" i="2"/>
  <c r="N49" i="2"/>
  <c r="O35" i="2"/>
  <c r="O47" i="2"/>
  <c r="O36" i="2"/>
  <c r="AC44" i="9"/>
  <c r="O49" i="2"/>
  <c r="O48" i="2"/>
  <c r="O34" i="2"/>
  <c r="O45" i="2"/>
  <c r="O38" i="2"/>
  <c r="O42" i="2"/>
  <c r="O33" i="2"/>
  <c r="O41" i="2"/>
  <c r="O43" i="2"/>
  <c r="O50" i="2"/>
  <c r="E48" i="3"/>
  <c r="E54" i="5"/>
  <c r="M51" i="2"/>
  <c r="K54" i="5"/>
  <c r="N44" i="1" l="1"/>
  <c r="L46" i="1"/>
  <c r="T62" i="1"/>
  <c r="T54" i="1"/>
  <c r="T49" i="1"/>
  <c r="T41" i="1"/>
  <c r="T71" i="1"/>
  <c r="O69" i="1"/>
  <c r="N72" i="1"/>
  <c r="V71" i="1"/>
  <c r="O52" i="5"/>
  <c r="J52" i="19"/>
  <c r="O53" i="5"/>
  <c r="V48" i="3"/>
  <c r="G72" i="1"/>
  <c r="G59" i="1"/>
  <c r="G60" i="1"/>
  <c r="G64" i="1"/>
  <c r="G58" i="1"/>
  <c r="G66" i="1"/>
  <c r="I51" i="14"/>
  <c r="D48" i="17"/>
  <c r="W41" i="5"/>
  <c r="W34" i="5"/>
  <c r="W46" i="5"/>
  <c r="W43" i="5"/>
  <c r="W40" i="5"/>
  <c r="W33" i="5"/>
  <c r="W35" i="5"/>
  <c r="W44" i="5"/>
  <c r="W39" i="5"/>
  <c r="W50" i="5"/>
  <c r="W37" i="5"/>
  <c r="W36" i="5"/>
  <c r="W45" i="5"/>
  <c r="W51" i="5"/>
  <c r="W38" i="5"/>
  <c r="W47" i="5"/>
  <c r="W48" i="5"/>
  <c r="W39" i="3"/>
  <c r="W35" i="3"/>
  <c r="W43" i="3"/>
  <c r="E53" i="5"/>
  <c r="C52" i="18"/>
  <c r="O37" i="2"/>
  <c r="O44" i="2"/>
  <c r="O51" i="2" s="1"/>
  <c r="O39" i="2"/>
  <c r="O40" i="2"/>
  <c r="X53" i="5"/>
  <c r="I54" i="5"/>
  <c r="K38" i="14"/>
  <c r="K51" i="14" s="1"/>
  <c r="K41" i="14"/>
  <c r="K44" i="14"/>
  <c r="K22" i="2"/>
  <c r="R48" i="3"/>
  <c r="U48" i="3"/>
  <c r="E44" i="2"/>
  <c r="E51" i="2" s="1"/>
  <c r="E50" i="2"/>
  <c r="E34" i="2"/>
  <c r="E37" i="2"/>
  <c r="P42" i="2"/>
  <c r="P51" i="2" s="1"/>
  <c r="P43" i="2"/>
  <c r="P35" i="2"/>
  <c r="P45" i="2"/>
  <c r="W42" i="5"/>
  <c r="Q70" i="1"/>
  <c r="N42" i="5"/>
  <c r="N52" i="5" s="1"/>
  <c r="N50" i="5"/>
  <c r="N54" i="5" s="1"/>
  <c r="Q43" i="1"/>
  <c r="Q59" i="1"/>
  <c r="Q57" i="1"/>
  <c r="P45" i="3"/>
  <c r="P40" i="3"/>
  <c r="P44" i="3"/>
  <c r="P48" i="3" s="1"/>
  <c r="D36" i="3"/>
  <c r="D48" i="3" s="1"/>
  <c r="G47" i="3"/>
  <c r="O44" i="5"/>
  <c r="O36" i="5"/>
  <c r="O47" i="5"/>
  <c r="O54" i="5" s="1"/>
  <c r="T69" i="1"/>
  <c r="G73" i="1"/>
  <c r="Q71" i="1"/>
  <c r="Q44" i="1"/>
  <c r="P51" i="15"/>
  <c r="D51" i="14"/>
  <c r="J51" i="15"/>
  <c r="J71" i="1"/>
  <c r="L52" i="19"/>
  <c r="H54" i="19"/>
  <c r="H52" i="19"/>
  <c r="Q47" i="16"/>
  <c r="Q35" i="16"/>
  <c r="Q38" i="16"/>
  <c r="Q41" i="16"/>
  <c r="Q44" i="16"/>
  <c r="Q33" i="16"/>
  <c r="Q36" i="16"/>
  <c r="Q39" i="16"/>
  <c r="Q42" i="16"/>
  <c r="Q45" i="16"/>
  <c r="Q34" i="16"/>
  <c r="Q37" i="16"/>
  <c r="Q40" i="16"/>
  <c r="Q43" i="16"/>
  <c r="Q46" i="16"/>
  <c r="J48" i="1"/>
  <c r="R79" i="9"/>
  <c r="D33" i="5"/>
  <c r="W79" i="9"/>
  <c r="I33" i="5"/>
  <c r="AA80" i="9"/>
  <c r="M35" i="5"/>
  <c r="T81" i="9"/>
  <c r="F36" i="5"/>
  <c r="K52" i="19"/>
  <c r="D37" i="1"/>
  <c r="D73" i="1" s="1"/>
  <c r="D72" i="13"/>
  <c r="G48" i="12"/>
  <c r="G57" i="12"/>
  <c r="G63" i="12"/>
  <c r="G49" i="12"/>
  <c r="G56" i="12"/>
  <c r="G62" i="12"/>
  <c r="G42" i="12"/>
  <c r="G50" i="12"/>
  <c r="G55" i="12"/>
  <c r="G61" i="12"/>
  <c r="G40" i="12"/>
  <c r="G41" i="12"/>
  <c r="G45" i="12"/>
  <c r="G51" i="12"/>
  <c r="G54" i="12"/>
  <c r="G60" i="12"/>
  <c r="G65" i="12"/>
  <c r="G47" i="12"/>
  <c r="G58" i="12"/>
  <c r="G64" i="12"/>
  <c r="G46" i="12"/>
  <c r="G53" i="12"/>
  <c r="G52" i="12"/>
  <c r="G59" i="12"/>
  <c r="C39" i="15"/>
  <c r="C37" i="15"/>
  <c r="C36" i="15"/>
  <c r="C46" i="15"/>
  <c r="C35" i="15"/>
  <c r="C47" i="15"/>
  <c r="C50" i="15"/>
  <c r="C49" i="15"/>
  <c r="C42" i="15"/>
  <c r="C41" i="15"/>
  <c r="C40" i="15"/>
  <c r="C38" i="15"/>
  <c r="C51" i="15" s="1"/>
  <c r="C43" i="15"/>
  <c r="C45" i="15"/>
  <c r="C44" i="15"/>
  <c r="C22" i="14"/>
  <c r="C33" i="14" s="1"/>
  <c r="O47" i="14"/>
  <c r="O44" i="14"/>
  <c r="O39" i="14"/>
  <c r="O35" i="14"/>
  <c r="O37" i="14"/>
  <c r="O49" i="14"/>
  <c r="O41" i="14"/>
  <c r="O48" i="14"/>
  <c r="O45" i="14"/>
  <c r="O34" i="14"/>
  <c r="O43" i="14"/>
  <c r="O33" i="14"/>
  <c r="O51" i="14" s="1"/>
  <c r="O50" i="14"/>
  <c r="O38" i="14"/>
  <c r="O36" i="14"/>
  <c r="T51" i="2"/>
  <c r="J45" i="1"/>
  <c r="J52" i="1"/>
  <c r="J67" i="1"/>
  <c r="J61" i="1"/>
  <c r="J58" i="1"/>
  <c r="J63" i="1"/>
  <c r="J54" i="1"/>
  <c r="J55" i="1"/>
  <c r="J68" i="1"/>
  <c r="J41" i="1"/>
  <c r="J60" i="1"/>
  <c r="J64" i="1"/>
  <c r="J65" i="1"/>
  <c r="J47" i="1"/>
  <c r="K35" i="15"/>
  <c r="K47" i="15"/>
  <c r="K45" i="15"/>
  <c r="K49" i="15"/>
  <c r="K42" i="15"/>
  <c r="K41" i="15"/>
  <c r="K33" i="15"/>
  <c r="K40" i="15"/>
  <c r="K38" i="15"/>
  <c r="K48" i="15"/>
  <c r="K46" i="15"/>
  <c r="K34" i="15"/>
  <c r="K39" i="15"/>
  <c r="K37" i="15"/>
  <c r="K36" i="15"/>
  <c r="D52" i="19"/>
  <c r="N51" i="15"/>
  <c r="G38" i="3"/>
  <c r="Q56" i="1"/>
  <c r="Q49" i="1"/>
  <c r="J57" i="1"/>
  <c r="K44" i="15"/>
  <c r="J48" i="16"/>
  <c r="E48" i="17"/>
  <c r="D54" i="5"/>
  <c r="L48" i="3"/>
  <c r="R38" i="2"/>
  <c r="R51" i="2" s="1"/>
  <c r="J42" i="5"/>
  <c r="R53" i="5"/>
  <c r="S53" i="5"/>
  <c r="M51" i="14"/>
  <c r="J36" i="14"/>
  <c r="M53" i="18"/>
  <c r="G43" i="17"/>
  <c r="B51" i="13"/>
  <c r="B64" i="13"/>
  <c r="B45" i="13"/>
  <c r="B58" i="13"/>
  <c r="K46" i="12"/>
  <c r="K52" i="12"/>
  <c r="K47" i="12"/>
  <c r="K48" i="12"/>
  <c r="K49" i="12"/>
  <c r="K40" i="12"/>
  <c r="K45" i="12"/>
  <c r="K51" i="12"/>
  <c r="N49" i="15"/>
  <c r="N42" i="15"/>
  <c r="N36" i="15"/>
  <c r="D17" i="2"/>
  <c r="D22" i="15"/>
  <c r="H22" i="2"/>
  <c r="H41" i="2" s="1"/>
  <c r="H47" i="14"/>
  <c r="H40" i="14"/>
  <c r="H34" i="14"/>
  <c r="H50" i="14"/>
  <c r="H43" i="14"/>
  <c r="H37" i="14"/>
  <c r="I46" i="17"/>
  <c r="I33" i="17"/>
  <c r="I34" i="17"/>
  <c r="I35" i="17"/>
  <c r="I36" i="17"/>
  <c r="I37" i="17"/>
  <c r="I19" i="3"/>
  <c r="I42" i="17"/>
  <c r="I43" i="17"/>
  <c r="I44" i="17"/>
  <c r="I45" i="17"/>
  <c r="S41" i="1"/>
  <c r="S52" i="1"/>
  <c r="O68" i="13"/>
  <c r="J36" i="5"/>
  <c r="J43" i="5"/>
  <c r="J68" i="13"/>
  <c r="D68" i="13"/>
  <c r="I9" i="11"/>
  <c r="I7" i="4"/>
  <c r="L17" i="2"/>
  <c r="L22" i="15"/>
  <c r="L40" i="16"/>
  <c r="L48" i="16" s="1"/>
  <c r="L42" i="16"/>
  <c r="L34" i="16"/>
  <c r="L36" i="16"/>
  <c r="L38" i="16"/>
  <c r="S64" i="1"/>
  <c r="J48" i="17"/>
  <c r="D53" i="18"/>
  <c r="V51" i="2"/>
  <c r="C68" i="13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54" i="18" s="1"/>
  <c r="G48" i="18"/>
  <c r="G49" i="18"/>
  <c r="G50" i="18"/>
  <c r="G51" i="18"/>
  <c r="Q51" i="18"/>
  <c r="Q47" i="18"/>
  <c r="Q54" i="18" s="1"/>
  <c r="Q48" i="18"/>
  <c r="Q49" i="18"/>
  <c r="Q50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G47" i="17"/>
  <c r="G33" i="17"/>
  <c r="G34" i="17"/>
  <c r="G35" i="17"/>
  <c r="G36" i="17"/>
  <c r="G37" i="17"/>
  <c r="G38" i="17"/>
  <c r="G39" i="17"/>
  <c r="G40" i="17"/>
  <c r="G41" i="17"/>
  <c r="G46" i="17"/>
  <c r="N48" i="17"/>
  <c r="D48" i="16"/>
  <c r="S54" i="5"/>
  <c r="L53" i="19"/>
  <c r="F52" i="18"/>
  <c r="H22" i="15"/>
  <c r="H17" i="2"/>
  <c r="O33" i="19"/>
  <c r="O36" i="19"/>
  <c r="O39" i="19"/>
  <c r="O42" i="19"/>
  <c r="O45" i="19"/>
  <c r="O48" i="19"/>
  <c r="O34" i="19"/>
  <c r="O37" i="19"/>
  <c r="O40" i="19"/>
  <c r="O43" i="19"/>
  <c r="O46" i="19"/>
  <c r="O49" i="19"/>
  <c r="M19" i="3"/>
  <c r="M38" i="17"/>
  <c r="M39" i="17"/>
  <c r="M40" i="17"/>
  <c r="M41" i="17"/>
  <c r="M42" i="17"/>
  <c r="M43" i="17"/>
  <c r="M44" i="17"/>
  <c r="M45" i="17"/>
  <c r="M46" i="17"/>
  <c r="M34" i="17"/>
  <c r="M48" i="17" s="1"/>
  <c r="M35" i="17"/>
  <c r="M36" i="17"/>
  <c r="M37" i="17"/>
  <c r="E37" i="5"/>
  <c r="D42" i="1"/>
  <c r="F41" i="3"/>
  <c r="F46" i="3"/>
  <c r="J39" i="5"/>
  <c r="D52" i="18"/>
  <c r="T42" i="2"/>
  <c r="T44" i="2"/>
  <c r="J47" i="5"/>
  <c r="F48" i="17"/>
  <c r="J73" i="1"/>
  <c r="J54" i="18"/>
  <c r="L52" i="18"/>
  <c r="E33" i="15"/>
  <c r="E51" i="15" s="1"/>
  <c r="E34" i="15"/>
  <c r="F47" i="14"/>
  <c r="O50" i="19"/>
  <c r="O54" i="19" s="1"/>
  <c r="O41" i="19"/>
  <c r="N37" i="1"/>
  <c r="N73" i="1" s="1"/>
  <c r="N72" i="13"/>
  <c r="G23" i="5"/>
  <c r="Y68" i="1"/>
  <c r="AM7" i="9"/>
  <c r="H68" i="12"/>
  <c r="M54" i="18"/>
  <c r="R70" i="1"/>
  <c r="O33" i="4"/>
  <c r="C71" i="13"/>
  <c r="G69" i="12"/>
  <c r="M69" i="12"/>
  <c r="I70" i="12"/>
  <c r="E71" i="12"/>
  <c r="G22" i="14"/>
  <c r="T46" i="3"/>
  <c r="T48" i="3" s="1"/>
  <c r="U22" i="2"/>
  <c r="AL125" i="9"/>
  <c r="AO7" i="9"/>
  <c r="AO86" i="9"/>
  <c r="AC50" i="5"/>
  <c r="AQ86" i="9"/>
  <c r="I22" i="2"/>
  <c r="H54" i="18"/>
  <c r="J9" i="11"/>
  <c r="M69" i="13"/>
  <c r="E71" i="13"/>
  <c r="E65" i="12"/>
  <c r="E68" i="12" s="1"/>
  <c r="E70" i="12"/>
  <c r="F22" i="15"/>
  <c r="E17" i="2"/>
  <c r="E46" i="2" s="1"/>
  <c r="M24" i="5"/>
  <c r="O15" i="4"/>
  <c r="F68" i="12"/>
  <c r="I52" i="18"/>
  <c r="H48" i="17"/>
  <c r="O48" i="16"/>
  <c r="G27" i="4"/>
  <c r="E69" i="13"/>
  <c r="N34" i="1"/>
  <c r="N70" i="1" s="1"/>
  <c r="C70" i="13"/>
  <c r="M70" i="13"/>
  <c r="E69" i="12"/>
  <c r="Q68" i="12"/>
  <c r="I53" i="19"/>
  <c r="R73" i="1"/>
  <c r="E7" i="4"/>
  <c r="K65" i="13"/>
  <c r="K68" i="13" s="1"/>
  <c r="Q69" i="12"/>
  <c r="O17" i="2"/>
  <c r="O46" i="2" s="1"/>
  <c r="AC67" i="1"/>
  <c r="AQ7" i="9"/>
  <c r="AC46" i="3"/>
  <c r="AQ125" i="9"/>
  <c r="P68" i="13"/>
  <c r="E54" i="18"/>
  <c r="P48" i="16"/>
  <c r="K48" i="16"/>
  <c r="I14" i="4"/>
  <c r="H65" i="13"/>
  <c r="L69" i="12"/>
  <c r="H4" i="2"/>
  <c r="V41" i="9" s="1"/>
  <c r="Q19" i="3"/>
  <c r="S71" i="1"/>
  <c r="AC33" i="3"/>
  <c r="AC35" i="3"/>
  <c r="AC37" i="3"/>
  <c r="AC39" i="3"/>
  <c r="AC41" i="3"/>
  <c r="AC43" i="3"/>
  <c r="AC45" i="3"/>
  <c r="AC47" i="3"/>
  <c r="AC34" i="3"/>
  <c r="AC36" i="3"/>
  <c r="AC38" i="3"/>
  <c r="AC40" i="3"/>
  <c r="AC42" i="3"/>
  <c r="AC44" i="3"/>
  <c r="AC33" i="5"/>
  <c r="AC35" i="5"/>
  <c r="AC37" i="5"/>
  <c r="AC39" i="5"/>
  <c r="AC41" i="5"/>
  <c r="AC43" i="5"/>
  <c r="AC45" i="5"/>
  <c r="AC47" i="5"/>
  <c r="AC49" i="5"/>
  <c r="AC51" i="5"/>
  <c r="AC34" i="5"/>
  <c r="AC36" i="5"/>
  <c r="AC38" i="5"/>
  <c r="AC40" i="5"/>
  <c r="AC42" i="5"/>
  <c r="AC44" i="5"/>
  <c r="AC46" i="5"/>
  <c r="AC48" i="5"/>
  <c r="AC22" i="2"/>
  <c r="AC71" i="1"/>
  <c r="AC73" i="1"/>
  <c r="AC42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AC68" i="1"/>
  <c r="AC70" i="1"/>
  <c r="AC72" i="1"/>
  <c r="AC41" i="1"/>
  <c r="AC43" i="1"/>
  <c r="AC45" i="1"/>
  <c r="AC47" i="1"/>
  <c r="AC49" i="1"/>
  <c r="AC51" i="1"/>
  <c r="AC53" i="1"/>
  <c r="AC55" i="1"/>
  <c r="AC57" i="1"/>
  <c r="AC59" i="1"/>
  <c r="AC61" i="1"/>
  <c r="AC63" i="1"/>
  <c r="AC65" i="1"/>
  <c r="H44" i="2"/>
  <c r="H34" i="2"/>
  <c r="V44" i="9"/>
  <c r="P69" i="1"/>
  <c r="I68" i="12"/>
  <c r="P52" i="19"/>
  <c r="I54" i="1"/>
  <c r="I52" i="1"/>
  <c r="F69" i="13"/>
  <c r="F70" i="13"/>
  <c r="H36" i="1"/>
  <c r="H71" i="13"/>
  <c r="I73" i="1"/>
  <c r="J72" i="13"/>
  <c r="K72" i="12"/>
  <c r="K70" i="12"/>
  <c r="K65" i="12"/>
  <c r="K41" i="12"/>
  <c r="K4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O71" i="12"/>
  <c r="O41" i="12"/>
  <c r="O4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K69" i="12"/>
  <c r="O69" i="12"/>
  <c r="M70" i="12"/>
  <c r="O70" i="12"/>
  <c r="K71" i="12"/>
  <c r="O72" i="12"/>
  <c r="N53" i="5"/>
  <c r="K38" i="5"/>
  <c r="K36" i="5"/>
  <c r="K45" i="5"/>
  <c r="K35" i="5"/>
  <c r="K34" i="5"/>
  <c r="K39" i="5"/>
  <c r="K33" i="5"/>
  <c r="K37" i="5"/>
  <c r="J59" i="1"/>
  <c r="P54" i="18"/>
  <c r="E9" i="11"/>
  <c r="M9" i="11"/>
  <c r="F65" i="13"/>
  <c r="F68" i="13" s="1"/>
  <c r="H70" i="13"/>
  <c r="H33" i="1"/>
  <c r="V7" i="9" s="1"/>
  <c r="H40" i="13"/>
  <c r="I40" i="13"/>
  <c r="I41" i="13"/>
  <c r="I42" i="13"/>
  <c r="I45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H69" i="13"/>
  <c r="I69" i="13"/>
  <c r="P69" i="13"/>
  <c r="I70" i="13"/>
  <c r="P70" i="13"/>
  <c r="I36" i="1"/>
  <c r="I72" i="1" s="1"/>
  <c r="I71" i="13"/>
  <c r="P71" i="13"/>
  <c r="F72" i="13"/>
  <c r="P72" i="13"/>
  <c r="C71" i="12"/>
  <c r="C72" i="12"/>
  <c r="C40" i="12"/>
  <c r="C41" i="12"/>
  <c r="C42" i="12"/>
  <c r="C53" i="12"/>
  <c r="C68" i="12" s="1"/>
  <c r="C54" i="12"/>
  <c r="C55" i="12"/>
  <c r="C56" i="12"/>
  <c r="C57" i="12"/>
  <c r="C58" i="12"/>
  <c r="C59" i="12"/>
  <c r="C60" i="12"/>
  <c r="C61" i="12"/>
  <c r="C62" i="12"/>
  <c r="C63" i="12"/>
  <c r="C64" i="12"/>
  <c r="M71" i="12"/>
  <c r="M40" i="12"/>
  <c r="M45" i="12"/>
  <c r="M46" i="12"/>
  <c r="M47" i="12"/>
  <c r="M48" i="12"/>
  <c r="M49" i="12"/>
  <c r="M50" i="12"/>
  <c r="M51" i="12"/>
  <c r="M52" i="12"/>
  <c r="O67" i="12"/>
  <c r="P46" i="12"/>
  <c r="P40" i="12"/>
  <c r="H69" i="12"/>
  <c r="H34" i="1"/>
  <c r="C70" i="12"/>
  <c r="I48" i="16"/>
  <c r="K27" i="4"/>
  <c r="K33" i="4"/>
  <c r="B72" i="12"/>
  <c r="B71" i="12"/>
  <c r="H72" i="12"/>
  <c r="H71" i="12"/>
  <c r="H70" i="12"/>
  <c r="N70" i="12"/>
  <c r="F71" i="12"/>
  <c r="N71" i="12"/>
  <c r="J33" i="14"/>
  <c r="J51" i="14" s="1"/>
  <c r="I43" i="1"/>
  <c r="F34" i="5"/>
  <c r="S45" i="1"/>
  <c r="S44" i="1"/>
  <c r="S49" i="1"/>
  <c r="S56" i="1"/>
  <c r="S60" i="1"/>
  <c r="S65" i="1"/>
  <c r="S42" i="2"/>
  <c r="S51" i="2" s="1"/>
  <c r="S49" i="2"/>
  <c r="U53" i="1"/>
  <c r="U48" i="1"/>
  <c r="U64" i="1"/>
  <c r="AK86" i="9"/>
  <c r="W49" i="5"/>
  <c r="AK125" i="9"/>
  <c r="W46" i="3"/>
  <c r="W44" i="3"/>
  <c r="W41" i="3"/>
  <c r="W38" i="3"/>
  <c r="W36" i="3"/>
  <c r="W33" i="3"/>
  <c r="W47" i="3"/>
  <c r="W37" i="3"/>
  <c r="W42" i="3"/>
  <c r="Z68" i="1"/>
  <c r="AN7" i="9"/>
  <c r="AB68" i="1"/>
  <c r="AP7" i="9"/>
  <c r="Z51" i="5"/>
  <c r="AN86" i="9"/>
  <c r="AB51" i="5"/>
  <c r="AP86" i="9"/>
  <c r="AM125" i="9"/>
  <c r="F51" i="19"/>
  <c r="I56" i="1"/>
  <c r="M34" i="5"/>
  <c r="P37" i="5"/>
  <c r="G38" i="5"/>
  <c r="F42" i="5"/>
  <c r="P44" i="5"/>
  <c r="O34" i="3"/>
  <c r="H37" i="3"/>
  <c r="H48" i="3" s="1"/>
  <c r="S68" i="1"/>
  <c r="S57" i="1"/>
  <c r="S48" i="1"/>
  <c r="S70" i="1"/>
  <c r="S72" i="1"/>
  <c r="S73" i="1"/>
  <c r="S37" i="3"/>
  <c r="S36" i="3"/>
  <c r="S41" i="3"/>
  <c r="U56" i="1"/>
  <c r="U70" i="1"/>
  <c r="X67" i="1"/>
  <c r="W34" i="3"/>
  <c r="W40" i="3"/>
  <c r="W45" i="3"/>
  <c r="AL86" i="9"/>
  <c r="AO125" i="9"/>
  <c r="AN125" i="9"/>
  <c r="AP125" i="9"/>
  <c r="J35" i="3"/>
  <c r="J39" i="3"/>
  <c r="J47" i="3"/>
  <c r="J42" i="3"/>
  <c r="J37" i="3"/>
  <c r="L44" i="5"/>
  <c r="L51" i="5"/>
  <c r="L54" i="5" s="1"/>
  <c r="L42" i="5"/>
  <c r="L46" i="5"/>
  <c r="L48" i="5"/>
  <c r="H59" i="1"/>
  <c r="H65" i="1"/>
  <c r="H52" i="1"/>
  <c r="K47" i="3"/>
  <c r="K44" i="3"/>
  <c r="N33" i="2"/>
  <c r="N44" i="2"/>
  <c r="N47" i="2"/>
  <c r="N38" i="2"/>
  <c r="N48" i="2"/>
  <c r="N40" i="2"/>
  <c r="N43" i="2"/>
  <c r="N35" i="2"/>
  <c r="G42" i="3"/>
  <c r="G33" i="3"/>
  <c r="G45" i="3"/>
  <c r="U125" i="9"/>
  <c r="G34" i="3"/>
  <c r="G40" i="3"/>
  <c r="G37" i="3"/>
  <c r="Q51" i="5"/>
  <c r="Q54" i="5" s="1"/>
  <c r="E45" i="5"/>
  <c r="Q35" i="5"/>
  <c r="Q53" i="5" s="1"/>
  <c r="E44" i="5"/>
  <c r="E52" i="5" s="1"/>
  <c r="G50" i="1"/>
  <c r="D65" i="1"/>
  <c r="D69" i="1" s="1"/>
  <c r="G44" i="1"/>
  <c r="F47" i="3"/>
  <c r="N34" i="3"/>
  <c r="F38" i="3"/>
  <c r="N45" i="3"/>
  <c r="N42" i="3"/>
  <c r="N33" i="3"/>
  <c r="N44" i="3"/>
  <c r="J40" i="5"/>
  <c r="J35" i="5"/>
  <c r="J45" i="5"/>
  <c r="N43" i="3"/>
  <c r="F33" i="3"/>
  <c r="J38" i="5"/>
  <c r="J50" i="5"/>
  <c r="J34" i="5"/>
  <c r="J48" i="5"/>
  <c r="V69" i="1"/>
  <c r="E64" i="1"/>
  <c r="E72" i="1"/>
  <c r="M72" i="1"/>
  <c r="E73" i="1"/>
  <c r="P15" i="4"/>
  <c r="E42" i="1"/>
  <c r="K42" i="1"/>
  <c r="M42" i="1"/>
  <c r="M43" i="1"/>
  <c r="E46" i="1"/>
  <c r="M46" i="1"/>
  <c r="H47" i="1"/>
  <c r="N47" i="1"/>
  <c r="J49" i="1"/>
  <c r="J51" i="1"/>
  <c r="N51" i="1"/>
  <c r="M54" i="1"/>
  <c r="H55" i="1"/>
  <c r="M55" i="1"/>
  <c r="J56" i="1"/>
  <c r="L56" i="1"/>
  <c r="H57" i="1"/>
  <c r="M57" i="1"/>
  <c r="K60" i="1"/>
  <c r="J62" i="1"/>
  <c r="N62" i="1"/>
  <c r="E63" i="1"/>
  <c r="F64" i="1"/>
  <c r="H64" i="1"/>
  <c r="E67" i="1"/>
  <c r="L68" i="1"/>
  <c r="M68" i="1"/>
  <c r="I36" i="2"/>
  <c r="L34" i="5"/>
  <c r="L40" i="5"/>
  <c r="J44" i="5"/>
  <c r="X86" i="9"/>
  <c r="I49" i="2"/>
  <c r="I45" i="2"/>
  <c r="I39" i="2"/>
  <c r="S7" i="9"/>
  <c r="E62" i="1"/>
  <c r="E59" i="1"/>
  <c r="M62" i="1"/>
  <c r="AA7" i="9"/>
  <c r="M47" i="1"/>
  <c r="M51" i="1"/>
  <c r="M41" i="1"/>
  <c r="H33" i="5"/>
  <c r="H49" i="5"/>
  <c r="H43" i="5"/>
  <c r="H51" i="5"/>
  <c r="H54" i="5" s="1"/>
  <c r="H38" i="5"/>
  <c r="H50" i="5"/>
  <c r="H48" i="5"/>
  <c r="H44" i="5"/>
  <c r="I45" i="5"/>
  <c r="I36" i="5"/>
  <c r="I53" i="5" s="1"/>
  <c r="I40" i="5"/>
  <c r="R15" i="4"/>
  <c r="E41" i="1"/>
  <c r="K41" i="1"/>
  <c r="H42" i="1"/>
  <c r="N42" i="1"/>
  <c r="E43" i="1"/>
  <c r="J43" i="1"/>
  <c r="N43" i="1"/>
  <c r="K44" i="1"/>
  <c r="L44" i="1"/>
  <c r="M44" i="1"/>
  <c r="J46" i="1"/>
  <c r="E47" i="1"/>
  <c r="M49" i="1"/>
  <c r="L50" i="1"/>
  <c r="F51" i="1"/>
  <c r="F69" i="1" s="1"/>
  <c r="K52" i="1"/>
  <c r="E53" i="1"/>
  <c r="J53" i="1"/>
  <c r="E54" i="1"/>
  <c r="L57" i="1"/>
  <c r="M59" i="1"/>
  <c r="L63" i="1"/>
  <c r="N63" i="1"/>
  <c r="H67" i="1"/>
  <c r="I44" i="2"/>
  <c r="I50" i="2"/>
  <c r="H36" i="5"/>
  <c r="H37" i="5"/>
  <c r="I38" i="5"/>
  <c r="J33" i="3"/>
  <c r="K34" i="3"/>
  <c r="G36" i="5"/>
  <c r="M33" i="5"/>
  <c r="M53" i="5" s="1"/>
  <c r="P35" i="5"/>
  <c r="P45" i="5"/>
  <c r="L36" i="5"/>
  <c r="O39" i="3"/>
  <c r="O48" i="3" s="1"/>
  <c r="K38" i="3"/>
  <c r="AB70" i="1"/>
  <c r="AB71" i="1"/>
  <c r="AB72" i="1"/>
  <c r="AB73" i="1"/>
  <c r="AA70" i="1"/>
  <c r="AA71" i="1"/>
  <c r="AA72" i="1"/>
  <c r="AA73" i="1"/>
  <c r="Z70" i="1"/>
  <c r="Z71" i="1"/>
  <c r="Z72" i="1"/>
  <c r="Z73" i="1"/>
  <c r="Y70" i="1"/>
  <c r="Y71" i="1"/>
  <c r="Y72" i="1"/>
  <c r="Y73" i="1"/>
  <c r="Z33" i="3"/>
  <c r="AB33" i="3"/>
  <c r="Z34" i="3"/>
  <c r="AB34" i="3"/>
  <c r="Z35" i="3"/>
  <c r="AB35" i="3"/>
  <c r="Z36" i="3"/>
  <c r="AB36" i="3"/>
  <c r="Z37" i="3"/>
  <c r="AB37" i="3"/>
  <c r="Z38" i="3"/>
  <c r="AB38" i="3"/>
  <c r="Z39" i="3"/>
  <c r="AB39" i="3"/>
  <c r="Z40" i="3"/>
  <c r="AB40" i="3"/>
  <c r="Z41" i="3"/>
  <c r="AB41" i="3"/>
  <c r="Z42" i="3"/>
  <c r="AB42" i="3"/>
  <c r="Z43" i="3"/>
  <c r="AB43" i="3"/>
  <c r="Z44" i="3"/>
  <c r="AB44" i="3"/>
  <c r="Z45" i="3"/>
  <c r="AB45" i="3"/>
  <c r="Z46" i="3"/>
  <c r="AB46" i="3"/>
  <c r="Y33" i="3"/>
  <c r="AA33" i="3"/>
  <c r="Y34" i="3"/>
  <c r="AA34" i="3"/>
  <c r="Y35" i="3"/>
  <c r="AA35" i="3"/>
  <c r="Y36" i="3"/>
  <c r="AA36" i="3"/>
  <c r="Y37" i="3"/>
  <c r="AA37" i="3"/>
  <c r="Y38" i="3"/>
  <c r="AA38" i="3"/>
  <c r="Y39" i="3"/>
  <c r="AA39" i="3"/>
  <c r="Y40" i="3"/>
  <c r="AA40" i="3"/>
  <c r="Y41" i="3"/>
  <c r="AA41" i="3"/>
  <c r="Y42" i="3"/>
  <c r="AA42" i="3"/>
  <c r="Y43" i="3"/>
  <c r="AA43" i="3"/>
  <c r="Y44" i="3"/>
  <c r="AA44" i="3"/>
  <c r="Y45" i="3"/>
  <c r="AA45" i="3"/>
  <c r="Y46" i="3"/>
  <c r="AA46" i="3"/>
  <c r="Y33" i="5"/>
  <c r="AA33" i="5"/>
  <c r="Y34" i="5"/>
  <c r="AA34" i="5"/>
  <c r="Y35" i="5"/>
  <c r="AA35" i="5"/>
  <c r="Y36" i="5"/>
  <c r="AA36" i="5"/>
  <c r="Y37" i="5"/>
  <c r="AA37" i="5"/>
  <c r="Y38" i="5"/>
  <c r="AA38" i="5"/>
  <c r="Y39" i="5"/>
  <c r="AA39" i="5"/>
  <c r="Y40" i="5"/>
  <c r="AA40" i="5"/>
  <c r="Y41" i="5"/>
  <c r="AA41" i="5"/>
  <c r="Y42" i="5"/>
  <c r="AA42" i="5"/>
  <c r="Y43" i="5"/>
  <c r="AA43" i="5"/>
  <c r="Y44" i="5"/>
  <c r="AA44" i="5"/>
  <c r="Y45" i="5"/>
  <c r="AA45" i="5"/>
  <c r="Y46" i="5"/>
  <c r="AA46" i="5"/>
  <c r="Y47" i="5"/>
  <c r="AA47" i="5"/>
  <c r="Y48" i="5"/>
  <c r="AA48" i="5"/>
  <c r="Y49" i="5"/>
  <c r="AA49" i="5"/>
  <c r="Y50" i="5"/>
  <c r="AA50" i="5"/>
  <c r="Z33" i="5"/>
  <c r="AB33" i="5"/>
  <c r="Z34" i="5"/>
  <c r="AB34" i="5"/>
  <c r="Z35" i="5"/>
  <c r="AB35" i="5"/>
  <c r="Z36" i="5"/>
  <c r="AB36" i="5"/>
  <c r="Z37" i="5"/>
  <c r="AB37" i="5"/>
  <c r="Z38" i="5"/>
  <c r="AB38" i="5"/>
  <c r="Z39" i="5"/>
  <c r="AB39" i="5"/>
  <c r="Z40" i="5"/>
  <c r="AB40" i="5"/>
  <c r="Z41" i="5"/>
  <c r="AB41" i="5"/>
  <c r="Z42" i="5"/>
  <c r="AB42" i="5"/>
  <c r="Z43" i="5"/>
  <c r="AB43" i="5"/>
  <c r="Z44" i="5"/>
  <c r="AB44" i="5"/>
  <c r="Z45" i="5"/>
  <c r="AB45" i="5"/>
  <c r="Z46" i="5"/>
  <c r="AB46" i="5"/>
  <c r="Z47" i="5"/>
  <c r="AB47" i="5"/>
  <c r="Z48" i="5"/>
  <c r="AB48" i="5"/>
  <c r="Z49" i="5"/>
  <c r="AB49" i="5"/>
  <c r="Z50" i="5"/>
  <c r="AB50" i="5"/>
  <c r="Z22" i="2"/>
  <c r="AN44" i="9" s="1"/>
  <c r="AB22" i="2"/>
  <c r="AP44" i="9" s="1"/>
  <c r="Y22" i="2"/>
  <c r="AM44" i="9" s="1"/>
  <c r="AA22" i="2"/>
  <c r="AO44" i="9" s="1"/>
  <c r="Z41" i="1"/>
  <c r="AB41" i="1"/>
  <c r="Z42" i="1"/>
  <c r="AB42" i="1"/>
  <c r="Z43" i="1"/>
  <c r="AB43" i="1"/>
  <c r="Z44" i="1"/>
  <c r="AB44" i="1"/>
  <c r="Z45" i="1"/>
  <c r="AB45" i="1"/>
  <c r="Z46" i="1"/>
  <c r="AB46" i="1"/>
  <c r="Z47" i="1"/>
  <c r="AB47" i="1"/>
  <c r="Z48" i="1"/>
  <c r="AB48" i="1"/>
  <c r="Z49" i="1"/>
  <c r="AB49" i="1"/>
  <c r="Z50" i="1"/>
  <c r="AB50" i="1"/>
  <c r="Z51" i="1"/>
  <c r="AB51" i="1"/>
  <c r="Z52" i="1"/>
  <c r="AB52" i="1"/>
  <c r="Z53" i="1"/>
  <c r="AB53" i="1"/>
  <c r="Z54" i="1"/>
  <c r="AB54" i="1"/>
  <c r="Z55" i="1"/>
  <c r="AB55" i="1"/>
  <c r="Z56" i="1"/>
  <c r="AB56" i="1"/>
  <c r="Z57" i="1"/>
  <c r="AB57" i="1"/>
  <c r="Z58" i="1"/>
  <c r="AB58" i="1"/>
  <c r="Z59" i="1"/>
  <c r="AB59" i="1"/>
  <c r="Z60" i="1"/>
  <c r="AB60" i="1"/>
  <c r="Z61" i="1"/>
  <c r="AB61" i="1"/>
  <c r="Z62" i="1"/>
  <c r="AB62" i="1"/>
  <c r="Z63" i="1"/>
  <c r="AB63" i="1"/>
  <c r="Z64" i="1"/>
  <c r="AB64" i="1"/>
  <c r="Z65" i="1"/>
  <c r="AB65" i="1"/>
  <c r="Z66" i="1"/>
  <c r="AB66" i="1"/>
  <c r="Z67" i="1"/>
  <c r="AB67" i="1"/>
  <c r="Y41" i="1"/>
  <c r="AA41" i="1"/>
  <c r="Y42" i="1"/>
  <c r="AA42" i="1"/>
  <c r="Y43" i="1"/>
  <c r="AA43" i="1"/>
  <c r="Y44" i="1"/>
  <c r="AA44" i="1"/>
  <c r="Y45" i="1"/>
  <c r="AA45" i="1"/>
  <c r="Y46" i="1"/>
  <c r="AA46" i="1"/>
  <c r="Y47" i="1"/>
  <c r="AA47" i="1"/>
  <c r="Y48" i="1"/>
  <c r="AA48" i="1"/>
  <c r="Y49" i="1"/>
  <c r="AA49" i="1"/>
  <c r="Y50" i="1"/>
  <c r="AA50" i="1"/>
  <c r="Y51" i="1"/>
  <c r="AA51" i="1"/>
  <c r="Y52" i="1"/>
  <c r="AA52" i="1"/>
  <c r="Y53" i="1"/>
  <c r="AA53" i="1"/>
  <c r="Y54" i="1"/>
  <c r="AA54" i="1"/>
  <c r="Y55" i="1"/>
  <c r="AA55" i="1"/>
  <c r="Y56" i="1"/>
  <c r="AA56" i="1"/>
  <c r="Y57" i="1"/>
  <c r="AA57" i="1"/>
  <c r="Y58" i="1"/>
  <c r="AA58" i="1"/>
  <c r="Y59" i="1"/>
  <c r="AA59" i="1"/>
  <c r="Y60" i="1"/>
  <c r="AA60" i="1"/>
  <c r="Y61" i="1"/>
  <c r="AA61" i="1"/>
  <c r="Y62" i="1"/>
  <c r="AA62" i="1"/>
  <c r="Y63" i="1"/>
  <c r="AA63" i="1"/>
  <c r="Y64" i="1"/>
  <c r="AA64" i="1"/>
  <c r="Y65" i="1"/>
  <c r="AA65" i="1"/>
  <c r="Y66" i="1"/>
  <c r="AA66" i="1"/>
  <c r="Y67" i="1"/>
  <c r="AA67" i="1"/>
  <c r="N69" i="1" l="1"/>
  <c r="Q69" i="1"/>
  <c r="O53" i="19"/>
  <c r="O52" i="19"/>
  <c r="H46" i="2"/>
  <c r="G42" i="5"/>
  <c r="G44" i="5"/>
  <c r="G43" i="5"/>
  <c r="G34" i="5"/>
  <c r="G53" i="5" s="1"/>
  <c r="G50" i="5"/>
  <c r="G33" i="5"/>
  <c r="G47" i="5"/>
  <c r="G40" i="5"/>
  <c r="G45" i="5"/>
  <c r="U86" i="9"/>
  <c r="G41" i="5"/>
  <c r="G37" i="5"/>
  <c r="G52" i="5" s="1"/>
  <c r="G48" i="5"/>
  <c r="G46" i="5"/>
  <c r="G49" i="5"/>
  <c r="Q48" i="16"/>
  <c r="H52" i="5"/>
  <c r="H62" i="1"/>
  <c r="H68" i="1"/>
  <c r="G69" i="1"/>
  <c r="H71" i="1"/>
  <c r="G35" i="5"/>
  <c r="H70" i="1"/>
  <c r="H33" i="2"/>
  <c r="H51" i="2" s="1"/>
  <c r="H40" i="2"/>
  <c r="H43" i="2"/>
  <c r="I41" i="2"/>
  <c r="I42" i="2"/>
  <c r="I37" i="2"/>
  <c r="I40" i="2"/>
  <c r="I51" i="2" s="1"/>
  <c r="I35" i="2"/>
  <c r="I33" i="2"/>
  <c r="I34" i="2"/>
  <c r="I46" i="2"/>
  <c r="W44" i="9"/>
  <c r="I43" i="2"/>
  <c r="I38" i="2"/>
  <c r="I48" i="2"/>
  <c r="I47" i="2"/>
  <c r="U48" i="2"/>
  <c r="U47" i="2"/>
  <c r="U44" i="2"/>
  <c r="U41" i="2"/>
  <c r="U50" i="2"/>
  <c r="U45" i="2"/>
  <c r="U39" i="2"/>
  <c r="U49" i="2"/>
  <c r="U34" i="2"/>
  <c r="U40" i="2"/>
  <c r="U37" i="2"/>
  <c r="U38" i="2"/>
  <c r="AI44" i="9"/>
  <c r="U42" i="2"/>
  <c r="U35" i="2"/>
  <c r="U33" i="2"/>
  <c r="U36" i="2"/>
  <c r="U43" i="2"/>
  <c r="U46" i="2"/>
  <c r="G48" i="17"/>
  <c r="I40" i="3"/>
  <c r="W125" i="9"/>
  <c r="I39" i="3"/>
  <c r="I42" i="3"/>
  <c r="I38" i="3"/>
  <c r="I45" i="3"/>
  <c r="I35" i="3"/>
  <c r="I44" i="3"/>
  <c r="I46" i="3"/>
  <c r="I33" i="3"/>
  <c r="I47" i="3"/>
  <c r="I41" i="3"/>
  <c r="I43" i="3"/>
  <c r="I34" i="3"/>
  <c r="I37" i="3"/>
  <c r="I36" i="3"/>
  <c r="G68" i="12"/>
  <c r="W53" i="5"/>
  <c r="S69" i="1"/>
  <c r="AE125" i="9"/>
  <c r="Q40" i="3"/>
  <c r="Q42" i="3"/>
  <c r="Q37" i="3"/>
  <c r="Q39" i="3"/>
  <c r="Q45" i="3"/>
  <c r="Q46" i="3"/>
  <c r="Q35" i="3"/>
  <c r="Q41" i="3"/>
  <c r="Q34" i="3"/>
  <c r="Q43" i="3"/>
  <c r="Q47" i="3"/>
  <c r="Q44" i="3"/>
  <c r="Q33" i="3"/>
  <c r="Q36" i="3"/>
  <c r="Q38" i="3"/>
  <c r="G52" i="18"/>
  <c r="G53" i="18"/>
  <c r="D52" i="5"/>
  <c r="D53" i="5"/>
  <c r="W52" i="5"/>
  <c r="H38" i="2"/>
  <c r="D46" i="2"/>
  <c r="H36" i="2"/>
  <c r="G39" i="14"/>
  <c r="G43" i="14"/>
  <c r="G40" i="14"/>
  <c r="G50" i="14"/>
  <c r="G35" i="14"/>
  <c r="G38" i="14"/>
  <c r="G33" i="14"/>
  <c r="G44" i="14"/>
  <c r="G45" i="14"/>
  <c r="G42" i="14"/>
  <c r="G49" i="14"/>
  <c r="G47" i="14"/>
  <c r="G37" i="14"/>
  <c r="G36" i="14"/>
  <c r="G34" i="14"/>
  <c r="G41" i="14"/>
  <c r="G22" i="2"/>
  <c r="G48" i="14"/>
  <c r="G46" i="14"/>
  <c r="D49" i="15"/>
  <c r="D47" i="15"/>
  <c r="D46" i="15"/>
  <c r="D35" i="15"/>
  <c r="D44" i="15"/>
  <c r="D42" i="15"/>
  <c r="D38" i="15"/>
  <c r="D34" i="15"/>
  <c r="D48" i="15"/>
  <c r="D45" i="15"/>
  <c r="D39" i="15"/>
  <c r="D37" i="15"/>
  <c r="D41" i="15"/>
  <c r="D40" i="15"/>
  <c r="D43" i="15"/>
  <c r="D33" i="15"/>
  <c r="D51" i="15" s="1"/>
  <c r="D50" i="15"/>
  <c r="D22" i="2"/>
  <c r="D36" i="15"/>
  <c r="H37" i="2"/>
  <c r="H48" i="2"/>
  <c r="H45" i="15"/>
  <c r="H39" i="15"/>
  <c r="H33" i="15"/>
  <c r="H44" i="15"/>
  <c r="H38" i="15"/>
  <c r="H50" i="15"/>
  <c r="H43" i="15"/>
  <c r="H37" i="15"/>
  <c r="H49" i="15"/>
  <c r="H42" i="15"/>
  <c r="H36" i="15"/>
  <c r="H46" i="15"/>
  <c r="H47" i="15"/>
  <c r="H40" i="15"/>
  <c r="H34" i="15"/>
  <c r="H48" i="15"/>
  <c r="H41" i="15"/>
  <c r="H35" i="15"/>
  <c r="H48" i="1"/>
  <c r="J54" i="5"/>
  <c r="G51" i="5"/>
  <c r="H68" i="13"/>
  <c r="H47" i="2"/>
  <c r="H45" i="2"/>
  <c r="AC33" i="2"/>
  <c r="AQ44" i="9"/>
  <c r="J9" i="4"/>
  <c r="J15" i="4" s="1"/>
  <c r="J15" i="11"/>
  <c r="W54" i="5"/>
  <c r="M44" i="3"/>
  <c r="M43" i="3"/>
  <c r="M37" i="3"/>
  <c r="M40" i="3"/>
  <c r="M45" i="3"/>
  <c r="M36" i="3"/>
  <c r="M46" i="3"/>
  <c r="M35" i="3"/>
  <c r="M39" i="3"/>
  <c r="M33" i="3"/>
  <c r="M38" i="3"/>
  <c r="M47" i="3"/>
  <c r="M34" i="3"/>
  <c r="M42" i="3"/>
  <c r="M48" i="3" s="1"/>
  <c r="AA125" i="9"/>
  <c r="M41" i="3"/>
  <c r="C34" i="14"/>
  <c r="C44" i="14"/>
  <c r="C40" i="14"/>
  <c r="C50" i="14"/>
  <c r="C46" i="14"/>
  <c r="C41" i="14"/>
  <c r="C47" i="14"/>
  <c r="C43" i="14"/>
  <c r="C45" i="14"/>
  <c r="C48" i="14"/>
  <c r="C42" i="14"/>
  <c r="C49" i="14"/>
  <c r="C35" i="14"/>
  <c r="C37" i="14"/>
  <c r="C39" i="14"/>
  <c r="C38" i="14"/>
  <c r="C51" i="14" s="1"/>
  <c r="C36" i="14"/>
  <c r="H39" i="2"/>
  <c r="H35" i="2"/>
  <c r="Q53" i="18"/>
  <c r="Q52" i="18"/>
  <c r="L48" i="15"/>
  <c r="L41" i="15"/>
  <c r="L35" i="15"/>
  <c r="L47" i="15"/>
  <c r="L40" i="15"/>
  <c r="L34" i="15"/>
  <c r="L45" i="15"/>
  <c r="L39" i="15"/>
  <c r="L46" i="15"/>
  <c r="L44" i="15"/>
  <c r="L38" i="15"/>
  <c r="L49" i="15"/>
  <c r="L42" i="15"/>
  <c r="L36" i="15"/>
  <c r="L33" i="15"/>
  <c r="L43" i="15"/>
  <c r="L37" i="15"/>
  <c r="L22" i="2"/>
  <c r="L50" i="15"/>
  <c r="J48" i="3"/>
  <c r="H49" i="2"/>
  <c r="G39" i="5"/>
  <c r="M68" i="12"/>
  <c r="I68" i="13"/>
  <c r="O68" i="12"/>
  <c r="H42" i="2"/>
  <c r="H50" i="2"/>
  <c r="F48" i="15"/>
  <c r="F45" i="15"/>
  <c r="F39" i="15"/>
  <c r="F44" i="15"/>
  <c r="F38" i="15"/>
  <c r="F33" i="15"/>
  <c r="F43" i="15"/>
  <c r="F37" i="15"/>
  <c r="F50" i="15"/>
  <c r="F42" i="15"/>
  <c r="F36" i="15"/>
  <c r="F47" i="15"/>
  <c r="F40" i="15"/>
  <c r="F34" i="15"/>
  <c r="F46" i="15"/>
  <c r="F49" i="15"/>
  <c r="F22" i="2"/>
  <c r="F41" i="15"/>
  <c r="F35" i="15"/>
  <c r="I15" i="11"/>
  <c r="I9" i="4"/>
  <c r="I15" i="4" s="1"/>
  <c r="I48" i="17"/>
  <c r="H51" i="14"/>
  <c r="K51" i="15"/>
  <c r="K35" i="2"/>
  <c r="K49" i="2"/>
  <c r="K42" i="2"/>
  <c r="K48" i="2"/>
  <c r="K41" i="2"/>
  <c r="K46" i="2"/>
  <c r="K43" i="2"/>
  <c r="K34" i="2"/>
  <c r="K33" i="2"/>
  <c r="K51" i="2" s="1"/>
  <c r="K47" i="2"/>
  <c r="K44" i="2"/>
  <c r="K39" i="2"/>
  <c r="K37" i="2"/>
  <c r="K36" i="2"/>
  <c r="Y44" i="9"/>
  <c r="K40" i="2"/>
  <c r="K38" i="2"/>
  <c r="K45" i="2"/>
  <c r="K50" i="2"/>
  <c r="AC48" i="3"/>
  <c r="AC54" i="5"/>
  <c r="AC52" i="5"/>
  <c r="AC53" i="5"/>
  <c r="AC49" i="2"/>
  <c r="AC47" i="2"/>
  <c r="AC45" i="2"/>
  <c r="AC43" i="2"/>
  <c r="AC41" i="2"/>
  <c r="AC39" i="2"/>
  <c r="AC37" i="2"/>
  <c r="AC35" i="2"/>
  <c r="AC50" i="2"/>
  <c r="AC48" i="2"/>
  <c r="AC44" i="2"/>
  <c r="AC42" i="2"/>
  <c r="AC40" i="2"/>
  <c r="AC38" i="2"/>
  <c r="AC36" i="2"/>
  <c r="AC34" i="2"/>
  <c r="AC46" i="2"/>
  <c r="AC69" i="1"/>
  <c r="F52" i="19"/>
  <c r="F54" i="19"/>
  <c r="U69" i="1"/>
  <c r="F53" i="5"/>
  <c r="F52" i="5"/>
  <c r="H51" i="1"/>
  <c r="H49" i="1"/>
  <c r="H44" i="1"/>
  <c r="H45" i="1"/>
  <c r="H58" i="1"/>
  <c r="H61" i="1"/>
  <c r="H43" i="1"/>
  <c r="H53" i="1"/>
  <c r="H63" i="1"/>
  <c r="H60" i="1"/>
  <c r="H56" i="1"/>
  <c r="H66" i="1"/>
  <c r="H46" i="1"/>
  <c r="H50" i="1"/>
  <c r="H54" i="1"/>
  <c r="H41" i="1"/>
  <c r="E15" i="11"/>
  <c r="E9" i="4"/>
  <c r="E15" i="4" s="1"/>
  <c r="K52" i="5"/>
  <c r="K53" i="5"/>
  <c r="H72" i="1"/>
  <c r="I69" i="1"/>
  <c r="H73" i="1"/>
  <c r="F48" i="3"/>
  <c r="N48" i="3"/>
  <c r="S48" i="3"/>
  <c r="W48" i="3"/>
  <c r="P68" i="12"/>
  <c r="M15" i="11"/>
  <c r="M9" i="4"/>
  <c r="M15" i="4" s="1"/>
  <c r="K68" i="12"/>
  <c r="P53" i="5"/>
  <c r="P52" i="5"/>
  <c r="L53" i="5"/>
  <c r="L52" i="5"/>
  <c r="E69" i="1"/>
  <c r="K69" i="1"/>
  <c r="M69" i="1"/>
  <c r="G48" i="3"/>
  <c r="I52" i="5"/>
  <c r="M52" i="5"/>
  <c r="J52" i="5"/>
  <c r="J53" i="5"/>
  <c r="K48" i="3"/>
  <c r="J69" i="1"/>
  <c r="L69" i="1"/>
  <c r="H53" i="5"/>
  <c r="N51" i="2"/>
  <c r="Q52" i="5"/>
  <c r="Y48" i="3"/>
  <c r="Z48" i="3"/>
  <c r="AA48" i="3"/>
  <c r="AB48" i="3"/>
  <c r="Z53" i="5"/>
  <c r="Z52" i="5"/>
  <c r="Y53" i="5"/>
  <c r="Y52" i="5"/>
  <c r="Z54" i="5"/>
  <c r="Y54" i="5"/>
  <c r="AB53" i="5"/>
  <c r="AB52" i="5"/>
  <c r="AA53" i="5"/>
  <c r="AA52" i="5"/>
  <c r="AB54" i="5"/>
  <c r="AA54" i="5"/>
  <c r="Y50" i="2"/>
  <c r="Y49" i="2"/>
  <c r="Y48" i="2"/>
  <c r="Y47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Z50" i="2"/>
  <c r="Z49" i="2"/>
  <c r="Z48" i="2"/>
  <c r="Z47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AA50" i="2"/>
  <c r="AA49" i="2"/>
  <c r="AA48" i="2"/>
  <c r="AA47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B50" i="2"/>
  <c r="AB49" i="2"/>
  <c r="AB48" i="2"/>
  <c r="AB47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Y46" i="2"/>
  <c r="Z46" i="2"/>
  <c r="AA46" i="2"/>
  <c r="AB46" i="2"/>
  <c r="AA69" i="1"/>
  <c r="AB69" i="1"/>
  <c r="Y69" i="1"/>
  <c r="Z69" i="1"/>
  <c r="H69" i="1" l="1"/>
  <c r="L48" i="2"/>
  <c r="L50" i="2"/>
  <c r="Z44" i="9"/>
  <c r="L38" i="2"/>
  <c r="L42" i="2"/>
  <c r="L37" i="2"/>
  <c r="L41" i="2"/>
  <c r="L49" i="2"/>
  <c r="L33" i="2"/>
  <c r="L47" i="2"/>
  <c r="L45" i="2"/>
  <c r="L36" i="2"/>
  <c r="L39" i="2"/>
  <c r="L43" i="2"/>
  <c r="L44" i="2"/>
  <c r="L35" i="2"/>
  <c r="L34" i="2"/>
  <c r="L40" i="2"/>
  <c r="G37" i="2"/>
  <c r="G44" i="2"/>
  <c r="G35" i="2"/>
  <c r="G43" i="2"/>
  <c r="G34" i="2"/>
  <c r="G38" i="2"/>
  <c r="G48" i="2"/>
  <c r="G50" i="2"/>
  <c r="U44" i="9"/>
  <c r="G45" i="2"/>
  <c r="G49" i="2"/>
  <c r="G40" i="2"/>
  <c r="G42" i="2"/>
  <c r="G41" i="2"/>
  <c r="G39" i="2"/>
  <c r="G46" i="2"/>
  <c r="G33" i="2"/>
  <c r="G47" i="2"/>
  <c r="G36" i="2"/>
  <c r="L46" i="2"/>
  <c r="F45" i="2"/>
  <c r="F48" i="2"/>
  <c r="F38" i="2"/>
  <c r="F37" i="2"/>
  <c r="F47" i="2"/>
  <c r="F35" i="2"/>
  <c r="F34" i="2"/>
  <c r="F36" i="2"/>
  <c r="F33" i="2"/>
  <c r="F51" i="2" s="1"/>
  <c r="F43" i="2"/>
  <c r="F39" i="2"/>
  <c r="F41" i="2"/>
  <c r="F40" i="2"/>
  <c r="F46" i="2"/>
  <c r="F49" i="2"/>
  <c r="T44" i="9"/>
  <c r="F42" i="2"/>
  <c r="F44" i="2"/>
  <c r="F50" i="2"/>
  <c r="H51" i="15"/>
  <c r="U51" i="2"/>
  <c r="AC51" i="2"/>
  <c r="F51" i="15"/>
  <c r="L51" i="15"/>
  <c r="I48" i="3"/>
  <c r="G54" i="5"/>
  <c r="D33" i="2"/>
  <c r="D51" i="2" s="1"/>
  <c r="D36" i="2"/>
  <c r="D48" i="2"/>
  <c r="D49" i="2"/>
  <c r="D50" i="2"/>
  <c r="D35" i="2"/>
  <c r="D47" i="2"/>
  <c r="D42" i="2"/>
  <c r="D34" i="2"/>
  <c r="R44" i="9"/>
  <c r="D41" i="2"/>
  <c r="D44" i="2"/>
  <c r="D40" i="2"/>
  <c r="D37" i="2"/>
  <c r="D39" i="2"/>
  <c r="D38" i="2"/>
  <c r="D45" i="2"/>
  <c r="D43" i="2"/>
  <c r="G51" i="14"/>
  <c r="Q48" i="3"/>
  <c r="AA51" i="2"/>
  <c r="Y51" i="2"/>
  <c r="AB51" i="2"/>
  <c r="Z51" i="2"/>
  <c r="G51" i="2" l="1"/>
  <c r="L51" i="2"/>
</calcChain>
</file>

<file path=xl/sharedStrings.xml><?xml version="1.0" encoding="utf-8"?>
<sst xmlns="http://schemas.openxmlformats.org/spreadsheetml/2006/main" count="1327" uniqueCount="326">
  <si>
    <t>　 歳 入 合 計</t>
  </si>
  <si>
    <t>一般財源(1～11）</t>
    <phoneticPr fontId="3"/>
  </si>
  <si>
    <t>依存財源（2～11+15+16+22）</t>
    <phoneticPr fontId="4"/>
  </si>
  <si>
    <t>自主財源（1+12+13+14+17～21）</t>
    <phoneticPr fontId="4"/>
  </si>
  <si>
    <t>収支状況</t>
    <rPh sb="0" eb="2">
      <t>シュウシ</t>
    </rPh>
    <rPh sb="2" eb="4">
      <t>ジョウキョウ</t>
    </rPh>
    <phoneticPr fontId="3"/>
  </si>
  <si>
    <t>物件等購入</t>
    <rPh sb="0" eb="3">
      <t>ブッケントウ</t>
    </rPh>
    <rPh sb="3" eb="5">
      <t>コウニュウ</t>
    </rPh>
    <phoneticPr fontId="3"/>
  </si>
  <si>
    <t>保証・補償</t>
    <rPh sb="0" eb="2">
      <t>ホショウ</t>
    </rPh>
    <rPh sb="3" eb="5">
      <t>ホショウ</t>
    </rPh>
    <phoneticPr fontId="3"/>
  </si>
  <si>
    <t>その他</t>
    <rPh sb="2" eb="3">
      <t>タ</t>
    </rPh>
    <phoneticPr fontId="3"/>
  </si>
  <si>
    <t>実質的なもの</t>
    <rPh sb="0" eb="3">
      <t>ジッシツテキ</t>
    </rPh>
    <phoneticPr fontId="3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</si>
  <si>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3"/>
  </si>
  <si>
    <t>減債基金現在高</t>
    <rPh sb="0" eb="2">
      <t>ゲンサイ</t>
    </rPh>
    <rPh sb="2" eb="4">
      <t>キキン</t>
    </rPh>
    <rPh sb="4" eb="7">
      <t>ゲンザイダカ</t>
    </rPh>
    <phoneticPr fontId="3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</si>
  <si>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3"/>
  </si>
  <si>
    <t>１歳入総額</t>
    <phoneticPr fontId="3"/>
  </si>
  <si>
    <t>２歳出総額</t>
    <phoneticPr fontId="3"/>
  </si>
  <si>
    <t>３歳入歳出差引</t>
    <phoneticPr fontId="3"/>
  </si>
  <si>
    <t>４翌年度繰越財源</t>
    <phoneticPr fontId="3"/>
  </si>
  <si>
    <t>５実質収支</t>
    <phoneticPr fontId="3"/>
  </si>
  <si>
    <t>６単年度収支</t>
    <phoneticPr fontId="3"/>
  </si>
  <si>
    <t>７積立金</t>
    <phoneticPr fontId="3"/>
  </si>
  <si>
    <t>８繰上償還金</t>
    <phoneticPr fontId="3"/>
  </si>
  <si>
    <t>９積立金取崩額</t>
    <phoneticPr fontId="3"/>
  </si>
  <si>
    <t>10実質単年度収支</t>
    <phoneticPr fontId="3"/>
  </si>
  <si>
    <t>12実質収支比率</t>
    <rPh sb="2" eb="4">
      <t>ジッシツ</t>
    </rPh>
    <rPh sb="4" eb="6">
      <t>シュウシ</t>
    </rPh>
    <rPh sb="6" eb="8">
      <t>ヒリツ</t>
    </rPh>
    <phoneticPr fontId="3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</si>
  <si>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3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</si>
  <si>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3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</si>
  <si>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3"/>
  </si>
  <si>
    <t>16標準財政規模</t>
    <rPh sb="2" eb="4">
      <t>ヒョウジュン</t>
    </rPh>
    <rPh sb="4" eb="6">
      <t>ザイセイ</t>
    </rPh>
    <rPh sb="6" eb="8">
      <t>キボ</t>
    </rPh>
    <phoneticPr fontId="3"/>
  </si>
  <si>
    <t>17財政力指数</t>
    <rPh sb="2" eb="5">
      <t>ザイセイリョク</t>
    </rPh>
    <rPh sb="5" eb="7">
      <t>シスウ</t>
    </rPh>
    <phoneticPr fontId="3"/>
  </si>
  <si>
    <t>18経常収支比率</t>
    <rPh sb="2" eb="4">
      <t>ケイジョウ</t>
    </rPh>
    <rPh sb="4" eb="6">
      <t>シュウシ</t>
    </rPh>
    <rPh sb="6" eb="8">
      <t>ヒリツ</t>
    </rPh>
    <phoneticPr fontId="3"/>
  </si>
  <si>
    <t>19公債費負担比率</t>
    <rPh sb="2" eb="5">
      <t>コウサイヒ</t>
    </rPh>
    <rPh sb="5" eb="7">
      <t>フタン</t>
    </rPh>
    <rPh sb="7" eb="9">
      <t>ヒリツ</t>
    </rPh>
    <phoneticPr fontId="3"/>
  </si>
  <si>
    <t>20公債費比率</t>
    <rPh sb="2" eb="5">
      <t>コウサイヒ</t>
    </rPh>
    <rPh sb="5" eb="7">
      <t>ヒリツ</t>
    </rPh>
    <phoneticPr fontId="3"/>
  </si>
  <si>
    <t>１市町村民税</t>
    <rPh sb="1" eb="4">
      <t>シチョウソン</t>
    </rPh>
    <rPh sb="4" eb="5">
      <t>ミン</t>
    </rPh>
    <rPh sb="5" eb="6">
      <t>ゼイ</t>
    </rPh>
    <phoneticPr fontId="3"/>
  </si>
  <si>
    <t xml:space="preserve">   個人均等割</t>
    <rPh sb="3" eb="5">
      <t>コジン</t>
    </rPh>
    <rPh sb="5" eb="8">
      <t>キントウワ</t>
    </rPh>
    <phoneticPr fontId="3"/>
  </si>
  <si>
    <t>　　所得割</t>
    <rPh sb="2" eb="4">
      <t>ショトク</t>
    </rPh>
    <rPh sb="4" eb="5">
      <t>ワ</t>
    </rPh>
    <phoneticPr fontId="3"/>
  </si>
  <si>
    <t>　　法人均等割</t>
    <rPh sb="2" eb="4">
      <t>ホウジン</t>
    </rPh>
    <rPh sb="4" eb="6">
      <t>キントウ</t>
    </rPh>
    <rPh sb="6" eb="7">
      <t>ワ</t>
    </rPh>
    <phoneticPr fontId="4"/>
  </si>
  <si>
    <t>　　法人税割</t>
    <rPh sb="2" eb="5">
      <t>ホウジンゼイ</t>
    </rPh>
    <rPh sb="5" eb="6">
      <t>ワ</t>
    </rPh>
    <phoneticPr fontId="4"/>
  </si>
  <si>
    <t>２固定資産税</t>
    <rPh sb="1" eb="3">
      <t>コテイ</t>
    </rPh>
    <rPh sb="3" eb="6">
      <t>シサンゼイ</t>
    </rPh>
    <phoneticPr fontId="3"/>
  </si>
  <si>
    <t>　　うち純固定資産税</t>
    <rPh sb="4" eb="5">
      <t>ジュン</t>
    </rPh>
    <rPh sb="5" eb="7">
      <t>コテイ</t>
    </rPh>
    <rPh sb="7" eb="10">
      <t>シサンゼイ</t>
    </rPh>
    <phoneticPr fontId="3"/>
  </si>
  <si>
    <t>３軽自動車税</t>
    <rPh sb="1" eb="2">
      <t>ケイ</t>
    </rPh>
    <rPh sb="2" eb="5">
      <t>ジドウシャ</t>
    </rPh>
    <rPh sb="5" eb="6">
      <t>ゼイ</t>
    </rPh>
    <phoneticPr fontId="4"/>
  </si>
  <si>
    <t>４市町村たばこ税</t>
    <rPh sb="1" eb="4">
      <t>シチョウソン</t>
    </rPh>
    <rPh sb="7" eb="8">
      <t>ゼイ</t>
    </rPh>
    <phoneticPr fontId="4"/>
  </si>
  <si>
    <t>５鉱産税</t>
    <rPh sb="1" eb="3">
      <t>コウサン</t>
    </rPh>
    <rPh sb="3" eb="4">
      <t>ゼイ</t>
    </rPh>
    <phoneticPr fontId="4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</si>
  <si>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4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</si>
  <si>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4"/>
  </si>
  <si>
    <t>８旧法による税</t>
    <rPh sb="1" eb="3">
      <t>キュウホウ</t>
    </rPh>
    <rPh sb="6" eb="7">
      <t>ゼイ</t>
    </rPh>
    <phoneticPr fontId="4"/>
  </si>
  <si>
    <t>９目的税</t>
    <rPh sb="1" eb="4">
      <t>モクテキゼイ</t>
    </rPh>
    <phoneticPr fontId="3"/>
  </si>
  <si>
    <t>　　入湯税</t>
    <rPh sb="2" eb="4">
      <t>ニュウトウ</t>
    </rPh>
    <rPh sb="4" eb="5">
      <t>ゼイ</t>
    </rPh>
    <phoneticPr fontId="3"/>
  </si>
  <si>
    <t>　　事業所税</t>
    <rPh sb="2" eb="5">
      <t>ジギョウショ</t>
    </rPh>
    <rPh sb="5" eb="6">
      <t>ゼイ</t>
    </rPh>
    <phoneticPr fontId="4"/>
  </si>
  <si>
    <t>　　都市計画税</t>
    <rPh sb="2" eb="4">
      <t>トシ</t>
    </rPh>
    <rPh sb="4" eb="6">
      <t>ケイカク</t>
    </rPh>
    <rPh sb="6" eb="7">
      <t>ゼイ</t>
    </rPh>
    <phoneticPr fontId="4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</si>
  <si>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4"/>
  </si>
  <si>
    <t>　  合　　　　 計</t>
    <phoneticPr fontId="3"/>
  </si>
  <si>
    <t xml:space="preserve"> 　歳 　出 　合　計</t>
    <rPh sb="8" eb="9">
      <t>ゴウ</t>
    </rPh>
    <rPh sb="10" eb="11">
      <t>ケイ</t>
    </rPh>
    <phoneticPr fontId="3"/>
  </si>
  <si>
    <t>１人　件　費</t>
    <phoneticPr fontId="3"/>
  </si>
  <si>
    <t>　　うち職員給与費</t>
    <rPh sb="4" eb="6">
      <t>ショクイン</t>
    </rPh>
    <rPh sb="6" eb="8">
      <t>キュウヨ</t>
    </rPh>
    <rPh sb="8" eb="9">
      <t>ヒ</t>
    </rPh>
    <phoneticPr fontId="3"/>
  </si>
  <si>
    <t>２扶　助　費</t>
    <phoneticPr fontId="3"/>
  </si>
  <si>
    <t>３公　債　費</t>
    <phoneticPr fontId="3"/>
  </si>
  <si>
    <t>　　元利償還金</t>
    <rPh sb="2" eb="4">
      <t>ガンリ</t>
    </rPh>
    <rPh sb="4" eb="7">
      <t>ショウカンキン</t>
    </rPh>
    <phoneticPr fontId="3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</si>
  <si>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3"/>
  </si>
  <si>
    <t>４物　件　費</t>
    <phoneticPr fontId="3"/>
  </si>
  <si>
    <t>５維 持 補 修 費</t>
    <phoneticPr fontId="3"/>
  </si>
  <si>
    <t>６補　助　費　等</t>
    <phoneticPr fontId="3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</si>
  <si>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3"/>
  </si>
  <si>
    <t>７繰　出　金</t>
    <phoneticPr fontId="3"/>
  </si>
  <si>
    <t>８積　立　金　</t>
    <phoneticPr fontId="3"/>
  </si>
  <si>
    <t>９投資・出資金・貸出金</t>
    <rPh sb="8" eb="10">
      <t>カシダシ</t>
    </rPh>
    <rPh sb="10" eb="11">
      <t>キン</t>
    </rPh>
    <phoneticPr fontId="3"/>
  </si>
  <si>
    <t>10普 通 建 設 事 業 費</t>
    <phoneticPr fontId="3"/>
  </si>
  <si>
    <t xml:space="preserve"> 　　うち補助事業費</t>
    <phoneticPr fontId="3"/>
  </si>
  <si>
    <t xml:space="preserve"> 　　うち単独事業費</t>
    <phoneticPr fontId="3"/>
  </si>
  <si>
    <t>11災 害 復 旧 事 業 費</t>
    <phoneticPr fontId="3"/>
  </si>
  <si>
    <t>12失 業 対 策 事 業 費</t>
    <phoneticPr fontId="3"/>
  </si>
  <si>
    <t>義 務 的 経 費（1～３）</t>
    <phoneticPr fontId="3"/>
  </si>
  <si>
    <t>投 資 的 経 費（10～12）</t>
    <phoneticPr fontId="3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</si>
  <si>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3"/>
  </si>
  <si>
    <t>13 諸 支 出 金</t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</si>
  <si>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3"/>
  </si>
  <si>
    <t>２ 総　務　費</t>
    <phoneticPr fontId="3"/>
  </si>
  <si>
    <t>１ 議　会　費</t>
    <phoneticPr fontId="3"/>
  </si>
  <si>
    <t>３ 民　生　費</t>
    <phoneticPr fontId="3"/>
  </si>
  <si>
    <t>歳入の状況</t>
    <rPh sb="0" eb="2">
      <t>サイニュウ</t>
    </rPh>
    <rPh sb="3" eb="5">
      <t>ジョウキョウ</t>
    </rPh>
    <phoneticPr fontId="3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</si>
  <si>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3"/>
  </si>
  <si>
    <t>税の状況</t>
    <rPh sb="0" eb="1">
      <t>ゼイ</t>
    </rPh>
    <rPh sb="2" eb="4">
      <t>ジョウキョウ</t>
    </rPh>
    <phoneticPr fontId="3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</si>
  <si>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3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</si>
  <si>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3"/>
  </si>
  <si>
    <t>税の状況（構成比）</t>
    <rPh sb="0" eb="1">
      <t>ゼイ</t>
    </rPh>
    <rPh sb="2" eb="4">
      <t>ジョウキョウ</t>
    </rPh>
    <rPh sb="5" eb="8">
      <t>コウセイヒ</t>
    </rPh>
    <phoneticPr fontId="3"/>
  </si>
  <si>
    <t>目的別歳出</t>
    <rPh sb="0" eb="3">
      <t>モクテキベツ</t>
    </rPh>
    <rPh sb="3" eb="5">
      <t>サイシュツ</t>
    </rPh>
    <phoneticPr fontId="3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</si>
  <si>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3"/>
  </si>
  <si>
    <t>４ 衛　生　費</t>
    <phoneticPr fontId="3"/>
  </si>
  <si>
    <t>５ 労　働　費</t>
    <phoneticPr fontId="3"/>
  </si>
  <si>
    <t>６ 農 林 水 産 業 費</t>
    <phoneticPr fontId="3"/>
  </si>
  <si>
    <t>７ 商　工　費</t>
    <phoneticPr fontId="3"/>
  </si>
  <si>
    <t>８ 土　木　費</t>
    <phoneticPr fontId="3"/>
  </si>
  <si>
    <t>９ 消　防　費</t>
    <phoneticPr fontId="3"/>
  </si>
  <si>
    <t>10 教　育　費</t>
    <phoneticPr fontId="3"/>
  </si>
  <si>
    <t>11 災 害 復 旧 費</t>
    <phoneticPr fontId="3"/>
  </si>
  <si>
    <t>12 公　債　費</t>
    <phoneticPr fontId="3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</si>
  <si>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3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</si>
  <si>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3"/>
  </si>
  <si>
    <t xml:space="preserve">   歳 出 合　計</t>
    <rPh sb="7" eb="8">
      <t>ゴウ</t>
    </rPh>
    <rPh sb="9" eb="10">
      <t>ケイ</t>
    </rPh>
    <phoneticPr fontId="3"/>
  </si>
  <si>
    <t>１ 地 方 税</t>
    <phoneticPr fontId="3"/>
  </si>
  <si>
    <t>２ 地方譲与税</t>
    <phoneticPr fontId="3"/>
  </si>
  <si>
    <t>４ 地方消費税交付金</t>
    <phoneticPr fontId="3"/>
  </si>
  <si>
    <t>５ ゴルフ場利用税交付金</t>
    <phoneticPr fontId="4"/>
  </si>
  <si>
    <t>６ 特別地方消費税交付金</t>
    <phoneticPr fontId="4"/>
  </si>
  <si>
    <t>７ 自動車取得税交付金</t>
    <phoneticPr fontId="4"/>
  </si>
  <si>
    <t>９ 地方特例交付金</t>
    <rPh sb="2" eb="4">
      <t>チホウ</t>
    </rPh>
    <rPh sb="4" eb="6">
      <t>トクレイ</t>
    </rPh>
    <rPh sb="6" eb="9">
      <t>コウフキン</t>
    </rPh>
    <phoneticPr fontId="4"/>
  </si>
  <si>
    <t>10 地方交付税</t>
    <phoneticPr fontId="4"/>
  </si>
  <si>
    <t xml:space="preserve"> (1) 普通交付税</t>
    <phoneticPr fontId="3"/>
  </si>
  <si>
    <t xml:space="preserve"> (2) 特別交付税</t>
    <phoneticPr fontId="3"/>
  </si>
  <si>
    <t>11 交通安全対策特別交付金</t>
    <phoneticPr fontId="4"/>
  </si>
  <si>
    <t>12 分担金・負担金</t>
    <phoneticPr fontId="4"/>
  </si>
  <si>
    <t>13 使用料</t>
    <phoneticPr fontId="4"/>
  </si>
  <si>
    <t>14 手 数 料</t>
    <phoneticPr fontId="4"/>
  </si>
  <si>
    <t>15 国庫支出金</t>
    <phoneticPr fontId="4"/>
  </si>
  <si>
    <t>16 県支出金</t>
    <phoneticPr fontId="4"/>
  </si>
  <si>
    <t>17 財産収入</t>
    <phoneticPr fontId="4"/>
  </si>
  <si>
    <t>18 寄 附 金</t>
    <rPh sb="5" eb="6">
      <t>フ</t>
    </rPh>
    <phoneticPr fontId="4"/>
  </si>
  <si>
    <t>19 繰 入 金</t>
    <phoneticPr fontId="4"/>
  </si>
  <si>
    <t>20 繰 越 金</t>
    <phoneticPr fontId="4"/>
  </si>
  <si>
    <t>21 諸 収 入</t>
    <phoneticPr fontId="4"/>
  </si>
  <si>
    <t>22 地 方 債</t>
    <phoneticPr fontId="4"/>
  </si>
  <si>
    <t>財政指標</t>
    <rPh sb="0" eb="2">
      <t>ザイセイ</t>
    </rPh>
    <rPh sb="2" eb="4">
      <t>シヒョウ</t>
    </rPh>
    <phoneticPr fontId="3"/>
  </si>
  <si>
    <t xml:space="preserve"> 地 方 税</t>
    <phoneticPr fontId="3"/>
  </si>
  <si>
    <t xml:space="preserve"> 国庫支出金</t>
    <phoneticPr fontId="3"/>
  </si>
  <si>
    <t xml:space="preserve"> 地 方 債</t>
    <phoneticPr fontId="3"/>
  </si>
  <si>
    <t>　  合　　　　 計</t>
  </si>
  <si>
    <t>市町村民税</t>
    <phoneticPr fontId="3"/>
  </si>
  <si>
    <t>固定資産税</t>
    <phoneticPr fontId="3"/>
  </si>
  <si>
    <t>市町村たばこ税</t>
    <phoneticPr fontId="3"/>
  </si>
  <si>
    <t>歳出総額</t>
    <phoneticPr fontId="3"/>
  </si>
  <si>
    <t>地方債現在高</t>
    <phoneticPr fontId="3"/>
  </si>
  <si>
    <t>人　件　費</t>
    <phoneticPr fontId="3"/>
  </si>
  <si>
    <t>扶　助　費</t>
    <phoneticPr fontId="3"/>
  </si>
  <si>
    <t>公　債　費</t>
    <phoneticPr fontId="3"/>
  </si>
  <si>
    <t>物　件　費</t>
    <phoneticPr fontId="3"/>
  </si>
  <si>
    <t>維 持 補 修 費</t>
    <phoneticPr fontId="3"/>
  </si>
  <si>
    <t>投資・出資金・貸出金</t>
    <phoneticPr fontId="3"/>
  </si>
  <si>
    <t>総額</t>
    <rPh sb="0" eb="2">
      <t>ソウガク</t>
    </rPh>
    <phoneticPr fontId="3"/>
  </si>
  <si>
    <t>普通建設事業費</t>
    <phoneticPr fontId="3"/>
  </si>
  <si>
    <t xml:space="preserve"> 総　務　費</t>
    <phoneticPr fontId="3"/>
  </si>
  <si>
    <t xml:space="preserve"> 民　生　費</t>
    <phoneticPr fontId="3"/>
  </si>
  <si>
    <t xml:space="preserve"> 衛　生　費</t>
    <phoneticPr fontId="3"/>
  </si>
  <si>
    <t xml:space="preserve"> 商　工　費</t>
    <phoneticPr fontId="3"/>
  </si>
  <si>
    <t xml:space="preserve"> 土　木　費</t>
    <phoneticPr fontId="3"/>
  </si>
  <si>
    <t xml:space="preserve"> 教　育　費</t>
    <phoneticPr fontId="3"/>
  </si>
  <si>
    <t xml:space="preserve"> 公　債　費</t>
    <phoneticPr fontId="3"/>
  </si>
  <si>
    <t xml:space="preserve"> 総　　額</t>
    <rPh sb="1" eb="2">
      <t>フサ</t>
    </rPh>
    <rPh sb="4" eb="5">
      <t>ガク</t>
    </rPh>
    <phoneticPr fontId="3"/>
  </si>
  <si>
    <t xml:space="preserve"> 補助事業費</t>
    <phoneticPr fontId="3"/>
  </si>
  <si>
    <t xml:space="preserve"> 単独事業費</t>
    <phoneticPr fontId="3"/>
  </si>
  <si>
    <t>（百万円）</t>
    <rPh sb="1" eb="2">
      <t>ヒャク</t>
    </rPh>
    <rPh sb="2" eb="4">
      <t>マンエン</t>
    </rPh>
    <phoneticPr fontId="3"/>
  </si>
  <si>
    <t>　　　（百万円、％）</t>
    <rPh sb="4" eb="5">
      <t>ヒャク</t>
    </rPh>
    <rPh sb="5" eb="7">
      <t>マンエン</t>
    </rPh>
    <phoneticPr fontId="3"/>
  </si>
  <si>
    <t xml:space="preserve"> 農林水産業費</t>
    <phoneticPr fontId="3"/>
  </si>
  <si>
    <t>特定財源（12～22）</t>
    <rPh sb="0" eb="2">
      <t>トクテイ</t>
    </rPh>
    <rPh sb="2" eb="4">
      <t>ザイゲン</t>
    </rPh>
    <phoneticPr fontId="3"/>
  </si>
  <si>
    <t>地方交付税</t>
    <phoneticPr fontId="3"/>
  </si>
  <si>
    <t>11普 通 建 設 事 業 費</t>
    <phoneticPr fontId="3"/>
  </si>
  <si>
    <t>12災 害 復 旧 事 業 費</t>
    <phoneticPr fontId="3"/>
  </si>
  <si>
    <t>13失 業 対 策 事 業 費</t>
    <phoneticPr fontId="3"/>
  </si>
  <si>
    <t>投 資 的 経 費（11～12）</t>
    <phoneticPr fontId="3"/>
  </si>
  <si>
    <t>県支出金</t>
    <rPh sb="0" eb="1">
      <t>ケン</t>
    </rPh>
    <rPh sb="1" eb="3">
      <t>シシュツ</t>
    </rPh>
    <rPh sb="3" eb="4">
      <t>キン</t>
    </rPh>
    <phoneticPr fontId="3"/>
  </si>
  <si>
    <t xml:space="preserve"> うち減税補てん債</t>
    <rPh sb="3" eb="5">
      <t>ゲンゼイ</t>
    </rPh>
    <rPh sb="5" eb="6">
      <t>ホ</t>
    </rPh>
    <rPh sb="8" eb="9">
      <t>サイ</t>
    </rPh>
    <phoneticPr fontId="3"/>
  </si>
  <si>
    <t xml:space="preserve"> うち臨時財政対策債</t>
    <rPh sb="3" eb="5">
      <t>リンジ</t>
    </rPh>
    <rPh sb="5" eb="7">
      <t>ザイセイ</t>
    </rPh>
    <rPh sb="7" eb="9">
      <t>タイサク</t>
    </rPh>
    <rPh sb="9" eb="10">
      <t>サイ</t>
    </rPh>
    <phoneticPr fontId="3"/>
  </si>
  <si>
    <t>０４(H16)</t>
    <phoneticPr fontId="3"/>
  </si>
  <si>
    <t>3-1利子割交付金</t>
    <phoneticPr fontId="3"/>
  </si>
  <si>
    <t>3-2配当割交付金</t>
    <phoneticPr fontId="3"/>
  </si>
  <si>
    <t>3-3株式等譲渡所得割交付金</t>
    <phoneticPr fontId="3"/>
  </si>
  <si>
    <t>０５(H17)</t>
    <phoneticPr fontId="3"/>
  </si>
  <si>
    <t>21実質公債費比率</t>
    <rPh sb="2" eb="4">
      <t>ジッシツ</t>
    </rPh>
    <rPh sb="4" eb="7">
      <t>コウサイヒ</t>
    </rPh>
    <rPh sb="7" eb="9">
      <t>ヒリツ</t>
    </rPh>
    <phoneticPr fontId="3"/>
  </si>
  <si>
    <t>22起債制限比率</t>
    <rPh sb="2" eb="4">
      <t>キサイ</t>
    </rPh>
    <rPh sb="4" eb="6">
      <t>セイゲン</t>
    </rPh>
    <rPh sb="6" eb="8">
      <t>ヒリツ</t>
    </rPh>
    <phoneticPr fontId="3"/>
  </si>
  <si>
    <t>那須烏山市</t>
    <rPh sb="0" eb="2">
      <t>ナス</t>
    </rPh>
    <rPh sb="2" eb="4">
      <t>カラスヤマ</t>
    </rPh>
    <rPh sb="4" eb="5">
      <t>シ</t>
    </rPh>
    <phoneticPr fontId="3"/>
  </si>
  <si>
    <t>８９（元）</t>
    <rPh sb="3" eb="4">
      <t>ガン</t>
    </rPh>
    <phoneticPr fontId="3"/>
  </si>
  <si>
    <t>９０（H2）</t>
    <phoneticPr fontId="3"/>
  </si>
  <si>
    <t>９０（H2）</t>
    <phoneticPr fontId="3"/>
  </si>
  <si>
    <t>９１（H3）</t>
    <phoneticPr fontId="3"/>
  </si>
  <si>
    <t>９１（H3）</t>
    <phoneticPr fontId="3"/>
  </si>
  <si>
    <t>９２（H4）</t>
    <phoneticPr fontId="3"/>
  </si>
  <si>
    <t>９２（H4）</t>
    <phoneticPr fontId="3"/>
  </si>
  <si>
    <t>９３（H5）</t>
    <phoneticPr fontId="3"/>
  </si>
  <si>
    <t>９３（H5）</t>
    <phoneticPr fontId="3"/>
  </si>
  <si>
    <t>９４（H6）</t>
    <phoneticPr fontId="3"/>
  </si>
  <si>
    <t>９４（H6）</t>
    <phoneticPr fontId="3"/>
  </si>
  <si>
    <t>９５（H7）</t>
    <phoneticPr fontId="3"/>
  </si>
  <si>
    <t>９５（H7）</t>
    <phoneticPr fontId="3"/>
  </si>
  <si>
    <t>９６（H8）</t>
    <phoneticPr fontId="3"/>
  </si>
  <si>
    <t>９６（H8）</t>
    <phoneticPr fontId="3"/>
  </si>
  <si>
    <t>９７（H9）</t>
    <phoneticPr fontId="3"/>
  </si>
  <si>
    <t>９７（H9）</t>
    <phoneticPr fontId="3"/>
  </si>
  <si>
    <t>９８(H10)</t>
    <phoneticPr fontId="3"/>
  </si>
  <si>
    <t>９８(H10)</t>
    <phoneticPr fontId="3"/>
  </si>
  <si>
    <t>９９(H11)</t>
    <phoneticPr fontId="3"/>
  </si>
  <si>
    <t>９９(H11)</t>
    <phoneticPr fontId="3"/>
  </si>
  <si>
    <t>００(H12)</t>
    <phoneticPr fontId="3"/>
  </si>
  <si>
    <t>００(H12)</t>
    <phoneticPr fontId="3"/>
  </si>
  <si>
    <t>０１(H13)</t>
    <phoneticPr fontId="3"/>
  </si>
  <si>
    <t>０１(H13)</t>
    <phoneticPr fontId="3"/>
  </si>
  <si>
    <t>０２(H14)</t>
    <phoneticPr fontId="3"/>
  </si>
  <si>
    <t>０２(H14)</t>
    <phoneticPr fontId="3"/>
  </si>
  <si>
    <t>０３(H15)</t>
    <phoneticPr fontId="3"/>
  </si>
  <si>
    <t>０３(H15)</t>
    <phoneticPr fontId="3"/>
  </si>
  <si>
    <t>０４(H16)</t>
    <phoneticPr fontId="3"/>
  </si>
  <si>
    <t>南那須町</t>
    <rPh sb="0" eb="1">
      <t>ミナミ</t>
    </rPh>
    <rPh sb="1" eb="3">
      <t>ナス</t>
    </rPh>
    <rPh sb="3" eb="4">
      <t>マチ</t>
    </rPh>
    <phoneticPr fontId="3"/>
  </si>
  <si>
    <t>９２（H4）</t>
    <phoneticPr fontId="3"/>
  </si>
  <si>
    <t>９６（H8）</t>
    <phoneticPr fontId="3"/>
  </si>
  <si>
    <t>０２(H14)</t>
    <phoneticPr fontId="3"/>
  </si>
  <si>
    <t>１歳入総額</t>
    <phoneticPr fontId="3"/>
  </si>
  <si>
    <t>４翌年度繰越財源</t>
    <phoneticPr fontId="3"/>
  </si>
  <si>
    <t>５実質収支</t>
    <phoneticPr fontId="3"/>
  </si>
  <si>
    <t>９積立金取崩額</t>
    <phoneticPr fontId="3"/>
  </si>
  <si>
    <t>21起債制限比率</t>
    <rPh sb="2" eb="4">
      <t>キサイ</t>
    </rPh>
    <rPh sb="4" eb="6">
      <t>セイゲン</t>
    </rPh>
    <rPh sb="6" eb="8">
      <t>ヒリツ</t>
    </rPh>
    <phoneticPr fontId="3"/>
  </si>
  <si>
    <t>22積立金現在高</t>
    <rPh sb="2" eb="4">
      <t>ツミタテ</t>
    </rPh>
    <rPh sb="4" eb="5">
      <t>キン</t>
    </rPh>
    <rPh sb="5" eb="7">
      <t>ゲンザイ</t>
    </rPh>
    <rPh sb="7" eb="8">
      <t>ダカ</t>
    </rPh>
    <phoneticPr fontId="3"/>
  </si>
  <si>
    <t>23地方債現在高</t>
    <rPh sb="2" eb="5">
      <t>チホウサイ</t>
    </rPh>
    <rPh sb="5" eb="7">
      <t>ゲンザイ</t>
    </rPh>
    <rPh sb="7" eb="8">
      <t>ダカ</t>
    </rPh>
    <phoneticPr fontId="3"/>
  </si>
  <si>
    <t>24債務負担行為額</t>
    <rPh sb="2" eb="4">
      <t>サイム</t>
    </rPh>
    <rPh sb="4" eb="6">
      <t>フタン</t>
    </rPh>
    <rPh sb="6" eb="8">
      <t>コウイ</t>
    </rPh>
    <rPh sb="8" eb="9">
      <t>ガク</t>
    </rPh>
    <phoneticPr fontId="3"/>
  </si>
  <si>
    <t>25収益事業収入</t>
    <rPh sb="2" eb="4">
      <t>シュウエキ</t>
    </rPh>
    <rPh sb="4" eb="6">
      <t>ジギョウ</t>
    </rPh>
    <rPh sb="6" eb="8">
      <t>シュウニュウ</t>
    </rPh>
    <phoneticPr fontId="3"/>
  </si>
  <si>
    <t>26土地開発基金現在高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3"/>
  </si>
  <si>
    <t>烏山町</t>
    <rPh sb="0" eb="3">
      <t>カラスヤママチ</t>
    </rPh>
    <phoneticPr fontId="3"/>
  </si>
  <si>
    <t>１歳入総額</t>
    <phoneticPr fontId="3"/>
  </si>
  <si>
    <t>２歳出総額</t>
    <phoneticPr fontId="3"/>
  </si>
  <si>
    <t>３歳入歳出差引</t>
    <phoneticPr fontId="3"/>
  </si>
  <si>
    <t>５実質収支</t>
    <phoneticPr fontId="3"/>
  </si>
  <si>
    <t>６単年度収支</t>
    <phoneticPr fontId="3"/>
  </si>
  <si>
    <t>７積立金</t>
    <phoneticPr fontId="3"/>
  </si>
  <si>
    <t>８繰上償還金</t>
    <phoneticPr fontId="3"/>
  </si>
  <si>
    <t>９積立金取崩額</t>
    <phoneticPr fontId="3"/>
  </si>
  <si>
    <t>10実質単年度収支</t>
    <phoneticPr fontId="3"/>
  </si>
  <si>
    <t>９７(H9）</t>
    <phoneticPr fontId="3"/>
  </si>
  <si>
    <t>９７(H9）</t>
    <phoneticPr fontId="3"/>
  </si>
  <si>
    <t>９８(H10）</t>
    <phoneticPr fontId="3"/>
  </si>
  <si>
    <t>９８(H10）</t>
    <phoneticPr fontId="3"/>
  </si>
  <si>
    <t>９９(H11）</t>
    <phoneticPr fontId="3"/>
  </si>
  <si>
    <t>００(H12）</t>
    <phoneticPr fontId="3"/>
  </si>
  <si>
    <t>０１(H13）</t>
    <phoneticPr fontId="3"/>
  </si>
  <si>
    <t>０２(H14）</t>
    <phoneticPr fontId="3"/>
  </si>
  <si>
    <t>０３(H15）</t>
    <phoneticPr fontId="3"/>
  </si>
  <si>
    <t>０４(H16）</t>
    <phoneticPr fontId="3"/>
  </si>
  <si>
    <t>１ 地 方 税</t>
    <phoneticPr fontId="3"/>
  </si>
  <si>
    <t>２ 地方譲与税</t>
    <phoneticPr fontId="3"/>
  </si>
  <si>
    <t>3-1利子割交付金</t>
    <phoneticPr fontId="3"/>
  </si>
  <si>
    <t>3-2配当割交付金</t>
    <phoneticPr fontId="3"/>
  </si>
  <si>
    <t>3-3株式等譲渡所得割交付金</t>
    <phoneticPr fontId="3"/>
  </si>
  <si>
    <t>４ 地方消費税交付金</t>
    <phoneticPr fontId="3"/>
  </si>
  <si>
    <t>５ ゴルフ場利用税交付金</t>
    <phoneticPr fontId="4"/>
  </si>
  <si>
    <t>６ 特別地方消費税交付金</t>
    <phoneticPr fontId="4"/>
  </si>
  <si>
    <t>７ 自動車取得税交付金</t>
    <phoneticPr fontId="4"/>
  </si>
  <si>
    <t>８ 国有提供施設等助成交付金</t>
    <phoneticPr fontId="4"/>
  </si>
  <si>
    <t>10 地方交付税</t>
    <phoneticPr fontId="4"/>
  </si>
  <si>
    <t xml:space="preserve"> (1) 普通交付税</t>
    <phoneticPr fontId="3"/>
  </si>
  <si>
    <t xml:space="preserve"> (2) 特別交付税</t>
    <phoneticPr fontId="3"/>
  </si>
  <si>
    <t>11 交通安全対策特別交付金</t>
    <phoneticPr fontId="4"/>
  </si>
  <si>
    <t>12 分担金・負担金</t>
    <phoneticPr fontId="4"/>
  </si>
  <si>
    <t>13 使用料</t>
    <phoneticPr fontId="4"/>
  </si>
  <si>
    <t>14 手 数 料</t>
    <phoneticPr fontId="4"/>
  </si>
  <si>
    <t>15 国庫支出金</t>
    <phoneticPr fontId="4"/>
  </si>
  <si>
    <t>16 県支出金</t>
    <phoneticPr fontId="4"/>
  </si>
  <si>
    <t>17 財産収入</t>
    <phoneticPr fontId="4"/>
  </si>
  <si>
    <t>19 繰 入 金</t>
    <phoneticPr fontId="4"/>
  </si>
  <si>
    <t>20 繰 越 金</t>
    <phoneticPr fontId="4"/>
  </si>
  <si>
    <t>21 諸 収 入</t>
    <phoneticPr fontId="4"/>
  </si>
  <si>
    <t>22 地 方 債</t>
    <phoneticPr fontId="4"/>
  </si>
  <si>
    <t xml:space="preserve"> (1)減税補てん債</t>
    <rPh sb="4" eb="6">
      <t>ゲンゼイ</t>
    </rPh>
    <rPh sb="6" eb="7">
      <t>ホ</t>
    </rPh>
    <rPh sb="9" eb="10">
      <t>サイ</t>
    </rPh>
    <phoneticPr fontId="3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</si>
  <si>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3"/>
  </si>
  <si>
    <t>一般財源(1～11）</t>
    <phoneticPr fontId="3"/>
  </si>
  <si>
    <t>自主財源（1+12+13+14+17～21）</t>
    <phoneticPr fontId="4"/>
  </si>
  <si>
    <t>依存財源（2～11+15+16+22）</t>
    <phoneticPr fontId="4"/>
  </si>
  <si>
    <t>　  合　　　　 計</t>
    <phoneticPr fontId="3"/>
  </si>
  <si>
    <t>０１(H13</t>
    <phoneticPr fontId="3"/>
  </si>
  <si>
    <t>１人　件　費</t>
    <phoneticPr fontId="3"/>
  </si>
  <si>
    <t>２扶　助　費</t>
    <phoneticPr fontId="3"/>
  </si>
  <si>
    <t>３公　債　費</t>
    <phoneticPr fontId="3"/>
  </si>
  <si>
    <t>４物　件　費</t>
    <phoneticPr fontId="3"/>
  </si>
  <si>
    <t>５維 持 補 修 費</t>
    <phoneticPr fontId="3"/>
  </si>
  <si>
    <t>６補　助　費　等</t>
    <phoneticPr fontId="3"/>
  </si>
  <si>
    <t>７繰　出　金</t>
    <phoneticPr fontId="3"/>
  </si>
  <si>
    <t>８積　立　金　</t>
    <phoneticPr fontId="3"/>
  </si>
  <si>
    <t>11普 通 建 設 事 業 費</t>
    <phoneticPr fontId="3"/>
  </si>
  <si>
    <t xml:space="preserve"> 　　うち補助事業費</t>
    <phoneticPr fontId="3"/>
  </si>
  <si>
    <t xml:space="preserve"> 　　うち単独事業費</t>
    <phoneticPr fontId="3"/>
  </si>
  <si>
    <t>12災 害 復 旧 事 業 費</t>
    <phoneticPr fontId="3"/>
  </si>
  <si>
    <t>13失 業 対 策 事 業 費</t>
    <phoneticPr fontId="3"/>
  </si>
  <si>
    <t>義 務 的 経 費（1～３）</t>
    <phoneticPr fontId="3"/>
  </si>
  <si>
    <t>投 資 的 経 費（11～12）</t>
    <phoneticPr fontId="3"/>
  </si>
  <si>
    <t>10普 通 建 設 事 業 費</t>
    <phoneticPr fontId="3"/>
  </si>
  <si>
    <t>11災 害 復 旧 事 業 費</t>
    <phoneticPr fontId="3"/>
  </si>
  <si>
    <t>12失 業 対 策 事 業 費</t>
    <phoneticPr fontId="3"/>
  </si>
  <si>
    <t>投 資 的 経 費（10～12）</t>
    <phoneticPr fontId="3"/>
  </si>
  <si>
    <t>１ 議　会　費</t>
    <phoneticPr fontId="3"/>
  </si>
  <si>
    <t>２ 総　務　費</t>
    <phoneticPr fontId="3"/>
  </si>
  <si>
    <t>３ 民　生　費</t>
    <phoneticPr fontId="3"/>
  </si>
  <si>
    <t>４ 衛　生　費</t>
    <phoneticPr fontId="3"/>
  </si>
  <si>
    <t>５ 労　働　費</t>
    <phoneticPr fontId="3"/>
  </si>
  <si>
    <t>６ 農 林 水 産 業 費</t>
    <phoneticPr fontId="3"/>
  </si>
  <si>
    <t>７ 商　工　費</t>
    <phoneticPr fontId="3"/>
  </si>
  <si>
    <t>８ 土　木　費</t>
    <phoneticPr fontId="3"/>
  </si>
  <si>
    <t>９ 消　防　費</t>
    <phoneticPr fontId="3"/>
  </si>
  <si>
    <t>10 教　育　費</t>
    <phoneticPr fontId="3"/>
  </si>
  <si>
    <t>11 災 害 復 旧 費</t>
    <phoneticPr fontId="3"/>
  </si>
  <si>
    <t>12 公　債　費</t>
    <phoneticPr fontId="3"/>
  </si>
  <si>
    <t>０４(H16)までは合併前の２町の合算</t>
    <rPh sb="10" eb="12">
      <t>ガッペイ</t>
    </rPh>
    <rPh sb="12" eb="13">
      <t>マエ</t>
    </rPh>
    <rPh sb="15" eb="16">
      <t>チョウ</t>
    </rPh>
    <rPh sb="17" eb="19">
      <t>ガッサン</t>
    </rPh>
    <phoneticPr fontId="3"/>
  </si>
  <si>
    <t>０６(H18)</t>
    <phoneticPr fontId="3"/>
  </si>
  <si>
    <t>０７(H19)</t>
    <phoneticPr fontId="3"/>
  </si>
  <si>
    <t>23将来負担比率</t>
    <phoneticPr fontId="3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</si>
  <si>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3"/>
  </si>
  <si>
    <t>25地方債現在高</t>
    <rPh sb="2" eb="5">
      <t>チホウサイ</t>
    </rPh>
    <rPh sb="5" eb="7">
      <t>ゲンザイ</t>
    </rPh>
    <rPh sb="7" eb="8">
      <t>ダカ</t>
    </rPh>
    <phoneticPr fontId="3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</si>
  <si>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3"/>
  </si>
  <si>
    <t>27収益事業収入</t>
    <rPh sb="2" eb="4">
      <t>シュウエキ</t>
    </rPh>
    <rPh sb="4" eb="6">
      <t>ジギョウ</t>
    </rPh>
    <rPh sb="6" eb="8">
      <t>シュウニュウ</t>
    </rPh>
    <phoneticPr fontId="3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</si>
  <si>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3"/>
  </si>
  <si>
    <t>０６(H18)</t>
    <phoneticPr fontId="3"/>
  </si>
  <si>
    <t>０８(H20)</t>
    <phoneticPr fontId="3"/>
  </si>
  <si>
    <t>０９(H21)</t>
    <phoneticPr fontId="3"/>
  </si>
  <si>
    <t>１０(22)</t>
    <phoneticPr fontId="3"/>
  </si>
  <si>
    <t>１１(H23)</t>
    <phoneticPr fontId="3"/>
  </si>
  <si>
    <t>１０(H22)</t>
    <phoneticPr fontId="3"/>
  </si>
  <si>
    <t xml:space="preserve"> (3) 震災復興特別交付税</t>
    <phoneticPr fontId="3"/>
  </si>
  <si>
    <t>１２(H24)</t>
  </si>
  <si>
    <t>１３(H25)</t>
  </si>
  <si>
    <t>１４(H26)</t>
  </si>
  <si>
    <t>１５(H27)</t>
  </si>
  <si>
    <t>１６(H28)</t>
    <phoneticPr fontId="3"/>
  </si>
  <si>
    <t>-</t>
  </si>
  <si>
    <t>うち臨時財政対策債</t>
    <rPh sb="2" eb="9">
      <t>リ</t>
    </rPh>
    <phoneticPr fontId="3"/>
  </si>
  <si>
    <t>那須烏山市</t>
  </si>
  <si>
    <t>那須烏山市</t>
    <rPh sb="0" eb="2">
      <t>ナス</t>
    </rPh>
    <rPh sb="2" eb="4">
      <t>カラスヤマ</t>
    </rPh>
    <rPh sb="4" eb="5">
      <t>シ</t>
    </rPh>
    <phoneticPr fontId="3"/>
  </si>
  <si>
    <t>（単位:百万円、％）</t>
    <rPh sb="1" eb="3">
      <t>タンイ</t>
    </rPh>
    <rPh sb="4" eb="7">
      <t>ヒャクマンエン</t>
    </rPh>
    <phoneticPr fontId="3"/>
  </si>
  <si>
    <t>１７(H29)</t>
  </si>
  <si>
    <t>１７(H29)</t>
    <phoneticPr fontId="3"/>
  </si>
  <si>
    <t>１８(H30)</t>
    <phoneticPr fontId="3"/>
  </si>
  <si>
    <t>-</t>
    <phoneticPr fontId="3"/>
  </si>
  <si>
    <t>１９(R１)</t>
    <phoneticPr fontId="3"/>
  </si>
  <si>
    <t>８ 自動車税環境性能割交付金</t>
    <phoneticPr fontId="3"/>
  </si>
  <si>
    <t>（％）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</si>
</sst>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8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9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" fillId="0" borderId="0"/>
    <xf numFmtId="0" fontId="1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</cellStyleXfs>
  <cellXfs count="134">
    <xf numFmtId="0" fontId="0" fillId="0" borderId="0" xfId="0"/>
    <xf numFmtId="0" fontId="6" fillId="0" borderId="0" xfId="0" applyFont="1"/>
    <xf numFmtId="0" fontId="6" fillId="0" borderId="1" xfId="0" applyFont="1" applyBorder="1"/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179" fontId="6" fillId="0" borderId="1" xfId="0" applyNumberFormat="1" applyFont="1" applyBorder="1"/>
    <xf numFmtId="179" fontId="6" fillId="0" borderId="1" xfId="1" applyNumberFormat="1" applyFont="1" applyBorder="1"/>
    <xf numFmtId="179" fontId="5" fillId="0" borderId="1" xfId="1" applyNumberFormat="1" applyFont="1" applyFill="1" applyBorder="1" applyProtection="1"/>
    <xf numFmtId="179" fontId="5" fillId="0" borderId="1" xfId="0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79" fontId="6" fillId="0" borderId="0" xfId="0" applyNumberFormat="1" applyFont="1"/>
    <xf numFmtId="179" fontId="5" fillId="0" borderId="1" xfId="0" applyNumberFormat="1" applyFont="1" applyFill="1" applyBorder="1" applyAlignment="1" applyProtection="1">
      <alignment vertical="center"/>
    </xf>
    <xf numFmtId="183" fontId="6" fillId="0" borderId="1" xfId="0" applyNumberFormat="1" applyFont="1" applyBorder="1"/>
    <xf numFmtId="183" fontId="5" fillId="0" borderId="1" xfId="1" applyNumberFormat="1" applyFont="1" applyFill="1" applyBorder="1" applyProtection="1"/>
    <xf numFmtId="183" fontId="6" fillId="0" borderId="1" xfId="1" applyNumberFormat="1" applyFont="1" applyBorder="1"/>
    <xf numFmtId="183" fontId="6" fillId="0" borderId="0" xfId="0" applyNumberFormat="1" applyFont="1"/>
    <xf numFmtId="183" fontId="5" fillId="0" borderId="1" xfId="0" applyNumberFormat="1" applyFont="1" applyFill="1" applyBorder="1" applyProtection="1"/>
    <xf numFmtId="183" fontId="5" fillId="0" borderId="1" xfId="0" applyNumberFormat="1" applyFont="1" applyBorder="1"/>
    <xf numFmtId="183" fontId="5" fillId="0" borderId="0" xfId="0" applyNumberFormat="1" applyFont="1"/>
    <xf numFmtId="183" fontId="5" fillId="0" borderId="1" xfId="0" applyNumberFormat="1" applyFont="1" applyFill="1" applyBorder="1" applyAlignment="1" applyProtection="1">
      <alignment vertical="center"/>
    </xf>
    <xf numFmtId="182" fontId="6" fillId="0" borderId="1" xfId="0" applyNumberFormat="1" applyFont="1" applyBorder="1"/>
    <xf numFmtId="182" fontId="6" fillId="0" borderId="1" xfId="1" applyNumberFormat="1" applyFont="1" applyBorder="1"/>
    <xf numFmtId="0" fontId="7" fillId="0" borderId="0" xfId="0" applyFont="1"/>
    <xf numFmtId="0" fontId="8" fillId="0" borderId="0" xfId="0" applyFont="1"/>
    <xf numFmtId="179" fontId="7" fillId="0" borderId="0" xfId="0" applyNumberFormat="1" applyFont="1"/>
    <xf numFmtId="184" fontId="5" fillId="0" borderId="1" xfId="1" applyNumberFormat="1" applyFont="1" applyFill="1" applyBorder="1" applyProtection="1"/>
    <xf numFmtId="184" fontId="6" fillId="0" borderId="1" xfId="1" applyNumberFormat="1" applyFont="1" applyBorder="1"/>
    <xf numFmtId="183" fontId="7" fillId="0" borderId="0" xfId="0" applyNumberFormat="1" applyFont="1"/>
    <xf numFmtId="183" fontId="8" fillId="0" borderId="0" xfId="0" applyNumberFormat="1" applyFont="1"/>
    <xf numFmtId="184" fontId="5" fillId="0" borderId="1" xfId="0" applyNumberFormat="1" applyFont="1" applyFill="1" applyBorder="1" applyProtection="1"/>
    <xf numFmtId="182" fontId="5" fillId="0" borderId="1" xfId="0" applyNumberFormat="1" applyFont="1" applyBorder="1"/>
    <xf numFmtId="183" fontId="9" fillId="0" borderId="0" xfId="0" applyNumberFormat="1" applyFont="1"/>
    <xf numFmtId="183" fontId="10" fillId="0" borderId="0" xfId="0" applyNumberFormat="1" applyFont="1"/>
    <xf numFmtId="182" fontId="5" fillId="0" borderId="1" xfId="0" applyNumberFormat="1" applyFont="1" applyFill="1" applyBorder="1" applyProtection="1"/>
    <xf numFmtId="182" fontId="5" fillId="0" borderId="0" xfId="0" applyNumberFormat="1" applyFo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3" fontId="0" fillId="0" borderId="0" xfId="0" applyNumberFormat="1"/>
    <xf numFmtId="0" fontId="6" fillId="0" borderId="1" xfId="0" applyFont="1" applyBorder="1" applyAlignment="1">
      <alignment vertical="center"/>
    </xf>
    <xf numFmtId="178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183" fontId="6" fillId="0" borderId="1" xfId="0" applyNumberFormat="1" applyFont="1" applyBorder="1" applyAlignment="1">
      <alignment vertical="center"/>
    </xf>
    <xf numFmtId="183" fontId="6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 applyProtection="1">
      <alignment vertical="center"/>
    </xf>
    <xf numFmtId="180" fontId="6" fillId="0" borderId="1" xfId="1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5" fontId="6" fillId="0" borderId="0" xfId="0" applyNumberFormat="1" applyFont="1"/>
    <xf numFmtId="183" fontId="5" fillId="0" borderId="1" xfId="0" applyNumberFormat="1" applyFont="1" applyFill="1" applyBorder="1" applyAlignment="1" applyProtection="1"/>
    <xf numFmtId="183" fontId="5" fillId="0" borderId="1" xfId="0" applyNumberFormat="1" applyFont="1" applyBorder="1" applyAlignment="1"/>
    <xf numFmtId="185" fontId="8" fillId="0" borderId="0" xfId="0" applyNumberFormat="1" applyFont="1"/>
    <xf numFmtId="179" fontId="8" fillId="0" borderId="0" xfId="0" applyNumberFormat="1" applyFont="1"/>
    <xf numFmtId="0" fontId="0" fillId="0" borderId="0" xfId="0" applyAlignment="1">
      <alignment horizontal="left"/>
    </xf>
    <xf numFmtId="38" fontId="6" fillId="0" borderId="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9" fontId="6" fillId="0" borderId="1" xfId="1" applyNumberFormat="1" applyFont="1" applyBorder="1" applyAlignment="1">
      <alignment vertical="center"/>
    </xf>
    <xf numFmtId="181" fontId="6" fillId="0" borderId="1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82" fontId="6" fillId="0" borderId="1" xfId="1" applyNumberFormat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38" fontId="6" fillId="0" borderId="0" xfId="1" applyFont="1"/>
    <xf numFmtId="38" fontId="6" fillId="0" borderId="1" xfId="1" applyFont="1" applyBorder="1"/>
    <xf numFmtId="183" fontId="6" fillId="0" borderId="0" xfId="0" applyNumberFormat="1" applyFont="1" applyBorder="1"/>
    <xf numFmtId="179" fontId="6" fillId="0" borderId="0" xfId="1" applyNumberFormat="1" applyFont="1"/>
    <xf numFmtId="183" fontId="6" fillId="0" borderId="0" xfId="1" applyNumberFormat="1" applyFont="1"/>
    <xf numFmtId="182" fontId="5" fillId="0" borderId="1" xfId="1" applyNumberFormat="1" applyFont="1" applyFill="1" applyBorder="1" applyProtection="1"/>
    <xf numFmtId="183" fontId="5" fillId="0" borderId="0" xfId="1" applyNumberFormat="1" applyFont="1"/>
    <xf numFmtId="183" fontId="6" fillId="0" borderId="1" xfId="0" applyNumberFormat="1" applyFont="1" applyBorder="1" applyAlignment="1"/>
    <xf numFmtId="183" fontId="5" fillId="0" borderId="1" xfId="1" applyNumberFormat="1" applyFont="1" applyBorder="1"/>
    <xf numFmtId="182" fontId="5" fillId="0" borderId="0" xfId="1" applyNumberFormat="1" applyFont="1"/>
    <xf numFmtId="0" fontId="6" fillId="2" borderId="1" xfId="0" applyFont="1" applyFill="1" applyBorder="1" applyAlignment="1">
      <alignment vertical="center"/>
    </xf>
    <xf numFmtId="38" fontId="6" fillId="2" borderId="1" xfId="1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179" fontId="5" fillId="2" borderId="1" xfId="1" applyNumberFormat="1" applyFont="1" applyFill="1" applyBorder="1" applyProtection="1"/>
    <xf numFmtId="183" fontId="5" fillId="2" borderId="1" xfId="1" applyNumberFormat="1" applyFont="1" applyFill="1" applyBorder="1" applyProtection="1"/>
    <xf numFmtId="179" fontId="6" fillId="2" borderId="1" xfId="1" applyNumberFormat="1" applyFont="1" applyFill="1" applyBorder="1"/>
    <xf numFmtId="0" fontId="5" fillId="2" borderId="1" xfId="0" applyFont="1" applyFill="1" applyBorder="1" applyAlignment="1" applyProtection="1">
      <alignment horizontal="left" vertical="center"/>
    </xf>
    <xf numFmtId="179" fontId="5" fillId="2" borderId="1" xfId="0" applyNumberFormat="1" applyFont="1" applyFill="1" applyBorder="1" applyProtection="1"/>
    <xf numFmtId="179" fontId="5" fillId="2" borderId="1" xfId="1" applyNumberFormat="1" applyFont="1" applyFill="1" applyBorder="1" applyAlignment="1" applyProtection="1">
      <alignment horizontal="right" vertical="center"/>
    </xf>
    <xf numFmtId="182" fontId="6" fillId="2" borderId="1" xfId="0" applyNumberFormat="1" applyFont="1" applyFill="1" applyBorder="1"/>
    <xf numFmtId="182" fontId="6" fillId="2" borderId="1" xfId="1" applyNumberFormat="1" applyFont="1" applyFill="1" applyBorder="1"/>
    <xf numFmtId="0" fontId="6" fillId="2" borderId="1" xfId="0" applyFont="1" applyFill="1" applyBorder="1" applyAlignment="1">
      <alignment horizontal="left" vertical="center"/>
    </xf>
    <xf numFmtId="178" fontId="6" fillId="2" borderId="1" xfId="1" applyNumberFormat="1" applyFont="1" applyFill="1" applyBorder="1" applyAlignment="1">
      <alignment vertical="center"/>
    </xf>
    <xf numFmtId="183" fontId="5" fillId="2" borderId="1" xfId="1" applyNumberFormat="1" applyFont="1" applyFill="1" applyBorder="1" applyAlignment="1" applyProtection="1">
      <alignment vertical="center"/>
    </xf>
    <xf numFmtId="183" fontId="6" fillId="2" borderId="1" xfId="1" applyNumberFormat="1" applyFont="1" applyFill="1" applyBorder="1" applyAlignment="1">
      <alignment vertical="center"/>
    </xf>
    <xf numFmtId="180" fontId="6" fillId="2" borderId="1" xfId="1" applyNumberFormat="1" applyFont="1" applyFill="1" applyBorder="1" applyAlignment="1">
      <alignment vertical="center"/>
    </xf>
    <xf numFmtId="179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/>
    <xf numFmtId="183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179" fontId="5" fillId="2" borderId="1" xfId="0" applyNumberFormat="1" applyFont="1" applyFill="1" applyBorder="1" applyAlignment="1" applyProtection="1"/>
    <xf numFmtId="184" fontId="5" fillId="2" borderId="1" xfId="1" applyNumberFormat="1" applyFont="1" applyFill="1" applyBorder="1" applyProtection="1"/>
    <xf numFmtId="184" fontId="6" fillId="2" borderId="1" xfId="1" applyNumberFormat="1" applyFont="1" applyFill="1" applyBorder="1"/>
    <xf numFmtId="183" fontId="5" fillId="2" borderId="1" xfId="0" applyNumberFormat="1" applyFont="1" applyFill="1" applyBorder="1" applyProtection="1"/>
    <xf numFmtId="184" fontId="5" fillId="2" borderId="1" xfId="0" applyNumberFormat="1" applyFont="1" applyFill="1" applyBorder="1" applyProtection="1"/>
    <xf numFmtId="182" fontId="5" fillId="2" borderId="1" xfId="0" applyNumberFormat="1" applyFont="1" applyFill="1" applyBorder="1"/>
    <xf numFmtId="183" fontId="5" fillId="2" borderId="1" xfId="0" applyNumberFormat="1" applyFont="1" applyFill="1" applyBorder="1" applyAlignment="1" applyProtection="1">
      <alignment vertical="center"/>
    </xf>
    <xf numFmtId="183" fontId="5" fillId="2" borderId="1" xfId="0" applyNumberFormat="1" applyFont="1" applyFill="1" applyBorder="1" applyAlignment="1" applyProtection="1"/>
    <xf numFmtId="182" fontId="5" fillId="2" borderId="1" xfId="0" applyNumberFormat="1" applyFont="1" applyFill="1" applyBorder="1" applyProtection="1"/>
    <xf numFmtId="0" fontId="6" fillId="0" borderId="0" xfId="0" applyFont="1" applyAlignment="1">
      <alignment vertical="center"/>
    </xf>
    <xf numFmtId="183" fontId="6" fillId="0" borderId="1" xfId="1" applyNumberFormat="1" applyFont="1" applyBorder="1" applyAlignment="1" applyProtection="1">
      <alignment vertical="center"/>
    </xf>
    <xf numFmtId="179" fontId="6" fillId="0" borderId="1" xfId="1" applyNumberFormat="1" applyFont="1" applyFill="1" applyBorder="1" applyProtection="1"/>
    <xf numFmtId="183" fontId="6" fillId="0" borderId="1" xfId="1" applyNumberFormat="1" applyFont="1" applyFill="1" applyBorder="1" applyProtection="1"/>
    <xf numFmtId="179" fontId="6" fillId="0" borderId="1" xfId="0" applyNumberFormat="1" applyFont="1" applyFill="1" applyBorder="1" applyProtection="1"/>
    <xf numFmtId="179" fontId="6" fillId="0" borderId="1" xfId="1" applyNumberFormat="1" applyFont="1" applyFill="1" applyBorder="1" applyAlignment="1" applyProtection="1">
      <alignment horizontal="right" vertical="center"/>
    </xf>
    <xf numFmtId="184" fontId="6" fillId="0" borderId="1" xfId="1" applyNumberFormat="1" applyFont="1" applyFill="1" applyBorder="1" applyProtection="1"/>
    <xf numFmtId="183" fontId="6" fillId="0" borderId="1" xfId="0" applyNumberFormat="1" applyFont="1" applyFill="1" applyBorder="1" applyProtection="1"/>
    <xf numFmtId="184" fontId="6" fillId="0" borderId="1" xfId="0" applyNumberFormat="1" applyFont="1" applyFill="1" applyBorder="1" applyProtection="1"/>
    <xf numFmtId="183" fontId="6" fillId="0" borderId="1" xfId="0" applyNumberFormat="1" applyFont="1" applyFill="1" applyBorder="1" applyAlignment="1" applyProtection="1"/>
    <xf numFmtId="182" fontId="6" fillId="0" borderId="1" xfId="0" applyNumberFormat="1" applyFont="1" applyFill="1" applyBorder="1" applyProtection="1"/>
    <xf numFmtId="182" fontId="6" fillId="0" borderId="0" xfId="0" applyNumberFormat="1" applyFont="1"/>
    <xf numFmtId="178" fontId="6" fillId="0" borderId="2" xfId="1" applyNumberFormat="1" applyFont="1" applyBorder="1" applyAlignment="1">
      <alignment vertical="center"/>
    </xf>
    <xf numFmtId="183" fontId="6" fillId="0" borderId="2" xfId="1" applyNumberFormat="1" applyFont="1" applyBorder="1" applyAlignment="1" applyProtection="1">
      <alignment vertical="center"/>
    </xf>
    <xf numFmtId="183" fontId="6" fillId="0" borderId="2" xfId="1" applyNumberFormat="1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82" fontId="6" fillId="0" borderId="2" xfId="0" applyNumberFormat="1" applyFont="1" applyBorder="1" applyAlignment="1">
      <alignment vertical="center"/>
    </xf>
    <xf numFmtId="183" fontId="6" fillId="0" borderId="2" xfId="0" applyNumberFormat="1" applyFont="1" applyBorder="1" applyAlignment="1">
      <alignment vertical="center"/>
    </xf>
    <xf numFmtId="179" fontId="6" fillId="0" borderId="2" xfId="1" applyNumberFormat="1" applyFont="1" applyFill="1" applyBorder="1" applyProtection="1"/>
    <xf numFmtId="183" fontId="6" fillId="0" borderId="2" xfId="1" applyNumberFormat="1" applyFont="1" applyFill="1" applyBorder="1" applyProtection="1"/>
    <xf numFmtId="179" fontId="6" fillId="0" borderId="2" xfId="1" applyNumberFormat="1" applyFont="1" applyBorder="1"/>
    <xf numFmtId="179" fontId="6" fillId="0" borderId="2" xfId="0" applyNumberFormat="1" applyFont="1" applyFill="1" applyBorder="1" applyProtection="1"/>
    <xf numFmtId="183" fontId="6" fillId="0" borderId="2" xfId="1" applyNumberFormat="1" applyFont="1" applyBorder="1"/>
    <xf numFmtId="183" fontId="6" fillId="0" borderId="2" xfId="0" applyNumberFormat="1" applyFont="1" applyFill="1" applyBorder="1" applyAlignment="1" applyProtection="1"/>
    <xf numFmtId="182" fontId="6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</cellXfs>
  <cellStyles count="28">
    <cellStyle name="パーセント 2" xfId="4" xr:uid="{00000000-0005-0000-0000-000000000000}"/>
    <cellStyle name="桁区切り" xfId="1" builtinId="6"/>
    <cellStyle name="桁区切り 2" xfId="5" xr:uid="{00000000-0005-0000-0000-000001000000}"/>
    <cellStyle name="桁区切り 2 2" xfId="6" xr:uid="{00000000-0005-0000-0000-000002000000}"/>
    <cellStyle name="桁区切り 2 3" xfId="7" xr:uid="{00000000-0005-0000-0000-000003000000}"/>
    <cellStyle name="桁区切り 3" xfId="8" xr:uid="{00000000-0005-0000-0000-000004000000}"/>
    <cellStyle name="桁区切り 4" xfId="9" xr:uid="{00000000-0005-0000-0000-000005000000}"/>
    <cellStyle name="桁区切り 5" xfId="10" xr:uid="{00000000-0005-0000-0000-000006000000}"/>
    <cellStyle name="通貨 2" xfId="11" xr:uid="{00000000-0005-0000-0000-000007000000}"/>
    <cellStyle name="通貨 3" xfId="12" xr:uid="{00000000-0005-0000-0000-000008000000}"/>
    <cellStyle name="標準" xfId="0" builtinId="0"/>
    <cellStyle name="標準 2" xfId="3" xr:uid="{00000000-0005-0000-0000-00000A000000}"/>
    <cellStyle name="標準 2 2" xfId="13" xr:uid="{00000000-0005-0000-0000-00000B000000}"/>
    <cellStyle name="標準 2 3" xfId="14" xr:uid="{00000000-0005-0000-0000-00000C000000}"/>
    <cellStyle name="標準 2 4" xfId="26" xr:uid="{00000000-0005-0000-0000-00000D000000}"/>
    <cellStyle name="標準 2_2007AJAHO401600" xfId="15" xr:uid="{00000000-0005-0000-0000-00000E000000}"/>
    <cellStyle name="標準 3" xfId="16" xr:uid="{00000000-0005-0000-0000-00000F000000}"/>
    <cellStyle name="標準 3 2" xfId="17" xr:uid="{00000000-0005-0000-0000-000010000000}"/>
    <cellStyle name="標準 3 3" xfId="27" xr:uid="{00000000-0005-0000-0000-000011000000}"/>
    <cellStyle name="標準 3_APAHO401000" xfId="18" xr:uid="{00000000-0005-0000-0000-000012000000}"/>
    <cellStyle name="標準 4" xfId="19" xr:uid="{00000000-0005-0000-0000-000013000000}"/>
    <cellStyle name="標準 4 2" xfId="20" xr:uid="{00000000-0005-0000-0000-000014000000}"/>
    <cellStyle name="標準 4_APAHO401000" xfId="21" xr:uid="{00000000-0005-0000-0000-000015000000}"/>
    <cellStyle name="標準 5" xfId="22" xr:uid="{00000000-0005-0000-0000-000019000000}"/>
    <cellStyle name="標準 6" xfId="23" xr:uid="{00000000-0005-0000-0000-00001A000000}"/>
    <cellStyle name="標準 6 2" xfId="24" xr:uid="{00000000-0005-0000-0000-00001B000000}"/>
    <cellStyle name="標準 6_APAHO401000" xfId="25" xr:uid="{00000000-0005-0000-0000-00001C000000}"/>
    <cellStyle name="標準 7" xfId="2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42112481581935751"/>
          <c:y val="2.00193907447615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28383996696478E-2"/>
          <c:y val="7.930471263766449E-2"/>
          <c:w val="0.86224496260077144"/>
          <c:h val="0.75813446647657434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グラフ!$Q$7:$AT$7</c:f>
              <c:numCache>
                <c:formatCode>#,##0,</c:formatCode>
                <c:ptCount val="29"/>
                <c:pt idx="0">
                  <c:v>11833100</c:v>
                </c:pt>
                <c:pt idx="1">
                  <c:v>12663804</c:v>
                </c:pt>
                <c:pt idx="2">
                  <c:v>12937325</c:v>
                </c:pt>
                <c:pt idx="3">
                  <c:v>12097441</c:v>
                </c:pt>
                <c:pt idx="4">
                  <c:v>11815372</c:v>
                </c:pt>
                <c:pt idx="5">
                  <c:v>12336546</c:v>
                </c:pt>
                <c:pt idx="6">
                  <c:v>11987670</c:v>
                </c:pt>
                <c:pt idx="7">
                  <c:v>12035980</c:v>
                </c:pt>
                <c:pt idx="8">
                  <c:v>13658183</c:v>
                </c:pt>
                <c:pt idx="9">
                  <c:v>11387397</c:v>
                </c:pt>
                <c:pt idx="10">
                  <c:v>11655275</c:v>
                </c:pt>
                <c:pt idx="11">
                  <c:v>11641247</c:v>
                </c:pt>
                <c:pt idx="12">
                  <c:v>10939436</c:v>
                </c:pt>
                <c:pt idx="13">
                  <c:v>10738219</c:v>
                </c:pt>
                <c:pt idx="14">
                  <c:v>11954537</c:v>
                </c:pt>
                <c:pt idx="15">
                  <c:v>10837297</c:v>
                </c:pt>
                <c:pt idx="16">
                  <c:v>11840599</c:v>
                </c:pt>
                <c:pt idx="17">
                  <c:v>11332421</c:v>
                </c:pt>
                <c:pt idx="18">
                  <c:v>13290044</c:v>
                </c:pt>
                <c:pt idx="19">
                  <c:v>13562035</c:v>
                </c:pt>
                <c:pt idx="20">
                  <c:v>14792497</c:v>
                </c:pt>
                <c:pt idx="21">
                  <c:v>14150969</c:v>
                </c:pt>
                <c:pt idx="22">
                  <c:v>12639399</c:v>
                </c:pt>
                <c:pt idx="23">
                  <c:v>12344620</c:v>
                </c:pt>
                <c:pt idx="24">
                  <c:v>12757823</c:v>
                </c:pt>
                <c:pt idx="25">
                  <c:v>12690378</c:v>
                </c:pt>
                <c:pt idx="26">
                  <c:v>12317456</c:v>
                </c:pt>
                <c:pt idx="27">
                  <c:v>12129097</c:v>
                </c:pt>
                <c:pt idx="28">
                  <c:v>12430923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6-4923-9C2B-9F6DB225A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4337024"/>
        <c:axId val="73467392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グラフ!$Q$2:$AT$2</c:f>
              <c:numCache>
                <c:formatCode>#,##0,</c:formatCode>
                <c:ptCount val="29"/>
                <c:pt idx="0">
                  <c:v>2794140</c:v>
                </c:pt>
                <c:pt idx="1">
                  <c:v>2971922</c:v>
                </c:pt>
                <c:pt idx="2">
                  <c:v>3028773</c:v>
                </c:pt>
                <c:pt idx="3">
                  <c:v>2850196</c:v>
                </c:pt>
                <c:pt idx="4">
                  <c:v>3050586</c:v>
                </c:pt>
                <c:pt idx="5">
                  <c:v>2939546</c:v>
                </c:pt>
                <c:pt idx="6">
                  <c:v>3060034</c:v>
                </c:pt>
                <c:pt idx="7">
                  <c:v>2903697</c:v>
                </c:pt>
                <c:pt idx="8">
                  <c:v>2897933</c:v>
                </c:pt>
                <c:pt idx="9">
                  <c:v>2857205</c:v>
                </c:pt>
                <c:pt idx="10">
                  <c:v>2865987</c:v>
                </c:pt>
                <c:pt idx="11">
                  <c:v>2772587</c:v>
                </c:pt>
                <c:pt idx="12">
                  <c:v>2721487</c:v>
                </c:pt>
                <c:pt idx="13">
                  <c:v>2785480</c:v>
                </c:pt>
                <c:pt idx="14">
                  <c:v>2811565</c:v>
                </c:pt>
                <c:pt idx="15">
                  <c:v>2904875</c:v>
                </c:pt>
                <c:pt idx="16">
                  <c:v>3220594</c:v>
                </c:pt>
                <c:pt idx="17">
                  <c:v>3197493</c:v>
                </c:pt>
                <c:pt idx="18">
                  <c:v>3070127</c:v>
                </c:pt>
                <c:pt idx="19">
                  <c:v>3027041</c:v>
                </c:pt>
                <c:pt idx="20">
                  <c:v>3027863</c:v>
                </c:pt>
                <c:pt idx="21">
                  <c:v>2983973</c:v>
                </c:pt>
                <c:pt idx="22">
                  <c:v>3103141</c:v>
                </c:pt>
                <c:pt idx="23">
                  <c:v>3014900</c:v>
                </c:pt>
                <c:pt idx="24">
                  <c:v>3053832</c:v>
                </c:pt>
                <c:pt idx="25">
                  <c:v>3148567</c:v>
                </c:pt>
                <c:pt idx="26">
                  <c:v>3298690</c:v>
                </c:pt>
                <c:pt idx="27">
                  <c:v>3273970</c:v>
                </c:pt>
                <c:pt idx="28">
                  <c:v>3278700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86-4923-9C2B-9F6DB225A144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グラフ!$Q$3:$AT$3</c:f>
              <c:numCache>
                <c:formatCode>#,##0,</c:formatCode>
                <c:ptCount val="29"/>
                <c:pt idx="0">
                  <c:v>3560072</c:v>
                </c:pt>
                <c:pt idx="1">
                  <c:v>3962879</c:v>
                </c:pt>
                <c:pt idx="2">
                  <c:v>3860349</c:v>
                </c:pt>
                <c:pt idx="3">
                  <c:v>3901389</c:v>
                </c:pt>
                <c:pt idx="4">
                  <c:v>4003921</c:v>
                </c:pt>
                <c:pt idx="5">
                  <c:v>4142863</c:v>
                </c:pt>
                <c:pt idx="6">
                  <c:v>4404305</c:v>
                </c:pt>
                <c:pt idx="7">
                  <c:v>4525628</c:v>
                </c:pt>
                <c:pt idx="8">
                  <c:v>4722342</c:v>
                </c:pt>
                <c:pt idx="9">
                  <c:v>4817341</c:v>
                </c:pt>
                <c:pt idx="10">
                  <c:v>4464218</c:v>
                </c:pt>
                <c:pt idx="11">
                  <c:v>4159347</c:v>
                </c:pt>
                <c:pt idx="12">
                  <c:v>3813290</c:v>
                </c:pt>
                <c:pt idx="13">
                  <c:v>3723991</c:v>
                </c:pt>
                <c:pt idx="14">
                  <c:v>3949990</c:v>
                </c:pt>
                <c:pt idx="15">
                  <c:v>4109383</c:v>
                </c:pt>
                <c:pt idx="16">
                  <c:v>3923343</c:v>
                </c:pt>
                <c:pt idx="17">
                  <c:v>3989105</c:v>
                </c:pt>
                <c:pt idx="18">
                  <c:v>4318802</c:v>
                </c:pt>
                <c:pt idx="19">
                  <c:v>4694752</c:v>
                </c:pt>
                <c:pt idx="20">
                  <c:v>5055192</c:v>
                </c:pt>
                <c:pt idx="21">
                  <c:v>4722167</c:v>
                </c:pt>
                <c:pt idx="22">
                  <c:v>4756001</c:v>
                </c:pt>
                <c:pt idx="23">
                  <c:v>4894787</c:v>
                </c:pt>
                <c:pt idx="24">
                  <c:v>4891902</c:v>
                </c:pt>
                <c:pt idx="25">
                  <c:v>4666688</c:v>
                </c:pt>
                <c:pt idx="26">
                  <c:v>4540904</c:v>
                </c:pt>
                <c:pt idx="27">
                  <c:v>4370983</c:v>
                </c:pt>
                <c:pt idx="28">
                  <c:v>4777855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86-4923-9C2B-9F6DB225A144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グラフ!$Q$4:$AT$4</c:f>
              <c:numCache>
                <c:formatCode>#,##0,</c:formatCode>
                <c:ptCount val="29"/>
                <c:pt idx="0">
                  <c:v>969253</c:v>
                </c:pt>
                <c:pt idx="1">
                  <c:v>991634</c:v>
                </c:pt>
                <c:pt idx="2">
                  <c:v>901135</c:v>
                </c:pt>
                <c:pt idx="3">
                  <c:v>725500</c:v>
                </c:pt>
                <c:pt idx="4">
                  <c:v>823993</c:v>
                </c:pt>
                <c:pt idx="5">
                  <c:v>551269</c:v>
                </c:pt>
                <c:pt idx="6">
                  <c:v>699760</c:v>
                </c:pt>
                <c:pt idx="7">
                  <c:v>772754</c:v>
                </c:pt>
                <c:pt idx="8">
                  <c:v>1086214</c:v>
                </c:pt>
                <c:pt idx="9">
                  <c:v>440406</c:v>
                </c:pt>
                <c:pt idx="10">
                  <c:v>544317</c:v>
                </c:pt>
                <c:pt idx="11">
                  <c:v>547849</c:v>
                </c:pt>
                <c:pt idx="12">
                  <c:v>453612</c:v>
                </c:pt>
                <c:pt idx="13">
                  <c:v>444750</c:v>
                </c:pt>
                <c:pt idx="14">
                  <c:v>506011</c:v>
                </c:pt>
                <c:pt idx="15">
                  <c:v>575802</c:v>
                </c:pt>
                <c:pt idx="16">
                  <c:v>989810</c:v>
                </c:pt>
                <c:pt idx="17">
                  <c:v>937815</c:v>
                </c:pt>
                <c:pt idx="18">
                  <c:v>2031713</c:v>
                </c:pt>
                <c:pt idx="19">
                  <c:v>1792177</c:v>
                </c:pt>
                <c:pt idx="20">
                  <c:v>1480573</c:v>
                </c:pt>
                <c:pt idx="21">
                  <c:v>1362345</c:v>
                </c:pt>
                <c:pt idx="22">
                  <c:v>1154808</c:v>
                </c:pt>
                <c:pt idx="23">
                  <c:v>1186294</c:v>
                </c:pt>
                <c:pt idx="24">
                  <c:v>1259034</c:v>
                </c:pt>
                <c:pt idx="25">
                  <c:v>1297825</c:v>
                </c:pt>
                <c:pt idx="26">
                  <c:v>1247928</c:v>
                </c:pt>
                <c:pt idx="27">
                  <c:v>1325589</c:v>
                </c:pt>
                <c:pt idx="28">
                  <c:v>1281650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86-4923-9C2B-9F6DB225A144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グラフ!$Q$5:$AT$5</c:f>
              <c:numCache>
                <c:formatCode>#,##0,</c:formatCode>
                <c:ptCount val="29"/>
                <c:pt idx="0">
                  <c:v>873973</c:v>
                </c:pt>
                <c:pt idx="1">
                  <c:v>898648</c:v>
                </c:pt>
                <c:pt idx="2">
                  <c:v>1320563</c:v>
                </c:pt>
                <c:pt idx="3">
                  <c:v>1018229</c:v>
                </c:pt>
                <c:pt idx="4">
                  <c:v>846851</c:v>
                </c:pt>
                <c:pt idx="5">
                  <c:v>931892</c:v>
                </c:pt>
                <c:pt idx="6">
                  <c:v>849167</c:v>
                </c:pt>
                <c:pt idx="7">
                  <c:v>884779</c:v>
                </c:pt>
                <c:pt idx="8">
                  <c:v>757525</c:v>
                </c:pt>
                <c:pt idx="9">
                  <c:v>537713</c:v>
                </c:pt>
                <c:pt idx="10">
                  <c:v>725307</c:v>
                </c:pt>
                <c:pt idx="11">
                  <c:v>638675</c:v>
                </c:pt>
                <c:pt idx="12">
                  <c:v>606702</c:v>
                </c:pt>
                <c:pt idx="13">
                  <c:v>567189</c:v>
                </c:pt>
                <c:pt idx="14">
                  <c:v>656169</c:v>
                </c:pt>
                <c:pt idx="15">
                  <c:v>757528</c:v>
                </c:pt>
                <c:pt idx="16">
                  <c:v>921048</c:v>
                </c:pt>
                <c:pt idx="17">
                  <c:v>594437</c:v>
                </c:pt>
                <c:pt idx="18">
                  <c:v>763971</c:v>
                </c:pt>
                <c:pt idx="19">
                  <c:v>905659</c:v>
                </c:pt>
                <c:pt idx="20">
                  <c:v>945666</c:v>
                </c:pt>
                <c:pt idx="21">
                  <c:v>932978</c:v>
                </c:pt>
                <c:pt idx="22">
                  <c:v>874287</c:v>
                </c:pt>
                <c:pt idx="23">
                  <c:v>783605</c:v>
                </c:pt>
                <c:pt idx="24">
                  <c:v>825204</c:v>
                </c:pt>
                <c:pt idx="25">
                  <c:v>798150</c:v>
                </c:pt>
                <c:pt idx="26">
                  <c:v>880586</c:v>
                </c:pt>
                <c:pt idx="27">
                  <c:v>768508</c:v>
                </c:pt>
                <c:pt idx="28">
                  <c:v>813271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86-4923-9C2B-9F6DB225A144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グラフ!$Q$6:$AT$6</c:f>
              <c:numCache>
                <c:formatCode>#,##0,</c:formatCode>
                <c:ptCount val="29"/>
                <c:pt idx="0">
                  <c:v>1086400</c:v>
                </c:pt>
                <c:pt idx="1">
                  <c:v>1248400</c:v>
                </c:pt>
                <c:pt idx="2">
                  <c:v>1638600</c:v>
                </c:pt>
                <c:pt idx="3">
                  <c:v>1598600</c:v>
                </c:pt>
                <c:pt idx="4">
                  <c:v>1230300</c:v>
                </c:pt>
                <c:pt idx="5">
                  <c:v>1727800</c:v>
                </c:pt>
                <c:pt idx="6">
                  <c:v>1293200</c:v>
                </c:pt>
                <c:pt idx="7">
                  <c:v>1146600</c:v>
                </c:pt>
                <c:pt idx="8">
                  <c:v>1558600</c:v>
                </c:pt>
                <c:pt idx="9">
                  <c:v>917900</c:v>
                </c:pt>
                <c:pt idx="10">
                  <c:v>921040</c:v>
                </c:pt>
                <c:pt idx="11">
                  <c:v>1319335</c:v>
                </c:pt>
                <c:pt idx="12">
                  <c:v>1277000</c:v>
                </c:pt>
                <c:pt idx="13">
                  <c:v>936700</c:v>
                </c:pt>
                <c:pt idx="14">
                  <c:v>2154600</c:v>
                </c:pt>
                <c:pt idx="15">
                  <c:v>745700</c:v>
                </c:pt>
                <c:pt idx="16">
                  <c:v>876311</c:v>
                </c:pt>
                <c:pt idx="17">
                  <c:v>1155479</c:v>
                </c:pt>
                <c:pt idx="18">
                  <c:v>1326800</c:v>
                </c:pt>
                <c:pt idx="19">
                  <c:v>1754828</c:v>
                </c:pt>
                <c:pt idx="20">
                  <c:v>2258996</c:v>
                </c:pt>
                <c:pt idx="21">
                  <c:v>2189300</c:v>
                </c:pt>
                <c:pt idx="22">
                  <c:v>1409500</c:v>
                </c:pt>
                <c:pt idx="23">
                  <c:v>682500</c:v>
                </c:pt>
                <c:pt idx="24">
                  <c:v>766000</c:v>
                </c:pt>
                <c:pt idx="25">
                  <c:v>671400</c:v>
                </c:pt>
                <c:pt idx="26">
                  <c:v>562500</c:v>
                </c:pt>
                <c:pt idx="27">
                  <c:v>510100</c:v>
                </c:pt>
                <c:pt idx="28">
                  <c:v>620900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86-4923-9C2B-9F6DB225A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99008"/>
        <c:axId val="73501312"/>
      </c:lineChart>
      <c:catAx>
        <c:axId val="44337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467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3467392"/>
        <c:scaling>
          <c:orientation val="minMax"/>
          <c:max val="15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5590551181102362E-2"/>
              <c:y val="4.819277108433735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337024"/>
        <c:crosses val="autoZero"/>
        <c:crossBetween val="between"/>
      </c:valAx>
      <c:catAx>
        <c:axId val="73499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3501312"/>
        <c:crosses val="autoZero"/>
        <c:auto val="0"/>
        <c:lblAlgn val="ctr"/>
        <c:lblOffset val="100"/>
        <c:noMultiLvlLbl val="0"/>
      </c:catAx>
      <c:valAx>
        <c:axId val="73501312"/>
        <c:scaling>
          <c:orientation val="minMax"/>
          <c:max val="55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645751958170579"/>
              <c:y val="5.42168674698795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49900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134862370415093"/>
          <c:y val="0.92118309691459488"/>
          <c:w val="0.82311804187934579"/>
          <c:h val="6.65025230392889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65" l="0.78740157480314965" r="0.78740157480314965" t="0.78740157480314965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3214934959477371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14758611617451E-2"/>
          <c:y val="0.11229970348927633"/>
          <c:w val="0.88239997744911947"/>
          <c:h val="0.7384573180463928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グラフ!$P$194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グラフ!$Q$192:$AT$192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グラフ!$Q$194:$AT$194</c:f>
              <c:numCache>
                <c:formatCode>#,##0,</c:formatCode>
                <c:ptCount val="29"/>
                <c:pt idx="0">
                  <c:v>7125377</c:v>
                </c:pt>
                <c:pt idx="1">
                  <c:v>7728506</c:v>
                </c:pt>
                <c:pt idx="2">
                  <c:v>8702408</c:v>
                </c:pt>
                <c:pt idx="3">
                  <c:v>9589372</c:v>
                </c:pt>
                <c:pt idx="4">
                  <c:v>10044002</c:v>
                </c:pt>
                <c:pt idx="5">
                  <c:v>10891139</c:v>
                </c:pt>
                <c:pt idx="6">
                  <c:v>11273860</c:v>
                </c:pt>
                <c:pt idx="7">
                  <c:v>11415698</c:v>
                </c:pt>
                <c:pt idx="8">
                  <c:v>11908780</c:v>
                </c:pt>
                <c:pt idx="9">
                  <c:v>11767928</c:v>
                </c:pt>
                <c:pt idx="10">
                  <c:v>11635559</c:v>
                </c:pt>
                <c:pt idx="11">
                  <c:v>11864786</c:v>
                </c:pt>
                <c:pt idx="12">
                  <c:v>11970776</c:v>
                </c:pt>
                <c:pt idx="13">
                  <c:v>11742703</c:v>
                </c:pt>
                <c:pt idx="14">
                  <c:v>12773715</c:v>
                </c:pt>
                <c:pt idx="15">
                  <c:v>12372998</c:v>
                </c:pt>
                <c:pt idx="16">
                  <c:v>12081855</c:v>
                </c:pt>
                <c:pt idx="17">
                  <c:v>12046229</c:v>
                </c:pt>
                <c:pt idx="18">
                  <c:v>12117086</c:v>
                </c:pt>
                <c:pt idx="19">
                  <c:v>12690939</c:v>
                </c:pt>
                <c:pt idx="20">
                  <c:v>13799314</c:v>
                </c:pt>
                <c:pt idx="21">
                  <c:v>14817715</c:v>
                </c:pt>
                <c:pt idx="22">
                  <c:v>15039262</c:v>
                </c:pt>
                <c:pt idx="23">
                  <c:v>14447637</c:v>
                </c:pt>
                <c:pt idx="24">
                  <c:v>13894758</c:v>
                </c:pt>
                <c:pt idx="25">
                  <c:v>13219671</c:v>
                </c:pt>
                <c:pt idx="26">
                  <c:v>12443095</c:v>
                </c:pt>
                <c:pt idx="27">
                  <c:v>11646751</c:v>
                </c:pt>
                <c:pt idx="28">
                  <c:v>10973589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A4-47CF-86D7-E3084615688B}"/>
            </c:ext>
          </c:extLst>
        </c:ser>
        <c:ser>
          <c:idx val="2"/>
          <c:order val="2"/>
          <c:tx>
            <c:strRef>
              <c:f>グラフ!$P$195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グラフ!$Q$192:$AT$192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グラフ!$Q$195:$AT$195</c:f>
              <c:numCache>
                <c:formatCode>#,##0,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115300</c:v>
                </c:pt>
                <c:pt idx="11">
                  <c:v>533200</c:v>
                </c:pt>
                <c:pt idx="12">
                  <c:v>1384800</c:v>
                </c:pt>
                <c:pt idx="13">
                  <c:v>1983900</c:v>
                </c:pt>
                <c:pt idx="14">
                  <c:v>2443018</c:v>
                </c:pt>
                <c:pt idx="15">
                  <c:v>2825080</c:v>
                </c:pt>
                <c:pt idx="16">
                  <c:v>3121131</c:v>
                </c:pt>
                <c:pt idx="17">
                  <c:v>3359426</c:v>
                </c:pt>
                <c:pt idx="18">
                  <c:v>3700102</c:v>
                </c:pt>
                <c:pt idx="19">
                  <c:v>4135814</c:v>
                </c:pt>
                <c:pt idx="20">
                  <c:v>4537924</c:v>
                </c:pt>
                <c:pt idx="21">
                  <c:v>4880736</c:v>
                </c:pt>
                <c:pt idx="22">
                  <c:v>5147107</c:v>
                </c:pt>
                <c:pt idx="23">
                  <c:v>5273612</c:v>
                </c:pt>
                <c:pt idx="24">
                  <c:v>5355330</c:v>
                </c:pt>
                <c:pt idx="25">
                  <c:v>5404807</c:v>
                </c:pt>
                <c:pt idx="26">
                  <c:v>5438086</c:v>
                </c:pt>
                <c:pt idx="27">
                  <c:v>5429553</c:v>
                </c:pt>
                <c:pt idx="28">
                  <c:v>5300284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A4-47CF-86D7-E30846156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039936"/>
        <c:axId val="40041856"/>
      </c:barChart>
      <c:lineChart>
        <c:grouping val="standard"/>
        <c:varyColors val="0"/>
        <c:ser>
          <c:idx val="1"/>
          <c:order val="0"/>
          <c:tx>
            <c:strRef>
              <c:f>グラフ!$P$193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グラフ!$Q$192:$AT$192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グラフ!$Q$193:$AT$193</c:f>
              <c:numCache>
                <c:formatCode>#,##0,</c:formatCode>
                <c:ptCount val="29"/>
                <c:pt idx="0">
                  <c:v>11452797</c:v>
                </c:pt>
                <c:pt idx="1">
                  <c:v>12221011</c:v>
                </c:pt>
                <c:pt idx="2">
                  <c:v>12596757</c:v>
                </c:pt>
                <c:pt idx="3">
                  <c:v>11728314</c:v>
                </c:pt>
                <c:pt idx="4">
                  <c:v>11357621</c:v>
                </c:pt>
                <c:pt idx="5">
                  <c:v>11953497</c:v>
                </c:pt>
                <c:pt idx="6">
                  <c:v>11549160</c:v>
                </c:pt>
                <c:pt idx="7">
                  <c:v>11279989</c:v>
                </c:pt>
                <c:pt idx="8">
                  <c:v>13129981</c:v>
                </c:pt>
                <c:pt idx="9">
                  <c:v>10881324</c:v>
                </c:pt>
                <c:pt idx="10">
                  <c:v>11184822</c:v>
                </c:pt>
                <c:pt idx="11">
                  <c:v>11206991</c:v>
                </c:pt>
                <c:pt idx="12">
                  <c:v>10460812</c:v>
                </c:pt>
                <c:pt idx="13">
                  <c:v>10189128</c:v>
                </c:pt>
                <c:pt idx="14">
                  <c:v>11689212</c:v>
                </c:pt>
                <c:pt idx="15">
                  <c:v>10365186</c:v>
                </c:pt>
                <c:pt idx="16">
                  <c:v>11473467</c:v>
                </c:pt>
                <c:pt idx="17">
                  <c:v>10927225</c:v>
                </c:pt>
                <c:pt idx="18">
                  <c:v>12735016</c:v>
                </c:pt>
                <c:pt idx="19">
                  <c:v>12934944</c:v>
                </c:pt>
                <c:pt idx="20">
                  <c:v>14209809</c:v>
                </c:pt>
                <c:pt idx="21">
                  <c:v>13576787</c:v>
                </c:pt>
                <c:pt idx="22">
                  <c:v>12132018</c:v>
                </c:pt>
                <c:pt idx="23">
                  <c:v>11915599</c:v>
                </c:pt>
                <c:pt idx="24">
                  <c:v>12069872</c:v>
                </c:pt>
                <c:pt idx="25">
                  <c:v>12071399</c:v>
                </c:pt>
                <c:pt idx="26">
                  <c:v>11682249</c:v>
                </c:pt>
                <c:pt idx="27">
                  <c:v>11569980</c:v>
                </c:pt>
                <c:pt idx="28">
                  <c:v>11840875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A4-47CF-86D7-E30846156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39936"/>
        <c:axId val="40041856"/>
      </c:lineChart>
      <c:catAx>
        <c:axId val="40039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041856"/>
        <c:crossesAt val="0"/>
        <c:auto val="0"/>
        <c:lblAlgn val="ctr"/>
        <c:lblOffset val="0"/>
        <c:tickLblSkip val="1"/>
        <c:tickMarkSkip val="1"/>
        <c:noMultiLvlLbl val="0"/>
      </c:catAx>
      <c:valAx>
        <c:axId val="40041856"/>
        <c:scaling>
          <c:orientation val="minMax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9900199600798403E-2"/>
              <c:y val="6.04576878870533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039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89185443406686"/>
          <c:y val="0.93153347121728025"/>
          <c:w val="0.55678699284009547"/>
          <c:h val="5.63696977393954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普通建設事業の推移</a:t>
            </a:r>
          </a:p>
        </c:rich>
      </c:tx>
      <c:layout>
        <c:manualLayout>
          <c:xMode val="edge"/>
          <c:yMode val="edge"/>
          <c:x val="0.33968810318943593"/>
          <c:y val="2.9490641538660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20096997387812E-2"/>
          <c:y val="9.6469037210649672E-2"/>
          <c:w val="0.9309341850253261"/>
          <c:h val="0.76948407421062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グラフ!$P$155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グラフ!$Q$154:$AT$154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グラフ!$Q$155:$AT$155</c:f>
              <c:numCache>
                <c:formatCode>#,##0,</c:formatCode>
                <c:ptCount val="29"/>
                <c:pt idx="0">
                  <c:v>1681211</c:v>
                </c:pt>
                <c:pt idx="1">
                  <c:v>2076501</c:v>
                </c:pt>
                <c:pt idx="2">
                  <c:v>1564097</c:v>
                </c:pt>
                <c:pt idx="3">
                  <c:v>1270753</c:v>
                </c:pt>
                <c:pt idx="4">
                  <c:v>940085</c:v>
                </c:pt>
                <c:pt idx="5">
                  <c:v>497118</c:v>
                </c:pt>
                <c:pt idx="6">
                  <c:v>435907</c:v>
                </c:pt>
                <c:pt idx="7">
                  <c:v>285813</c:v>
                </c:pt>
                <c:pt idx="8">
                  <c:v>432272</c:v>
                </c:pt>
                <c:pt idx="9">
                  <c:v>341081</c:v>
                </c:pt>
                <c:pt idx="10">
                  <c:v>621639</c:v>
                </c:pt>
                <c:pt idx="11">
                  <c:v>556745</c:v>
                </c:pt>
                <c:pt idx="12">
                  <c:v>328009</c:v>
                </c:pt>
                <c:pt idx="13">
                  <c:v>283386</c:v>
                </c:pt>
                <c:pt idx="14">
                  <c:v>169037</c:v>
                </c:pt>
                <c:pt idx="15">
                  <c:v>235651</c:v>
                </c:pt>
                <c:pt idx="16">
                  <c:v>838129</c:v>
                </c:pt>
                <c:pt idx="17">
                  <c:v>644602</c:v>
                </c:pt>
                <c:pt idx="18">
                  <c:v>1251073</c:v>
                </c:pt>
                <c:pt idx="19">
                  <c:v>1592732</c:v>
                </c:pt>
                <c:pt idx="20">
                  <c:v>921630</c:v>
                </c:pt>
                <c:pt idx="21">
                  <c:v>844958</c:v>
                </c:pt>
                <c:pt idx="22">
                  <c:v>380859</c:v>
                </c:pt>
                <c:pt idx="23">
                  <c:v>455205</c:v>
                </c:pt>
                <c:pt idx="24">
                  <c:v>562175</c:v>
                </c:pt>
                <c:pt idx="25">
                  <c:v>476692</c:v>
                </c:pt>
                <c:pt idx="26">
                  <c:v>532635</c:v>
                </c:pt>
                <c:pt idx="27">
                  <c:v>508046</c:v>
                </c:pt>
                <c:pt idx="28">
                  <c:v>262578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D-4221-BB4D-7C6788CC968A}"/>
            </c:ext>
          </c:extLst>
        </c:ser>
        <c:ser>
          <c:idx val="1"/>
          <c:order val="1"/>
          <c:tx>
            <c:strRef>
              <c:f>グラフ!$P$156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グラフ!$Q$154:$AT$154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グラフ!$Q$156:$AT$156</c:f>
              <c:numCache>
                <c:formatCode>#,##0,</c:formatCode>
                <c:ptCount val="29"/>
                <c:pt idx="0">
                  <c:v>2169796</c:v>
                </c:pt>
                <c:pt idx="1">
                  <c:v>2706274</c:v>
                </c:pt>
                <c:pt idx="2">
                  <c:v>2979360</c:v>
                </c:pt>
                <c:pt idx="3">
                  <c:v>2360361</c:v>
                </c:pt>
                <c:pt idx="4">
                  <c:v>1914759</c:v>
                </c:pt>
                <c:pt idx="5">
                  <c:v>2499698</c:v>
                </c:pt>
                <c:pt idx="6">
                  <c:v>2006946</c:v>
                </c:pt>
                <c:pt idx="7">
                  <c:v>1757434</c:v>
                </c:pt>
                <c:pt idx="8">
                  <c:v>2672076</c:v>
                </c:pt>
                <c:pt idx="9">
                  <c:v>1654619</c:v>
                </c:pt>
                <c:pt idx="10">
                  <c:v>1652296</c:v>
                </c:pt>
                <c:pt idx="11">
                  <c:v>1733128</c:v>
                </c:pt>
                <c:pt idx="12">
                  <c:v>994469</c:v>
                </c:pt>
                <c:pt idx="13">
                  <c:v>779328</c:v>
                </c:pt>
                <c:pt idx="14">
                  <c:v>833855</c:v>
                </c:pt>
                <c:pt idx="15">
                  <c:v>625893</c:v>
                </c:pt>
                <c:pt idx="16">
                  <c:v>685744</c:v>
                </c:pt>
                <c:pt idx="17">
                  <c:v>794268</c:v>
                </c:pt>
                <c:pt idx="18">
                  <c:v>900202</c:v>
                </c:pt>
                <c:pt idx="19">
                  <c:v>1097591</c:v>
                </c:pt>
                <c:pt idx="20">
                  <c:v>1490211</c:v>
                </c:pt>
                <c:pt idx="21">
                  <c:v>1594847</c:v>
                </c:pt>
                <c:pt idx="22">
                  <c:v>853895</c:v>
                </c:pt>
                <c:pt idx="23">
                  <c:v>833655</c:v>
                </c:pt>
                <c:pt idx="24">
                  <c:v>716442</c:v>
                </c:pt>
                <c:pt idx="25">
                  <c:v>772487</c:v>
                </c:pt>
                <c:pt idx="26">
                  <c:v>368370</c:v>
                </c:pt>
                <c:pt idx="27">
                  <c:v>314988</c:v>
                </c:pt>
                <c:pt idx="28">
                  <c:v>370492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2D-4221-BB4D-7C6788CC9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249216"/>
        <c:axId val="40250752"/>
      </c:barChart>
      <c:catAx>
        <c:axId val="40249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5075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0250752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1.4102188995103316E-2"/>
              <c:y val="5.245898401495799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49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51647008123707"/>
          <c:y val="0.94236063714251628"/>
          <c:w val="0.56325835139882663"/>
          <c:h val="3.88740518878136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327439040298889"/>
          <c:y val="2.85006365222311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54159131168659E-2"/>
          <c:y val="8.4262841568656044E-2"/>
          <c:w val="0.87208237110820497"/>
          <c:h val="0.7427425747114389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グラフ!$P$125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グラフ!$Q$116:$AT$116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グラフ!$Q$125:$AT$125</c:f>
              <c:numCache>
                <c:formatCode>#,##0,</c:formatCode>
                <c:ptCount val="29"/>
                <c:pt idx="0">
                  <c:v>11452797</c:v>
                </c:pt>
                <c:pt idx="1">
                  <c:v>12221011</c:v>
                </c:pt>
                <c:pt idx="2">
                  <c:v>12596759</c:v>
                </c:pt>
                <c:pt idx="3">
                  <c:v>11728314</c:v>
                </c:pt>
                <c:pt idx="4">
                  <c:v>11357620</c:v>
                </c:pt>
                <c:pt idx="5">
                  <c:v>11953580</c:v>
                </c:pt>
                <c:pt idx="6">
                  <c:v>11549160</c:v>
                </c:pt>
                <c:pt idx="7">
                  <c:v>11279989</c:v>
                </c:pt>
                <c:pt idx="8">
                  <c:v>13130081</c:v>
                </c:pt>
                <c:pt idx="9">
                  <c:v>10881324</c:v>
                </c:pt>
                <c:pt idx="10">
                  <c:v>11184822</c:v>
                </c:pt>
                <c:pt idx="11">
                  <c:v>11206991</c:v>
                </c:pt>
                <c:pt idx="12">
                  <c:v>10460812</c:v>
                </c:pt>
                <c:pt idx="13">
                  <c:v>10189128</c:v>
                </c:pt>
                <c:pt idx="14">
                  <c:v>11689215</c:v>
                </c:pt>
                <c:pt idx="15">
                  <c:v>10365189</c:v>
                </c:pt>
                <c:pt idx="16">
                  <c:v>11473470</c:v>
                </c:pt>
                <c:pt idx="17">
                  <c:v>10927228</c:v>
                </c:pt>
                <c:pt idx="18">
                  <c:v>12735019</c:v>
                </c:pt>
                <c:pt idx="19">
                  <c:v>12735019</c:v>
                </c:pt>
                <c:pt idx="20">
                  <c:v>14209812</c:v>
                </c:pt>
                <c:pt idx="21">
                  <c:v>13576790</c:v>
                </c:pt>
                <c:pt idx="22">
                  <c:v>12132021</c:v>
                </c:pt>
                <c:pt idx="23">
                  <c:v>11915601</c:v>
                </c:pt>
                <c:pt idx="24">
                  <c:v>12069875</c:v>
                </c:pt>
                <c:pt idx="25">
                  <c:v>12071402</c:v>
                </c:pt>
                <c:pt idx="26">
                  <c:v>11682252</c:v>
                </c:pt>
                <c:pt idx="27">
                  <c:v>11569983</c:v>
                </c:pt>
                <c:pt idx="28">
                  <c:v>11840878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1-48C5-9908-F4BC34C00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0144256"/>
        <c:axId val="40166912"/>
      </c:barChart>
      <c:lineChart>
        <c:grouping val="standard"/>
        <c:varyColors val="0"/>
        <c:ser>
          <c:idx val="1"/>
          <c:order val="0"/>
          <c:tx>
            <c:strRef>
              <c:f>グラフ!$P$117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グラフ!$Q$116:$AT$116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グラフ!$Q$117:$AT$117</c:f>
              <c:numCache>
                <c:formatCode>#,##0,</c:formatCode>
                <c:ptCount val="29"/>
                <c:pt idx="0">
                  <c:v>1517383</c:v>
                </c:pt>
                <c:pt idx="1">
                  <c:v>1326171</c:v>
                </c:pt>
                <c:pt idx="2">
                  <c:v>1313973</c:v>
                </c:pt>
                <c:pt idx="3">
                  <c:v>1265744</c:v>
                </c:pt>
                <c:pt idx="4">
                  <c:v>1336715</c:v>
                </c:pt>
                <c:pt idx="5">
                  <c:v>1570007</c:v>
                </c:pt>
                <c:pt idx="6">
                  <c:v>1454061</c:v>
                </c:pt>
                <c:pt idx="7">
                  <c:v>1284704</c:v>
                </c:pt>
                <c:pt idx="8">
                  <c:v>1585104</c:v>
                </c:pt>
                <c:pt idx="9">
                  <c:v>1588350</c:v>
                </c:pt>
                <c:pt idx="10">
                  <c:v>1516616</c:v>
                </c:pt>
                <c:pt idx="11">
                  <c:v>1360398</c:v>
                </c:pt>
                <c:pt idx="12">
                  <c:v>1600777</c:v>
                </c:pt>
                <c:pt idx="13">
                  <c:v>1566014</c:v>
                </c:pt>
                <c:pt idx="14">
                  <c:v>2974541</c:v>
                </c:pt>
                <c:pt idx="15">
                  <c:v>1198362</c:v>
                </c:pt>
                <c:pt idx="16">
                  <c:v>1278881</c:v>
                </c:pt>
                <c:pt idx="17">
                  <c:v>1271328</c:v>
                </c:pt>
                <c:pt idx="18">
                  <c:v>2148185</c:v>
                </c:pt>
                <c:pt idx="19">
                  <c:v>2148185</c:v>
                </c:pt>
                <c:pt idx="20">
                  <c:v>1832069</c:v>
                </c:pt>
                <c:pt idx="21">
                  <c:v>1705387</c:v>
                </c:pt>
                <c:pt idx="22">
                  <c:v>1640432</c:v>
                </c:pt>
                <c:pt idx="23">
                  <c:v>1503673</c:v>
                </c:pt>
                <c:pt idx="24">
                  <c:v>1485997</c:v>
                </c:pt>
                <c:pt idx="25">
                  <c:v>1303235</c:v>
                </c:pt>
                <c:pt idx="26">
                  <c:v>1395089</c:v>
                </c:pt>
                <c:pt idx="27">
                  <c:v>1468030</c:v>
                </c:pt>
                <c:pt idx="28">
                  <c:v>1552149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41-48C5-9908-F4BC34C002F6}"/>
            </c:ext>
          </c:extLst>
        </c:ser>
        <c:ser>
          <c:idx val="0"/>
          <c:order val="1"/>
          <c:tx>
            <c:strRef>
              <c:f>グラフ!$P$118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グラフ!$Q$116:$AT$116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グラフ!$Q$118:$AT$118</c:f>
              <c:numCache>
                <c:formatCode>#,##0,</c:formatCode>
                <c:ptCount val="29"/>
                <c:pt idx="0">
                  <c:v>900592</c:v>
                </c:pt>
                <c:pt idx="1">
                  <c:v>1300418</c:v>
                </c:pt>
                <c:pt idx="2">
                  <c:v>1456567</c:v>
                </c:pt>
                <c:pt idx="3">
                  <c:v>1583819</c:v>
                </c:pt>
                <c:pt idx="4">
                  <c:v>1694154</c:v>
                </c:pt>
                <c:pt idx="5">
                  <c:v>1758592</c:v>
                </c:pt>
                <c:pt idx="6">
                  <c:v>1859906</c:v>
                </c:pt>
                <c:pt idx="7">
                  <c:v>2047373</c:v>
                </c:pt>
                <c:pt idx="8">
                  <c:v>2833475</c:v>
                </c:pt>
                <c:pt idx="9">
                  <c:v>1720578</c:v>
                </c:pt>
                <c:pt idx="10">
                  <c:v>2290267</c:v>
                </c:pt>
                <c:pt idx="11">
                  <c:v>1838625</c:v>
                </c:pt>
                <c:pt idx="12">
                  <c:v>2085394</c:v>
                </c:pt>
                <c:pt idx="13">
                  <c:v>2039028</c:v>
                </c:pt>
                <c:pt idx="14">
                  <c:v>2335201</c:v>
                </c:pt>
                <c:pt idx="15">
                  <c:v>2780727</c:v>
                </c:pt>
                <c:pt idx="16">
                  <c:v>2917647</c:v>
                </c:pt>
                <c:pt idx="17">
                  <c:v>2990117</c:v>
                </c:pt>
                <c:pt idx="18">
                  <c:v>2826638</c:v>
                </c:pt>
                <c:pt idx="19">
                  <c:v>2826638</c:v>
                </c:pt>
                <c:pt idx="20">
                  <c:v>3661438</c:v>
                </c:pt>
                <c:pt idx="21">
                  <c:v>3387766</c:v>
                </c:pt>
                <c:pt idx="22">
                  <c:v>3420701</c:v>
                </c:pt>
                <c:pt idx="23">
                  <c:v>3395083</c:v>
                </c:pt>
                <c:pt idx="24">
                  <c:v>3531725</c:v>
                </c:pt>
                <c:pt idx="25">
                  <c:v>3631841</c:v>
                </c:pt>
                <c:pt idx="26">
                  <c:v>3627852</c:v>
                </c:pt>
                <c:pt idx="27">
                  <c:v>3722823</c:v>
                </c:pt>
                <c:pt idx="28">
                  <c:v>3788541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41-48C5-9908-F4BC34C002F6}"/>
            </c:ext>
          </c:extLst>
        </c:ser>
        <c:ser>
          <c:idx val="6"/>
          <c:order val="2"/>
          <c:tx>
            <c:strRef>
              <c:f>グラフ!$P$119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グラフ!$Q$116:$AT$116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グラフ!$Q$119:$AT$119</c:f>
              <c:numCache>
                <c:formatCode>#,##0,</c:formatCode>
                <c:ptCount val="29"/>
                <c:pt idx="0">
                  <c:v>853923</c:v>
                </c:pt>
                <c:pt idx="1">
                  <c:v>954306</c:v>
                </c:pt>
                <c:pt idx="2">
                  <c:v>1051923</c:v>
                </c:pt>
                <c:pt idx="3">
                  <c:v>1012664</c:v>
                </c:pt>
                <c:pt idx="4">
                  <c:v>999142</c:v>
                </c:pt>
                <c:pt idx="5">
                  <c:v>1053892</c:v>
                </c:pt>
                <c:pt idx="6">
                  <c:v>1048776</c:v>
                </c:pt>
                <c:pt idx="7">
                  <c:v>1130179</c:v>
                </c:pt>
                <c:pt idx="8">
                  <c:v>1399957</c:v>
                </c:pt>
                <c:pt idx="9">
                  <c:v>1076927</c:v>
                </c:pt>
                <c:pt idx="10">
                  <c:v>1099961</c:v>
                </c:pt>
                <c:pt idx="11">
                  <c:v>1114185</c:v>
                </c:pt>
                <c:pt idx="12">
                  <c:v>1168559</c:v>
                </c:pt>
                <c:pt idx="13">
                  <c:v>1213901</c:v>
                </c:pt>
                <c:pt idx="14">
                  <c:v>1386075</c:v>
                </c:pt>
                <c:pt idx="15">
                  <c:v>1330138</c:v>
                </c:pt>
                <c:pt idx="16">
                  <c:v>1387946</c:v>
                </c:pt>
                <c:pt idx="17">
                  <c:v>1417403</c:v>
                </c:pt>
                <c:pt idx="18">
                  <c:v>1491362</c:v>
                </c:pt>
                <c:pt idx="19">
                  <c:v>1491362</c:v>
                </c:pt>
                <c:pt idx="20">
                  <c:v>1399693</c:v>
                </c:pt>
                <c:pt idx="21">
                  <c:v>1316313</c:v>
                </c:pt>
                <c:pt idx="22">
                  <c:v>1353400</c:v>
                </c:pt>
                <c:pt idx="23">
                  <c:v>1609382</c:v>
                </c:pt>
                <c:pt idx="24">
                  <c:v>1485461</c:v>
                </c:pt>
                <c:pt idx="25">
                  <c:v>1429484</c:v>
                </c:pt>
                <c:pt idx="26">
                  <c:v>1390952</c:v>
                </c:pt>
                <c:pt idx="27">
                  <c:v>1381458</c:v>
                </c:pt>
                <c:pt idx="28">
                  <c:v>1440293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41-48C5-9908-F4BC34C002F6}"/>
            </c:ext>
          </c:extLst>
        </c:ser>
        <c:ser>
          <c:idx val="7"/>
          <c:order val="3"/>
          <c:tx>
            <c:strRef>
              <c:f>グラフ!$P$120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グラフ!$Q$116:$AT$116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グラフ!$Q$120:$AT$120</c:f>
              <c:numCache>
                <c:formatCode>#,##0,</c:formatCode>
                <c:ptCount val="29"/>
                <c:pt idx="0">
                  <c:v>1192468</c:v>
                </c:pt>
                <c:pt idx="1">
                  <c:v>1326647</c:v>
                </c:pt>
                <c:pt idx="2">
                  <c:v>1926379</c:v>
                </c:pt>
                <c:pt idx="3">
                  <c:v>1676354</c:v>
                </c:pt>
                <c:pt idx="4">
                  <c:v>1296645</c:v>
                </c:pt>
                <c:pt idx="5">
                  <c:v>1349070</c:v>
                </c:pt>
                <c:pt idx="6">
                  <c:v>1162456</c:v>
                </c:pt>
                <c:pt idx="7">
                  <c:v>938143</c:v>
                </c:pt>
                <c:pt idx="8">
                  <c:v>805061</c:v>
                </c:pt>
                <c:pt idx="9">
                  <c:v>657313</c:v>
                </c:pt>
                <c:pt idx="10">
                  <c:v>787976</c:v>
                </c:pt>
                <c:pt idx="11">
                  <c:v>629109</c:v>
                </c:pt>
                <c:pt idx="12">
                  <c:v>751317</c:v>
                </c:pt>
                <c:pt idx="13">
                  <c:v>627933</c:v>
                </c:pt>
                <c:pt idx="14">
                  <c:v>537658</c:v>
                </c:pt>
                <c:pt idx="15">
                  <c:v>647962</c:v>
                </c:pt>
                <c:pt idx="16">
                  <c:v>728473</c:v>
                </c:pt>
                <c:pt idx="17">
                  <c:v>431838</c:v>
                </c:pt>
                <c:pt idx="18">
                  <c:v>576486</c:v>
                </c:pt>
                <c:pt idx="19">
                  <c:v>576486</c:v>
                </c:pt>
                <c:pt idx="20">
                  <c:v>370834</c:v>
                </c:pt>
                <c:pt idx="21">
                  <c:v>556670</c:v>
                </c:pt>
                <c:pt idx="22">
                  <c:v>352235</c:v>
                </c:pt>
                <c:pt idx="23">
                  <c:v>415505</c:v>
                </c:pt>
                <c:pt idx="24">
                  <c:v>565283</c:v>
                </c:pt>
                <c:pt idx="25">
                  <c:v>391724</c:v>
                </c:pt>
                <c:pt idx="26">
                  <c:v>520214</c:v>
                </c:pt>
                <c:pt idx="27">
                  <c:v>389368</c:v>
                </c:pt>
                <c:pt idx="28">
                  <c:v>343182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41-48C5-9908-F4BC34C002F6}"/>
            </c:ext>
          </c:extLst>
        </c:ser>
        <c:ser>
          <c:idx val="8"/>
          <c:order val="4"/>
          <c:tx>
            <c:strRef>
              <c:f>グラフ!$P$121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グラフ!$Q$116:$AT$116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グラフ!$Q$121:$AT$121</c:f>
              <c:numCache>
                <c:formatCode>#,##0,</c:formatCode>
                <c:ptCount val="29"/>
                <c:pt idx="0">
                  <c:v>721274</c:v>
                </c:pt>
                <c:pt idx="1">
                  <c:v>652430</c:v>
                </c:pt>
                <c:pt idx="2">
                  <c:v>695847</c:v>
                </c:pt>
                <c:pt idx="3">
                  <c:v>639517</c:v>
                </c:pt>
                <c:pt idx="4">
                  <c:v>673510</c:v>
                </c:pt>
                <c:pt idx="5">
                  <c:v>962967</c:v>
                </c:pt>
                <c:pt idx="6">
                  <c:v>580657</c:v>
                </c:pt>
                <c:pt idx="7">
                  <c:v>573649</c:v>
                </c:pt>
                <c:pt idx="8">
                  <c:v>534469</c:v>
                </c:pt>
                <c:pt idx="9">
                  <c:v>509199</c:v>
                </c:pt>
                <c:pt idx="10">
                  <c:v>445358</c:v>
                </c:pt>
                <c:pt idx="11">
                  <c:v>493692</c:v>
                </c:pt>
                <c:pt idx="12">
                  <c:v>348897</c:v>
                </c:pt>
                <c:pt idx="13">
                  <c:v>356609</c:v>
                </c:pt>
                <c:pt idx="14">
                  <c:v>343941</c:v>
                </c:pt>
                <c:pt idx="15">
                  <c:v>293557</c:v>
                </c:pt>
                <c:pt idx="16">
                  <c:v>223619</c:v>
                </c:pt>
                <c:pt idx="17">
                  <c:v>247951</c:v>
                </c:pt>
                <c:pt idx="18">
                  <c:v>319663</c:v>
                </c:pt>
                <c:pt idx="19">
                  <c:v>319663</c:v>
                </c:pt>
                <c:pt idx="20">
                  <c:v>305748</c:v>
                </c:pt>
                <c:pt idx="21">
                  <c:v>324004</c:v>
                </c:pt>
                <c:pt idx="22">
                  <c:v>358128</c:v>
                </c:pt>
                <c:pt idx="23">
                  <c:v>350928</c:v>
                </c:pt>
                <c:pt idx="24">
                  <c:v>428284</c:v>
                </c:pt>
                <c:pt idx="25">
                  <c:v>518119</c:v>
                </c:pt>
                <c:pt idx="26">
                  <c:v>608077</c:v>
                </c:pt>
                <c:pt idx="27">
                  <c:v>529962</c:v>
                </c:pt>
                <c:pt idx="28">
                  <c:v>547565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41-48C5-9908-F4BC34C002F6}"/>
            </c:ext>
          </c:extLst>
        </c:ser>
        <c:ser>
          <c:idx val="2"/>
          <c:order val="5"/>
          <c:tx>
            <c:strRef>
              <c:f>グラフ!$P$122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グラフ!$Q$116:$AT$116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グラフ!$Q$122:$AT$122</c:f>
              <c:numCache>
                <c:formatCode>#,##0,</c:formatCode>
                <c:ptCount val="29"/>
                <c:pt idx="0">
                  <c:v>1607271</c:v>
                </c:pt>
                <c:pt idx="1">
                  <c:v>2026056</c:v>
                </c:pt>
                <c:pt idx="2">
                  <c:v>1628247</c:v>
                </c:pt>
                <c:pt idx="3">
                  <c:v>1396120</c:v>
                </c:pt>
                <c:pt idx="4">
                  <c:v>1401790</c:v>
                </c:pt>
                <c:pt idx="5">
                  <c:v>1428099</c:v>
                </c:pt>
                <c:pt idx="6">
                  <c:v>1385802</c:v>
                </c:pt>
                <c:pt idx="7">
                  <c:v>1314002</c:v>
                </c:pt>
                <c:pt idx="8">
                  <c:v>1713931</c:v>
                </c:pt>
                <c:pt idx="9">
                  <c:v>1700155</c:v>
                </c:pt>
                <c:pt idx="10">
                  <c:v>1251443</c:v>
                </c:pt>
                <c:pt idx="11">
                  <c:v>1168989</c:v>
                </c:pt>
                <c:pt idx="12">
                  <c:v>824082</c:v>
                </c:pt>
                <c:pt idx="13">
                  <c:v>775635</c:v>
                </c:pt>
                <c:pt idx="14">
                  <c:v>789590</c:v>
                </c:pt>
                <c:pt idx="15">
                  <c:v>766356</c:v>
                </c:pt>
                <c:pt idx="16">
                  <c:v>1165757</c:v>
                </c:pt>
                <c:pt idx="17">
                  <c:v>1322771</c:v>
                </c:pt>
                <c:pt idx="18">
                  <c:v>1464434</c:v>
                </c:pt>
                <c:pt idx="19">
                  <c:v>1464434</c:v>
                </c:pt>
                <c:pt idx="20">
                  <c:v>1125869</c:v>
                </c:pt>
                <c:pt idx="21">
                  <c:v>1163488</c:v>
                </c:pt>
                <c:pt idx="22">
                  <c:v>1089453</c:v>
                </c:pt>
                <c:pt idx="23">
                  <c:v>920374</c:v>
                </c:pt>
                <c:pt idx="24">
                  <c:v>861647</c:v>
                </c:pt>
                <c:pt idx="25">
                  <c:v>825615</c:v>
                </c:pt>
                <c:pt idx="26">
                  <c:v>741333</c:v>
                </c:pt>
                <c:pt idx="27">
                  <c:v>695694</c:v>
                </c:pt>
                <c:pt idx="28">
                  <c:v>681757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41-48C5-9908-F4BC34C002F6}"/>
            </c:ext>
          </c:extLst>
        </c:ser>
        <c:ser>
          <c:idx val="3"/>
          <c:order val="6"/>
          <c:tx>
            <c:strRef>
              <c:f>グラフ!$P$123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グラフ!$Q$116:$AT$116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グラフ!$Q$123:$AT$123</c:f>
              <c:numCache>
                <c:formatCode>#,##0,</c:formatCode>
                <c:ptCount val="29"/>
                <c:pt idx="0">
                  <c:v>2442770</c:v>
                </c:pt>
                <c:pt idx="1">
                  <c:v>2793721</c:v>
                </c:pt>
                <c:pt idx="2">
                  <c:v>2311014</c:v>
                </c:pt>
                <c:pt idx="3">
                  <c:v>2160512</c:v>
                </c:pt>
                <c:pt idx="4">
                  <c:v>1674063</c:v>
                </c:pt>
                <c:pt idx="5">
                  <c:v>1552972</c:v>
                </c:pt>
                <c:pt idx="6">
                  <c:v>1611048</c:v>
                </c:pt>
                <c:pt idx="7">
                  <c:v>1244243</c:v>
                </c:pt>
                <c:pt idx="8">
                  <c:v>1628764</c:v>
                </c:pt>
                <c:pt idx="9">
                  <c:v>1302086</c:v>
                </c:pt>
                <c:pt idx="10">
                  <c:v>1545628</c:v>
                </c:pt>
                <c:pt idx="11">
                  <c:v>2228529</c:v>
                </c:pt>
                <c:pt idx="12">
                  <c:v>1447064</c:v>
                </c:pt>
                <c:pt idx="13">
                  <c:v>1416220</c:v>
                </c:pt>
                <c:pt idx="14">
                  <c:v>1218005</c:v>
                </c:pt>
                <c:pt idx="15">
                  <c:v>1240055</c:v>
                </c:pt>
                <c:pt idx="16">
                  <c:v>1682487</c:v>
                </c:pt>
                <c:pt idx="17">
                  <c:v>1133928</c:v>
                </c:pt>
                <c:pt idx="18">
                  <c:v>1656118</c:v>
                </c:pt>
                <c:pt idx="19">
                  <c:v>1656118</c:v>
                </c:pt>
                <c:pt idx="20">
                  <c:v>2418031</c:v>
                </c:pt>
                <c:pt idx="21">
                  <c:v>2315131</c:v>
                </c:pt>
                <c:pt idx="22">
                  <c:v>1144405</c:v>
                </c:pt>
                <c:pt idx="23">
                  <c:v>1373089</c:v>
                </c:pt>
                <c:pt idx="24">
                  <c:v>1525782</c:v>
                </c:pt>
                <c:pt idx="25">
                  <c:v>1787977</c:v>
                </c:pt>
                <c:pt idx="26">
                  <c:v>1225014</c:v>
                </c:pt>
                <c:pt idx="27">
                  <c:v>1253026</c:v>
                </c:pt>
                <c:pt idx="28">
                  <c:v>1155171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41-48C5-9908-F4BC34C002F6}"/>
            </c:ext>
          </c:extLst>
        </c:ser>
        <c:ser>
          <c:idx val="4"/>
          <c:order val="7"/>
          <c:tx>
            <c:strRef>
              <c:f>グラフ!$P$124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グラフ!$Q$116:$AT$116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グラフ!$Q$124:$AT$124</c:f>
              <c:numCache>
                <c:formatCode>#,##0,</c:formatCode>
                <c:ptCount val="29"/>
                <c:pt idx="0">
                  <c:v>953430</c:v>
                </c:pt>
                <c:pt idx="1">
                  <c:v>1040998</c:v>
                </c:pt>
                <c:pt idx="2">
                  <c:v>1078998</c:v>
                </c:pt>
                <c:pt idx="3">
                  <c:v>1151436</c:v>
                </c:pt>
                <c:pt idx="4">
                  <c:v>1232797</c:v>
                </c:pt>
                <c:pt idx="5">
                  <c:v>1343579</c:v>
                </c:pt>
                <c:pt idx="6">
                  <c:v>1368725</c:v>
                </c:pt>
                <c:pt idx="7">
                  <c:v>1443082</c:v>
                </c:pt>
                <c:pt idx="8">
                  <c:v>1477176</c:v>
                </c:pt>
                <c:pt idx="9">
                  <c:v>1449165</c:v>
                </c:pt>
                <c:pt idx="10">
                  <c:v>1413339</c:v>
                </c:pt>
                <c:pt idx="11">
                  <c:v>1419955</c:v>
                </c:pt>
                <c:pt idx="12">
                  <c:v>1468508</c:v>
                </c:pt>
                <c:pt idx="13">
                  <c:v>1434989</c:v>
                </c:pt>
                <c:pt idx="14">
                  <c:v>1363193</c:v>
                </c:pt>
                <c:pt idx="15">
                  <c:v>1391613</c:v>
                </c:pt>
                <c:pt idx="16">
                  <c:v>1394025</c:v>
                </c:pt>
                <c:pt idx="17">
                  <c:v>1400708</c:v>
                </c:pt>
                <c:pt idx="18">
                  <c:v>1441925</c:v>
                </c:pt>
                <c:pt idx="19">
                  <c:v>1441925</c:v>
                </c:pt>
                <c:pt idx="20">
                  <c:v>1324733</c:v>
                </c:pt>
                <c:pt idx="21">
                  <c:v>1343403</c:v>
                </c:pt>
                <c:pt idx="22">
                  <c:v>1351526</c:v>
                </c:pt>
                <c:pt idx="23">
                  <c:v>1420353</c:v>
                </c:pt>
                <c:pt idx="24">
                  <c:v>1448769</c:v>
                </c:pt>
                <c:pt idx="25">
                  <c:v>1460808</c:v>
                </c:pt>
                <c:pt idx="26">
                  <c:v>1438567</c:v>
                </c:pt>
                <c:pt idx="27">
                  <c:v>1393783</c:v>
                </c:pt>
                <c:pt idx="28">
                  <c:v>1368822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D41-48C5-9908-F4BC34C00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68832"/>
        <c:axId val="40170624"/>
      </c:lineChart>
      <c:catAx>
        <c:axId val="40144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166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166912"/>
        <c:scaling>
          <c:orientation val="minMax"/>
          <c:max val="15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3797216699801194E-2"/>
              <c:y val="3.484857057538466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144256"/>
        <c:crosses val="autoZero"/>
        <c:crossBetween val="between"/>
      </c:valAx>
      <c:catAx>
        <c:axId val="4016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170624"/>
        <c:crosses val="autoZero"/>
        <c:auto val="0"/>
        <c:lblAlgn val="ctr"/>
        <c:lblOffset val="100"/>
        <c:noMultiLvlLbl val="0"/>
      </c:catAx>
      <c:valAx>
        <c:axId val="40170624"/>
        <c:scaling>
          <c:orientation val="minMax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9152894094951907"/>
              <c:y val="4.16528554770919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16883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69804679892045"/>
          <c:y val="0.91394346037444141"/>
          <c:w val="0.71327511291653922"/>
          <c:h val="7.99366541328756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3622190222331161"/>
          <c:y val="2.8642630197541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028935369404619E-2"/>
          <c:y val="8.3437148886172513E-2"/>
          <c:w val="0.86190219274017621"/>
          <c:h val="0.74736263337685804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グラフ!$P$86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グラフ!$Q$78:$AT$78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グラフ!$Q$86:$AT$86</c:f>
              <c:numCache>
                <c:formatCode>#,##0,</c:formatCode>
                <c:ptCount val="29"/>
                <c:pt idx="0">
                  <c:v>11452797</c:v>
                </c:pt>
                <c:pt idx="1">
                  <c:v>12221011</c:v>
                </c:pt>
                <c:pt idx="2">
                  <c:v>12596757</c:v>
                </c:pt>
                <c:pt idx="3">
                  <c:v>11728314</c:v>
                </c:pt>
                <c:pt idx="4">
                  <c:v>11357621</c:v>
                </c:pt>
                <c:pt idx="5">
                  <c:v>11953497</c:v>
                </c:pt>
                <c:pt idx="6">
                  <c:v>11549160</c:v>
                </c:pt>
                <c:pt idx="7">
                  <c:v>11279989</c:v>
                </c:pt>
                <c:pt idx="8">
                  <c:v>13129981</c:v>
                </c:pt>
                <c:pt idx="9">
                  <c:v>10881324</c:v>
                </c:pt>
                <c:pt idx="10">
                  <c:v>11184822</c:v>
                </c:pt>
                <c:pt idx="11">
                  <c:v>11206991</c:v>
                </c:pt>
                <c:pt idx="12">
                  <c:v>10460812</c:v>
                </c:pt>
                <c:pt idx="13">
                  <c:v>10189128</c:v>
                </c:pt>
                <c:pt idx="14">
                  <c:v>11689214</c:v>
                </c:pt>
                <c:pt idx="15">
                  <c:v>10365188</c:v>
                </c:pt>
                <c:pt idx="16">
                  <c:v>11473468</c:v>
                </c:pt>
                <c:pt idx="17">
                  <c:v>10927226</c:v>
                </c:pt>
                <c:pt idx="18">
                  <c:v>12735017</c:v>
                </c:pt>
                <c:pt idx="19">
                  <c:v>12934945</c:v>
                </c:pt>
                <c:pt idx="20">
                  <c:v>14209810</c:v>
                </c:pt>
                <c:pt idx="21">
                  <c:v>13576787</c:v>
                </c:pt>
                <c:pt idx="22">
                  <c:v>12132019</c:v>
                </c:pt>
                <c:pt idx="23">
                  <c:v>11915600</c:v>
                </c:pt>
                <c:pt idx="24">
                  <c:v>12069873</c:v>
                </c:pt>
                <c:pt idx="25">
                  <c:v>12071400</c:v>
                </c:pt>
                <c:pt idx="26">
                  <c:v>11682250</c:v>
                </c:pt>
                <c:pt idx="27">
                  <c:v>11569981</c:v>
                </c:pt>
                <c:pt idx="28">
                  <c:v>11840876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7-42B8-8C9D-B08925695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0077568"/>
        <c:axId val="40083840"/>
      </c:barChart>
      <c:lineChart>
        <c:grouping val="standard"/>
        <c:varyColors val="0"/>
        <c:ser>
          <c:idx val="1"/>
          <c:order val="0"/>
          <c:tx>
            <c:strRef>
              <c:f>グラフ!$P$79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グラフ!$Q$78:$AT$78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グラフ!$Q$79:$AT$79</c:f>
              <c:numCache>
                <c:formatCode>#,##0,</c:formatCode>
                <c:ptCount val="29"/>
                <c:pt idx="0">
                  <c:v>2353320</c:v>
                </c:pt>
                <c:pt idx="1">
                  <c:v>2523459</c:v>
                </c:pt>
                <c:pt idx="2">
                  <c:v>2567050</c:v>
                </c:pt>
                <c:pt idx="3">
                  <c:v>2661001</c:v>
                </c:pt>
                <c:pt idx="4">
                  <c:v>2701973</c:v>
                </c:pt>
                <c:pt idx="5">
                  <c:v>2797868</c:v>
                </c:pt>
                <c:pt idx="6">
                  <c:v>2875532</c:v>
                </c:pt>
                <c:pt idx="7">
                  <c:v>2846201</c:v>
                </c:pt>
                <c:pt idx="8">
                  <c:v>2872903</c:v>
                </c:pt>
                <c:pt idx="9">
                  <c:v>2803712</c:v>
                </c:pt>
                <c:pt idx="10">
                  <c:v>2838323</c:v>
                </c:pt>
                <c:pt idx="11">
                  <c:v>2809886</c:v>
                </c:pt>
                <c:pt idx="12">
                  <c:v>2745375</c:v>
                </c:pt>
                <c:pt idx="13">
                  <c:v>2752202</c:v>
                </c:pt>
                <c:pt idx="14">
                  <c:v>2756434</c:v>
                </c:pt>
                <c:pt idx="15">
                  <c:v>2564535</c:v>
                </c:pt>
                <c:pt idx="16">
                  <c:v>2523704</c:v>
                </c:pt>
                <c:pt idx="17">
                  <c:v>2376276</c:v>
                </c:pt>
                <c:pt idx="18">
                  <c:v>2280740</c:v>
                </c:pt>
                <c:pt idx="19">
                  <c:v>2303875</c:v>
                </c:pt>
                <c:pt idx="20">
                  <c:v>2276947</c:v>
                </c:pt>
                <c:pt idx="21">
                  <c:v>2208106</c:v>
                </c:pt>
                <c:pt idx="22">
                  <c:v>1992130</c:v>
                </c:pt>
                <c:pt idx="23">
                  <c:v>2047283</c:v>
                </c:pt>
                <c:pt idx="24">
                  <c:v>1963265</c:v>
                </c:pt>
                <c:pt idx="25">
                  <c:v>1948308</c:v>
                </c:pt>
                <c:pt idx="26">
                  <c:v>1872300</c:v>
                </c:pt>
                <c:pt idx="27">
                  <c:v>1834434</c:v>
                </c:pt>
                <c:pt idx="28">
                  <c:v>1850673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F7-42B8-8C9D-B08925695055}"/>
            </c:ext>
          </c:extLst>
        </c:ser>
        <c:ser>
          <c:idx val="0"/>
          <c:order val="1"/>
          <c:tx>
            <c:strRef>
              <c:f>グラフ!$P$80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グラフ!$Q$78:$AT$78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グラフ!$Q$80:$AT$80</c:f>
              <c:numCache>
                <c:formatCode>#,##0,</c:formatCode>
                <c:ptCount val="29"/>
                <c:pt idx="0">
                  <c:v>189983</c:v>
                </c:pt>
                <c:pt idx="1">
                  <c:v>233343</c:v>
                </c:pt>
                <c:pt idx="2">
                  <c:v>496687</c:v>
                </c:pt>
                <c:pt idx="3">
                  <c:v>707563</c:v>
                </c:pt>
                <c:pt idx="4">
                  <c:v>757766</c:v>
                </c:pt>
                <c:pt idx="5">
                  <c:v>772223</c:v>
                </c:pt>
                <c:pt idx="6">
                  <c:v>854710</c:v>
                </c:pt>
                <c:pt idx="7">
                  <c:v>904648</c:v>
                </c:pt>
                <c:pt idx="8">
                  <c:v>916796</c:v>
                </c:pt>
                <c:pt idx="9">
                  <c:v>467847</c:v>
                </c:pt>
                <c:pt idx="10">
                  <c:v>511807</c:v>
                </c:pt>
                <c:pt idx="11">
                  <c:v>546573</c:v>
                </c:pt>
                <c:pt idx="12">
                  <c:v>673496</c:v>
                </c:pt>
                <c:pt idx="13">
                  <c:v>769691</c:v>
                </c:pt>
                <c:pt idx="14">
                  <c:v>994693</c:v>
                </c:pt>
                <c:pt idx="15">
                  <c:v>1273021</c:v>
                </c:pt>
                <c:pt idx="16">
                  <c:v>1354314</c:v>
                </c:pt>
                <c:pt idx="17">
                  <c:v>1317017</c:v>
                </c:pt>
                <c:pt idx="18">
                  <c:v>1321869</c:v>
                </c:pt>
                <c:pt idx="19">
                  <c:v>1617860</c:v>
                </c:pt>
                <c:pt idx="20">
                  <c:v>1727661</c:v>
                </c:pt>
                <c:pt idx="21">
                  <c:v>1756280</c:v>
                </c:pt>
                <c:pt idx="22">
                  <c:v>1751081</c:v>
                </c:pt>
                <c:pt idx="23">
                  <c:v>1835212</c:v>
                </c:pt>
                <c:pt idx="24">
                  <c:v>1795051</c:v>
                </c:pt>
                <c:pt idx="25">
                  <c:v>2011448</c:v>
                </c:pt>
                <c:pt idx="26">
                  <c:v>1980886</c:v>
                </c:pt>
                <c:pt idx="27">
                  <c:v>1956840</c:v>
                </c:pt>
                <c:pt idx="28">
                  <c:v>2055042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F7-42B8-8C9D-B08925695055}"/>
            </c:ext>
          </c:extLst>
        </c:ser>
        <c:ser>
          <c:idx val="6"/>
          <c:order val="2"/>
          <c:tx>
            <c:strRef>
              <c:f>グラフ!$P$81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グラフ!$Q$78:$AT$78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グラフ!$Q$81:$AT$81</c:f>
              <c:numCache>
                <c:formatCode>#,##0,</c:formatCode>
                <c:ptCount val="29"/>
                <c:pt idx="0">
                  <c:v>953421</c:v>
                </c:pt>
                <c:pt idx="1">
                  <c:v>1040993</c:v>
                </c:pt>
                <c:pt idx="2">
                  <c:v>1078982</c:v>
                </c:pt>
                <c:pt idx="3">
                  <c:v>1151428</c:v>
                </c:pt>
                <c:pt idx="4">
                  <c:v>1232788</c:v>
                </c:pt>
                <c:pt idx="5">
                  <c:v>1343569</c:v>
                </c:pt>
                <c:pt idx="6">
                  <c:v>1368716</c:v>
                </c:pt>
                <c:pt idx="7">
                  <c:v>1443073</c:v>
                </c:pt>
                <c:pt idx="8">
                  <c:v>1477168</c:v>
                </c:pt>
                <c:pt idx="9">
                  <c:v>1449158</c:v>
                </c:pt>
                <c:pt idx="10">
                  <c:v>1413332</c:v>
                </c:pt>
                <c:pt idx="11">
                  <c:v>1419949</c:v>
                </c:pt>
                <c:pt idx="12">
                  <c:v>1468502</c:v>
                </c:pt>
                <c:pt idx="13">
                  <c:v>1434984</c:v>
                </c:pt>
                <c:pt idx="14">
                  <c:v>1363193</c:v>
                </c:pt>
                <c:pt idx="15">
                  <c:v>1391613</c:v>
                </c:pt>
                <c:pt idx="16">
                  <c:v>1394025</c:v>
                </c:pt>
                <c:pt idx="17">
                  <c:v>1400708</c:v>
                </c:pt>
                <c:pt idx="18">
                  <c:v>1441925</c:v>
                </c:pt>
                <c:pt idx="19">
                  <c:v>1353654</c:v>
                </c:pt>
                <c:pt idx="20">
                  <c:v>1324733</c:v>
                </c:pt>
                <c:pt idx="21">
                  <c:v>1343403</c:v>
                </c:pt>
                <c:pt idx="22">
                  <c:v>1351526</c:v>
                </c:pt>
                <c:pt idx="23">
                  <c:v>1420353</c:v>
                </c:pt>
                <c:pt idx="24">
                  <c:v>1448769</c:v>
                </c:pt>
                <c:pt idx="25">
                  <c:v>1460808</c:v>
                </c:pt>
                <c:pt idx="26">
                  <c:v>1438567</c:v>
                </c:pt>
                <c:pt idx="27">
                  <c:v>1393783</c:v>
                </c:pt>
                <c:pt idx="28">
                  <c:v>1368822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F7-42B8-8C9D-B08925695055}"/>
            </c:ext>
          </c:extLst>
        </c:ser>
        <c:ser>
          <c:idx val="7"/>
          <c:order val="3"/>
          <c:tx>
            <c:strRef>
              <c:f>グラフ!$P$82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グラフ!$Q$78:$AT$78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グラフ!$Q$82:$AT$82</c:f>
              <c:numCache>
                <c:formatCode>#,##0,</c:formatCode>
                <c:ptCount val="29"/>
                <c:pt idx="0">
                  <c:v>918010</c:v>
                </c:pt>
                <c:pt idx="1">
                  <c:v>1019485</c:v>
                </c:pt>
                <c:pt idx="2">
                  <c:v>1227741</c:v>
                </c:pt>
                <c:pt idx="3">
                  <c:v>1190342</c:v>
                </c:pt>
                <c:pt idx="4">
                  <c:v>1189732</c:v>
                </c:pt>
                <c:pt idx="5">
                  <c:v>1175187</c:v>
                </c:pt>
                <c:pt idx="6">
                  <c:v>1191142</c:v>
                </c:pt>
                <c:pt idx="7">
                  <c:v>1189054</c:v>
                </c:pt>
                <c:pt idx="8">
                  <c:v>1209568</c:v>
                </c:pt>
                <c:pt idx="9">
                  <c:v>1245965</c:v>
                </c:pt>
                <c:pt idx="10">
                  <c:v>1285141</c:v>
                </c:pt>
                <c:pt idx="11">
                  <c:v>1283563</c:v>
                </c:pt>
                <c:pt idx="12">
                  <c:v>1205379</c:v>
                </c:pt>
                <c:pt idx="13">
                  <c:v>1209163</c:v>
                </c:pt>
                <c:pt idx="14">
                  <c:v>1261052</c:v>
                </c:pt>
                <c:pt idx="15">
                  <c:v>1085492</c:v>
                </c:pt>
                <c:pt idx="16">
                  <c:v>1063906</c:v>
                </c:pt>
                <c:pt idx="17">
                  <c:v>1028958</c:v>
                </c:pt>
                <c:pt idx="18">
                  <c:v>1249531</c:v>
                </c:pt>
                <c:pt idx="19">
                  <c:v>1259451</c:v>
                </c:pt>
                <c:pt idx="20">
                  <c:v>1409460</c:v>
                </c:pt>
                <c:pt idx="21">
                  <c:v>1435258</c:v>
                </c:pt>
                <c:pt idx="22">
                  <c:v>1397459</c:v>
                </c:pt>
                <c:pt idx="23">
                  <c:v>1532296</c:v>
                </c:pt>
                <c:pt idx="24">
                  <c:v>1638815</c:v>
                </c:pt>
                <c:pt idx="25">
                  <c:v>1648039</c:v>
                </c:pt>
                <c:pt idx="26">
                  <c:v>1611635</c:v>
                </c:pt>
                <c:pt idx="27">
                  <c:v>1613156</c:v>
                </c:pt>
                <c:pt idx="28">
                  <c:v>1744336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F7-42B8-8C9D-B08925695055}"/>
            </c:ext>
          </c:extLst>
        </c:ser>
        <c:ser>
          <c:idx val="2"/>
          <c:order val="4"/>
          <c:tx>
            <c:strRef>
              <c:f>グラフ!$P$83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グラフ!$Q$78:$AT$78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グラフ!$Q$83:$AT$83</c:f>
              <c:numCache>
                <c:formatCode>#,##0,</c:formatCode>
                <c:ptCount val="29"/>
                <c:pt idx="0">
                  <c:v>82793</c:v>
                </c:pt>
                <c:pt idx="1">
                  <c:v>86957</c:v>
                </c:pt>
                <c:pt idx="2">
                  <c:v>60969</c:v>
                </c:pt>
                <c:pt idx="3">
                  <c:v>66382</c:v>
                </c:pt>
                <c:pt idx="4">
                  <c:v>51805</c:v>
                </c:pt>
                <c:pt idx="5">
                  <c:v>73047</c:v>
                </c:pt>
                <c:pt idx="6">
                  <c:v>90145</c:v>
                </c:pt>
                <c:pt idx="7">
                  <c:v>79662</c:v>
                </c:pt>
                <c:pt idx="8">
                  <c:v>70681</c:v>
                </c:pt>
                <c:pt idx="9">
                  <c:v>81370</c:v>
                </c:pt>
                <c:pt idx="10">
                  <c:v>80919</c:v>
                </c:pt>
                <c:pt idx="11">
                  <c:v>69186</c:v>
                </c:pt>
                <c:pt idx="12">
                  <c:v>75856</c:v>
                </c:pt>
                <c:pt idx="13">
                  <c:v>84530</c:v>
                </c:pt>
                <c:pt idx="14">
                  <c:v>43355</c:v>
                </c:pt>
                <c:pt idx="15">
                  <c:v>90496</c:v>
                </c:pt>
                <c:pt idx="16">
                  <c:v>95187</c:v>
                </c:pt>
                <c:pt idx="17">
                  <c:v>94996</c:v>
                </c:pt>
                <c:pt idx="18">
                  <c:v>103493</c:v>
                </c:pt>
                <c:pt idx="19">
                  <c:v>99868</c:v>
                </c:pt>
                <c:pt idx="20">
                  <c:v>88625</c:v>
                </c:pt>
                <c:pt idx="21">
                  <c:v>108649</c:v>
                </c:pt>
                <c:pt idx="22">
                  <c:v>107583</c:v>
                </c:pt>
                <c:pt idx="23">
                  <c:v>110060</c:v>
                </c:pt>
                <c:pt idx="24">
                  <c:v>120167</c:v>
                </c:pt>
                <c:pt idx="25">
                  <c:v>82196</c:v>
                </c:pt>
                <c:pt idx="26">
                  <c:v>98242</c:v>
                </c:pt>
                <c:pt idx="27">
                  <c:v>92845</c:v>
                </c:pt>
                <c:pt idx="28">
                  <c:v>85375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F7-42B8-8C9D-B08925695055}"/>
            </c:ext>
          </c:extLst>
        </c:ser>
        <c:ser>
          <c:idx val="3"/>
          <c:order val="5"/>
          <c:tx>
            <c:strRef>
              <c:f>グラフ!$P$84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グラフ!$Q$78:$AT$78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グラフ!$Q$84:$AT$84</c:f>
              <c:numCache>
                <c:formatCode>#,##0,</c:formatCode>
                <c:ptCount val="29"/>
                <c:pt idx="0">
                  <c:v>56605</c:v>
                </c:pt>
                <c:pt idx="1">
                  <c:v>55664</c:v>
                </c:pt>
                <c:pt idx="2">
                  <c:v>55664</c:v>
                </c:pt>
                <c:pt idx="3">
                  <c:v>55436</c:v>
                </c:pt>
                <c:pt idx="4">
                  <c:v>79494</c:v>
                </c:pt>
                <c:pt idx="5">
                  <c:v>57442</c:v>
                </c:pt>
                <c:pt idx="6">
                  <c:v>60000</c:v>
                </c:pt>
                <c:pt idx="7">
                  <c:v>70446</c:v>
                </c:pt>
                <c:pt idx="8">
                  <c:v>70440</c:v>
                </c:pt>
                <c:pt idx="9">
                  <c:v>70440</c:v>
                </c:pt>
                <c:pt idx="10">
                  <c:v>70000</c:v>
                </c:pt>
                <c:pt idx="11">
                  <c:v>70000</c:v>
                </c:pt>
                <c:pt idx="12">
                  <c:v>70000</c:v>
                </c:pt>
                <c:pt idx="13">
                  <c:v>70000</c:v>
                </c:pt>
                <c:pt idx="14">
                  <c:v>90000</c:v>
                </c:pt>
                <c:pt idx="15">
                  <c:v>70120</c:v>
                </c:pt>
                <c:pt idx="16">
                  <c:v>70540</c:v>
                </c:pt>
                <c:pt idx="17">
                  <c:v>72000</c:v>
                </c:pt>
                <c:pt idx="18">
                  <c:v>100000</c:v>
                </c:pt>
                <c:pt idx="19">
                  <c:v>120000</c:v>
                </c:pt>
                <c:pt idx="20">
                  <c:v>136400</c:v>
                </c:pt>
                <c:pt idx="21">
                  <c:v>146000</c:v>
                </c:pt>
                <c:pt idx="22">
                  <c:v>165000</c:v>
                </c:pt>
                <c:pt idx="23">
                  <c:v>165000</c:v>
                </c:pt>
                <c:pt idx="24">
                  <c:v>190000</c:v>
                </c:pt>
                <c:pt idx="25">
                  <c:v>190000</c:v>
                </c:pt>
                <c:pt idx="26">
                  <c:v>197050</c:v>
                </c:pt>
                <c:pt idx="27">
                  <c:v>180000</c:v>
                </c:pt>
                <c:pt idx="28">
                  <c:v>181200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F7-42B8-8C9D-B08925695055}"/>
            </c:ext>
          </c:extLst>
        </c:ser>
        <c:ser>
          <c:idx val="4"/>
          <c:order val="6"/>
          <c:tx>
            <c:strRef>
              <c:f>グラフ!$P$85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グラフ!$Q$78:$AT$78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グラフ!$Q$85:$AT$85</c:f>
              <c:numCache>
                <c:formatCode>#,##0,</c:formatCode>
                <c:ptCount val="29"/>
                <c:pt idx="0">
                  <c:v>3912437</c:v>
                </c:pt>
                <c:pt idx="1">
                  <c:v>4875439</c:v>
                </c:pt>
                <c:pt idx="2">
                  <c:v>4721048</c:v>
                </c:pt>
                <c:pt idx="3">
                  <c:v>3831127</c:v>
                </c:pt>
                <c:pt idx="4">
                  <c:v>3024759</c:v>
                </c:pt>
                <c:pt idx="5">
                  <c:v>3151134</c:v>
                </c:pt>
                <c:pt idx="6">
                  <c:v>2621358</c:v>
                </c:pt>
                <c:pt idx="7">
                  <c:v>2191664</c:v>
                </c:pt>
                <c:pt idx="8">
                  <c:v>3302819</c:v>
                </c:pt>
                <c:pt idx="9">
                  <c:v>2094841</c:v>
                </c:pt>
                <c:pt idx="10">
                  <c:v>2360140</c:v>
                </c:pt>
                <c:pt idx="11">
                  <c:v>2361169</c:v>
                </c:pt>
                <c:pt idx="12">
                  <c:v>1398683</c:v>
                </c:pt>
                <c:pt idx="13">
                  <c:v>1164224</c:v>
                </c:pt>
                <c:pt idx="14">
                  <c:v>1078192</c:v>
                </c:pt>
                <c:pt idx="15">
                  <c:v>910794</c:v>
                </c:pt>
                <c:pt idx="16">
                  <c:v>1567143</c:v>
                </c:pt>
                <c:pt idx="17">
                  <c:v>1443583</c:v>
                </c:pt>
                <c:pt idx="18">
                  <c:v>2160669</c:v>
                </c:pt>
                <c:pt idx="19">
                  <c:v>2694305</c:v>
                </c:pt>
                <c:pt idx="20">
                  <c:v>2420115</c:v>
                </c:pt>
                <c:pt idx="21">
                  <c:v>2457308</c:v>
                </c:pt>
                <c:pt idx="22">
                  <c:v>1239876</c:v>
                </c:pt>
                <c:pt idx="23">
                  <c:v>1290065</c:v>
                </c:pt>
                <c:pt idx="24">
                  <c:v>1279479</c:v>
                </c:pt>
                <c:pt idx="25">
                  <c:v>1279757</c:v>
                </c:pt>
                <c:pt idx="26">
                  <c:v>915651</c:v>
                </c:pt>
                <c:pt idx="27">
                  <c:v>833795</c:v>
                </c:pt>
                <c:pt idx="28">
                  <c:v>641904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BF7-42B8-8C9D-B08925695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85760"/>
        <c:axId val="40103936"/>
      </c:lineChart>
      <c:catAx>
        <c:axId val="40077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083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083840"/>
        <c:scaling>
          <c:orientation val="minMax"/>
          <c:max val="15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4.6692607003891051E-2"/>
              <c:y val="3.8051822469559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077568"/>
        <c:crosses val="autoZero"/>
        <c:crossBetween val="between"/>
      </c:valAx>
      <c:catAx>
        <c:axId val="40085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103936"/>
        <c:crosses val="autoZero"/>
        <c:auto val="0"/>
        <c:lblAlgn val="ctr"/>
        <c:lblOffset val="100"/>
        <c:noMultiLvlLbl val="0"/>
      </c:catAx>
      <c:valAx>
        <c:axId val="40103936"/>
        <c:scaling>
          <c:orientation val="minMax"/>
          <c:max val="500000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630431896402047"/>
              <c:y val="3.34856037732125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08576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55766475980037"/>
          <c:y val="0.90900796634089076"/>
          <c:w val="0.75830200735906828"/>
          <c:h val="7.6233035255015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403538140409613"/>
          <c:y val="2.8360054390791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457271885131996E-2"/>
          <c:y val="0.1002162742716862"/>
          <c:w val="0.87876713756368685"/>
          <c:h val="0.7407214256799991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9D7-41F6-88E0-2C3928BD8B8B}"/>
              </c:ext>
            </c:extLst>
          </c:dPt>
          <c:cat>
            <c:strRef>
              <c:f>グラフ!$Q$40:$AT$40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グラフ!$Q$44:$AT$44</c:f>
              <c:numCache>
                <c:formatCode>#,##0,</c:formatCode>
                <c:ptCount val="29"/>
                <c:pt idx="0">
                  <c:v>2794131</c:v>
                </c:pt>
                <c:pt idx="1">
                  <c:v>2971922</c:v>
                </c:pt>
                <c:pt idx="2">
                  <c:v>3028773</c:v>
                </c:pt>
                <c:pt idx="3">
                  <c:v>2850196</c:v>
                </c:pt>
                <c:pt idx="4">
                  <c:v>3053586</c:v>
                </c:pt>
                <c:pt idx="5">
                  <c:v>2939546</c:v>
                </c:pt>
                <c:pt idx="6">
                  <c:v>3060034</c:v>
                </c:pt>
                <c:pt idx="7">
                  <c:v>2903697</c:v>
                </c:pt>
                <c:pt idx="8">
                  <c:v>2897933</c:v>
                </c:pt>
                <c:pt idx="9">
                  <c:v>2857205</c:v>
                </c:pt>
                <c:pt idx="10">
                  <c:v>2865987</c:v>
                </c:pt>
                <c:pt idx="11">
                  <c:v>2772587</c:v>
                </c:pt>
                <c:pt idx="12">
                  <c:v>2721487</c:v>
                </c:pt>
                <c:pt idx="13">
                  <c:v>2785480</c:v>
                </c:pt>
                <c:pt idx="14">
                  <c:v>2812282</c:v>
                </c:pt>
                <c:pt idx="15">
                  <c:v>2904875</c:v>
                </c:pt>
                <c:pt idx="16">
                  <c:v>3220594</c:v>
                </c:pt>
                <c:pt idx="17">
                  <c:v>3197493</c:v>
                </c:pt>
                <c:pt idx="18">
                  <c:v>3070127</c:v>
                </c:pt>
                <c:pt idx="19">
                  <c:v>3027041</c:v>
                </c:pt>
                <c:pt idx="20">
                  <c:v>3027863</c:v>
                </c:pt>
                <c:pt idx="21">
                  <c:v>2983973</c:v>
                </c:pt>
                <c:pt idx="22">
                  <c:v>3103141</c:v>
                </c:pt>
                <c:pt idx="23">
                  <c:v>3014900</c:v>
                </c:pt>
                <c:pt idx="24">
                  <c:v>3053832</c:v>
                </c:pt>
                <c:pt idx="25">
                  <c:v>3148567</c:v>
                </c:pt>
                <c:pt idx="26">
                  <c:v>3298051</c:v>
                </c:pt>
                <c:pt idx="27">
                  <c:v>3273970</c:v>
                </c:pt>
                <c:pt idx="28">
                  <c:v>3278700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D7-41F6-88E0-2C3928BD8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0009728"/>
        <c:axId val="40010880"/>
      </c:barChart>
      <c:lineChart>
        <c:grouping val="standard"/>
        <c:varyColors val="0"/>
        <c:ser>
          <c:idx val="1"/>
          <c:order val="0"/>
          <c:tx>
            <c:strRef>
              <c:f>グラフ!$P$41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グラフ!$Q$40:$AT$40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グラフ!$Q$41:$AT$41</c:f>
              <c:numCache>
                <c:formatCode>#,##0,</c:formatCode>
                <c:ptCount val="29"/>
                <c:pt idx="0">
                  <c:v>1460150</c:v>
                </c:pt>
                <c:pt idx="1">
                  <c:v>1567770</c:v>
                </c:pt>
                <c:pt idx="2">
                  <c:v>1538181</c:v>
                </c:pt>
                <c:pt idx="3">
                  <c:v>1302679</c:v>
                </c:pt>
                <c:pt idx="4">
                  <c:v>1397598</c:v>
                </c:pt>
                <c:pt idx="5">
                  <c:v>1307431</c:v>
                </c:pt>
                <c:pt idx="6">
                  <c:v>1464826</c:v>
                </c:pt>
                <c:pt idx="7">
                  <c:v>1252592</c:v>
                </c:pt>
                <c:pt idx="8">
                  <c:v>1183866</c:v>
                </c:pt>
                <c:pt idx="9">
                  <c:v>1220316</c:v>
                </c:pt>
                <c:pt idx="10">
                  <c:v>1204038</c:v>
                </c:pt>
                <c:pt idx="11">
                  <c:v>1104558</c:v>
                </c:pt>
                <c:pt idx="12">
                  <c:v>1032864</c:v>
                </c:pt>
                <c:pt idx="13">
                  <c:v>1063468</c:v>
                </c:pt>
                <c:pt idx="14">
                  <c:v>1114958</c:v>
                </c:pt>
                <c:pt idx="15">
                  <c:v>1237060</c:v>
                </c:pt>
                <c:pt idx="16">
                  <c:v>1526448</c:v>
                </c:pt>
                <c:pt idx="17">
                  <c:v>1467145</c:v>
                </c:pt>
                <c:pt idx="18">
                  <c:v>1373728</c:v>
                </c:pt>
                <c:pt idx="19">
                  <c:v>1299579</c:v>
                </c:pt>
                <c:pt idx="20">
                  <c:v>1286105</c:v>
                </c:pt>
                <c:pt idx="21">
                  <c:v>1349191</c:v>
                </c:pt>
                <c:pt idx="22">
                  <c:v>1373207</c:v>
                </c:pt>
                <c:pt idx="23">
                  <c:v>1330656</c:v>
                </c:pt>
                <c:pt idx="24">
                  <c:v>1373306</c:v>
                </c:pt>
                <c:pt idx="25">
                  <c:v>1332082</c:v>
                </c:pt>
                <c:pt idx="26">
                  <c:v>1387659</c:v>
                </c:pt>
                <c:pt idx="27">
                  <c:v>1340244</c:v>
                </c:pt>
                <c:pt idx="28">
                  <c:v>1349848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D7-41F6-88E0-2C3928BD8B8B}"/>
            </c:ext>
          </c:extLst>
        </c:ser>
        <c:ser>
          <c:idx val="0"/>
          <c:order val="1"/>
          <c:tx>
            <c:strRef>
              <c:f>グラフ!$P$42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グラフ!$Q$40:$AT$40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グラフ!$Q$42:$AT$42</c:f>
              <c:numCache>
                <c:formatCode>#,##0,</c:formatCode>
                <c:ptCount val="29"/>
                <c:pt idx="0">
                  <c:v>1116278</c:v>
                </c:pt>
                <c:pt idx="1">
                  <c:v>1204451</c:v>
                </c:pt>
                <c:pt idx="2">
                  <c:v>1286992</c:v>
                </c:pt>
                <c:pt idx="3">
                  <c:v>1339689</c:v>
                </c:pt>
                <c:pt idx="4">
                  <c:v>1420240</c:v>
                </c:pt>
                <c:pt idx="5">
                  <c:v>1419902</c:v>
                </c:pt>
                <c:pt idx="6">
                  <c:v>1354733</c:v>
                </c:pt>
                <c:pt idx="7">
                  <c:v>1415869</c:v>
                </c:pt>
                <c:pt idx="8">
                  <c:v>1463554</c:v>
                </c:pt>
                <c:pt idx="9">
                  <c:v>1391260</c:v>
                </c:pt>
                <c:pt idx="10">
                  <c:v>1420212</c:v>
                </c:pt>
                <c:pt idx="11">
                  <c:v>1437438</c:v>
                </c:pt>
                <c:pt idx="12">
                  <c:v>1454460</c:v>
                </c:pt>
                <c:pt idx="13">
                  <c:v>1488215</c:v>
                </c:pt>
                <c:pt idx="14">
                  <c:v>1467544</c:v>
                </c:pt>
                <c:pt idx="15">
                  <c:v>1430217</c:v>
                </c:pt>
                <c:pt idx="16">
                  <c:v>1458534</c:v>
                </c:pt>
                <c:pt idx="17">
                  <c:v>1505820</c:v>
                </c:pt>
                <c:pt idx="18">
                  <c:v>1478143</c:v>
                </c:pt>
                <c:pt idx="19">
                  <c:v>1503907</c:v>
                </c:pt>
                <c:pt idx="20">
                  <c:v>1495845</c:v>
                </c:pt>
                <c:pt idx="21">
                  <c:v>1392131</c:v>
                </c:pt>
                <c:pt idx="22">
                  <c:v>1467685</c:v>
                </c:pt>
                <c:pt idx="23">
                  <c:v>1422018</c:v>
                </c:pt>
                <c:pt idx="24">
                  <c:v>1413753</c:v>
                </c:pt>
                <c:pt idx="25">
                  <c:v>1541630</c:v>
                </c:pt>
                <c:pt idx="26">
                  <c:v>1643085</c:v>
                </c:pt>
                <c:pt idx="27">
                  <c:v>1671089</c:v>
                </c:pt>
                <c:pt idx="28">
                  <c:v>1666875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D7-41F6-88E0-2C3928BD8B8B}"/>
            </c:ext>
          </c:extLst>
        </c:ser>
        <c:ser>
          <c:idx val="2"/>
          <c:order val="2"/>
          <c:tx>
            <c:strRef>
              <c:f>グラフ!$P$43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グラフ!$Q$40:$AT$40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グラフ!$Q$43:$AT$43</c:f>
              <c:numCache>
                <c:formatCode>#,##0,</c:formatCode>
                <c:ptCount val="29"/>
                <c:pt idx="0">
                  <c:v>136341</c:v>
                </c:pt>
                <c:pt idx="1">
                  <c:v>135759</c:v>
                </c:pt>
                <c:pt idx="2">
                  <c:v>136820</c:v>
                </c:pt>
                <c:pt idx="3">
                  <c:v>137031</c:v>
                </c:pt>
                <c:pt idx="4">
                  <c:v>137218</c:v>
                </c:pt>
                <c:pt idx="5">
                  <c:v>134154</c:v>
                </c:pt>
                <c:pt idx="6">
                  <c:v>159366</c:v>
                </c:pt>
                <c:pt idx="7">
                  <c:v>164665</c:v>
                </c:pt>
                <c:pt idx="8">
                  <c:v>180373</c:v>
                </c:pt>
                <c:pt idx="9">
                  <c:v>176133</c:v>
                </c:pt>
                <c:pt idx="10">
                  <c:v>175500</c:v>
                </c:pt>
                <c:pt idx="11">
                  <c:v>168279</c:v>
                </c:pt>
                <c:pt idx="12">
                  <c:v>173136</c:v>
                </c:pt>
                <c:pt idx="13">
                  <c:v>172795</c:v>
                </c:pt>
                <c:pt idx="14">
                  <c:v>165526</c:v>
                </c:pt>
                <c:pt idx="15">
                  <c:v>169985</c:v>
                </c:pt>
                <c:pt idx="16">
                  <c:v>167075</c:v>
                </c:pt>
                <c:pt idx="17">
                  <c:v>157521</c:v>
                </c:pt>
                <c:pt idx="18">
                  <c:v>148429</c:v>
                </c:pt>
                <c:pt idx="19">
                  <c:v>149281</c:v>
                </c:pt>
                <c:pt idx="20">
                  <c:v>176242</c:v>
                </c:pt>
                <c:pt idx="21">
                  <c:v>171646</c:v>
                </c:pt>
                <c:pt idx="22">
                  <c:v>187732</c:v>
                </c:pt>
                <c:pt idx="23">
                  <c:v>187938</c:v>
                </c:pt>
                <c:pt idx="24">
                  <c:v>189000</c:v>
                </c:pt>
                <c:pt idx="25">
                  <c:v>181402</c:v>
                </c:pt>
                <c:pt idx="26">
                  <c:v>170948</c:v>
                </c:pt>
                <c:pt idx="27">
                  <c:v>163370</c:v>
                </c:pt>
                <c:pt idx="28">
                  <c:v>164587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D7-41F6-88E0-2C3928BD8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12800"/>
        <c:axId val="40026880"/>
      </c:lineChart>
      <c:catAx>
        <c:axId val="40009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010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010880"/>
        <c:scaling>
          <c:orientation val="minMax"/>
          <c:max val="35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5817508105604443E-2"/>
              <c:y val="5.72289471278776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009728"/>
        <c:crosses val="autoZero"/>
        <c:crossBetween val="between"/>
      </c:valAx>
      <c:catAx>
        <c:axId val="4001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026880"/>
        <c:crosses val="autoZero"/>
        <c:auto val="0"/>
        <c:lblAlgn val="ctr"/>
        <c:lblOffset val="100"/>
        <c:noMultiLvlLbl val="0"/>
      </c:catAx>
      <c:valAx>
        <c:axId val="40026880"/>
        <c:scaling>
          <c:orientation val="minMax"/>
          <c:max val="18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8175162112088945"/>
              <c:y val="4.3852097778822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01280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49953682260305"/>
          <c:y val="0.92108563470881022"/>
          <c:w val="0.73560409911996283"/>
          <c:h val="6.0419271888529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2</xdr:row>
      <xdr:rowOff>20320</xdr:rowOff>
    </xdr:from>
    <xdr:to>
      <xdr:col>13</xdr:col>
      <xdr:colOff>548640</xdr:colOff>
      <xdr:row>38</xdr:row>
      <xdr:rowOff>20320</xdr:rowOff>
    </xdr:to>
    <xdr:graphicFrame macro="">
      <xdr:nvGraphicFramePr>
        <xdr:cNvPr id="4136" name="Chart 4">
          <a:extLst>
            <a:ext uri="{FF2B5EF4-FFF2-40B4-BE49-F238E27FC236}">
              <a16:creationId xmlns:a16="http://schemas.microsoft.com/office/drawing/2014/main" id="{00000000-0008-0000-0F00-00002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162560</xdr:colOff>
      <xdr:row>196</xdr:row>
      <xdr:rowOff>142240</xdr:rowOff>
    </xdr:from>
    <xdr:to>
      <xdr:col>13</xdr:col>
      <xdr:colOff>487680</xdr:colOff>
      <xdr:row>233</xdr:row>
      <xdr:rowOff>50800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F8CD76A8-4952-45F5-80C7-B78C6F106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158</xdr:row>
      <xdr:rowOff>20320</xdr:rowOff>
    </xdr:from>
    <xdr:to>
      <xdr:col>13</xdr:col>
      <xdr:colOff>508000</xdr:colOff>
      <xdr:row>194</xdr:row>
      <xdr:rowOff>0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11621EBC-438F-4473-85C0-9209EDAAB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101600</xdr:colOff>
      <xdr:row>119</xdr:row>
      <xdr:rowOff>10160</xdr:rowOff>
    </xdr:from>
    <xdr:to>
      <xdr:col>13</xdr:col>
      <xdr:colOff>538480</xdr:colOff>
      <xdr:row>155</xdr:row>
      <xdr:rowOff>10160</xdr:rowOff>
    </xdr:to>
    <xdr:graphicFrame macro="">
      <xdr:nvGraphicFramePr>
        <xdr:cNvPr id="13" name="Chart 8">
          <a:extLst>
            <a:ext uri="{FF2B5EF4-FFF2-40B4-BE49-F238E27FC236}">
              <a16:creationId xmlns:a16="http://schemas.microsoft.com/office/drawing/2014/main" id="{E2FDFCEE-A746-416A-9C72-3431B98A1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162560</xdr:colOff>
      <xdr:row>80</xdr:row>
      <xdr:rowOff>20320</xdr:rowOff>
    </xdr:from>
    <xdr:to>
      <xdr:col>13</xdr:col>
      <xdr:colOff>518160</xdr:colOff>
      <xdr:row>115</xdr:row>
      <xdr:rowOff>162560</xdr:rowOff>
    </xdr:to>
    <xdr:graphicFrame macro="">
      <xdr:nvGraphicFramePr>
        <xdr:cNvPr id="15" name="Chart 7">
          <a:extLst>
            <a:ext uri="{FF2B5EF4-FFF2-40B4-BE49-F238E27FC236}">
              <a16:creationId xmlns:a16="http://schemas.microsoft.com/office/drawing/2014/main" id="{826A237F-2DB9-487A-859D-23BC74515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111760</xdr:colOff>
      <xdr:row>41</xdr:row>
      <xdr:rowOff>71120</xdr:rowOff>
    </xdr:from>
    <xdr:to>
      <xdr:col>13</xdr:col>
      <xdr:colOff>558800</xdr:colOff>
      <xdr:row>76</xdr:row>
      <xdr:rowOff>152400</xdr:rowOff>
    </xdr:to>
    <xdr:graphicFrame macro="">
      <xdr:nvGraphicFramePr>
        <xdr:cNvPr id="17" name="Chart 5">
          <a:extLst>
            <a:ext uri="{FF2B5EF4-FFF2-40B4-BE49-F238E27FC236}">
              <a16:creationId xmlns:a16="http://schemas.microsoft.com/office/drawing/2014/main" id="{F37F457B-81DA-40A6-84B6-AC5FAB5461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131&#21335;&#37027;&#38920;&#3001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132&#28879;&#23665;&#3001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南那須町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烏山町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tabSelected="1" view="pageBreakPreview" zoomScaleNormal="100" zoomScaleSheetLayoutView="100" workbookViewId="0">
      <pane xSplit="2" ySplit="3" topLeftCell="F14" activePane="bottomRight" state="frozen"/>
      <selection pane="topRight" activeCell="C1" sqref="C1"/>
      <selection pane="bottomLeft" activeCell="A2" sqref="A2"/>
      <selection pane="bottomRight" activeCell="L1" sqref="L1:M2"/>
    </sheetView>
  </sheetViews>
  <sheetFormatPr defaultColWidth="9" defaultRowHeight="12" x14ac:dyDescent="0.2"/>
  <cols>
    <col min="1" max="1" width="3" style="35" customWidth="1"/>
    <col min="2" max="2" width="23.44140625" style="35" customWidth="1"/>
    <col min="3" max="4" width="9.77734375" style="35" hidden="1" customWidth="1"/>
    <col min="5" max="35" width="9.77734375" style="35" customWidth="1"/>
    <col min="36" max="16384" width="9" style="35"/>
  </cols>
  <sheetData>
    <row r="1" spans="1:33" ht="14.1" customHeight="1" x14ac:dyDescent="0.2">
      <c r="A1" s="36" t="s">
        <v>119</v>
      </c>
      <c r="L1" s="35" t="s">
        <v>166</v>
      </c>
      <c r="V1" s="35" t="s">
        <v>166</v>
      </c>
      <c r="X1" s="37" t="s">
        <v>166</v>
      </c>
      <c r="AF1" s="35" t="s">
        <v>317</v>
      </c>
    </row>
    <row r="2" spans="1:33" ht="14.1" customHeight="1" x14ac:dyDescent="0.15">
      <c r="L2" s="35" t="s">
        <v>318</v>
      </c>
      <c r="O2" s="35" t="s">
        <v>293</v>
      </c>
      <c r="V2" s="35" t="s">
        <v>318</v>
      </c>
      <c r="X2" s="18" t="s">
        <v>148</v>
      </c>
      <c r="AF2" s="35" t="s">
        <v>318</v>
      </c>
    </row>
    <row r="3" spans="1:33" ht="14.1" customHeight="1" x14ac:dyDescent="0.2">
      <c r="A3" s="39"/>
      <c r="B3" s="39"/>
      <c r="C3" s="74" t="s">
        <v>167</v>
      </c>
      <c r="D3" s="74" t="s">
        <v>169</v>
      </c>
      <c r="E3" s="74" t="s">
        <v>171</v>
      </c>
      <c r="F3" s="74" t="s">
        <v>173</v>
      </c>
      <c r="G3" s="74" t="s">
        <v>175</v>
      </c>
      <c r="H3" s="74" t="s">
        <v>177</v>
      </c>
      <c r="I3" s="75" t="s">
        <v>179</v>
      </c>
      <c r="J3" s="74" t="s">
        <v>181</v>
      </c>
      <c r="K3" s="75" t="s">
        <v>183</v>
      </c>
      <c r="L3" s="75" t="s">
        <v>185</v>
      </c>
      <c r="M3" s="74" t="s">
        <v>187</v>
      </c>
      <c r="N3" s="74" t="s">
        <v>189</v>
      </c>
      <c r="O3" s="74" t="s">
        <v>191</v>
      </c>
      <c r="P3" s="74" t="s">
        <v>193</v>
      </c>
      <c r="Q3" s="74" t="s">
        <v>195</v>
      </c>
      <c r="R3" s="74" t="s">
        <v>196</v>
      </c>
      <c r="S3" s="39" t="s">
        <v>163</v>
      </c>
      <c r="T3" s="39" t="s">
        <v>294</v>
      </c>
      <c r="U3" s="39" t="s">
        <v>295</v>
      </c>
      <c r="V3" s="39" t="s">
        <v>303</v>
      </c>
      <c r="W3" s="39" t="s">
        <v>304</v>
      </c>
      <c r="X3" s="39" t="s">
        <v>305</v>
      </c>
      <c r="Y3" s="39" t="s">
        <v>306</v>
      </c>
      <c r="Z3" s="39" t="s">
        <v>309</v>
      </c>
      <c r="AA3" s="39" t="s">
        <v>310</v>
      </c>
      <c r="AB3" s="39" t="s">
        <v>311</v>
      </c>
      <c r="AC3" s="39" t="s">
        <v>312</v>
      </c>
      <c r="AD3" s="39" t="s">
        <v>313</v>
      </c>
      <c r="AE3" s="39" t="s">
        <v>320</v>
      </c>
      <c r="AF3" s="39" t="s">
        <v>321</v>
      </c>
      <c r="AG3" s="39" t="s">
        <v>323</v>
      </c>
    </row>
    <row r="4" spans="1:33" ht="14.1" customHeight="1" x14ac:dyDescent="0.2">
      <c r="A4" s="128" t="s">
        <v>73</v>
      </c>
      <c r="B4" s="128"/>
      <c r="C4" s="85"/>
      <c r="D4" s="85"/>
      <c r="E4" s="86">
        <f>旧南那須町!E4+旧烏山町!E4</f>
        <v>33962</v>
      </c>
      <c r="F4" s="86">
        <f>旧南那須町!F4+旧烏山町!F4</f>
        <v>33881</v>
      </c>
      <c r="G4" s="86">
        <f>旧南那須町!G4+旧烏山町!G4</f>
        <v>33915</v>
      </c>
      <c r="H4" s="86">
        <f>旧南那須町!H4+旧烏山町!H4</f>
        <v>33939</v>
      </c>
      <c r="I4" s="86">
        <f>旧南那須町!I4+旧烏山町!I4</f>
        <v>33776</v>
      </c>
      <c r="J4" s="86">
        <f>旧南那須町!J4+旧烏山町!J4</f>
        <v>33692</v>
      </c>
      <c r="K4" s="86">
        <f>旧南那須町!K4+旧烏山町!K4</f>
        <v>33585</v>
      </c>
      <c r="L4" s="86">
        <f>旧南那須町!L4+旧烏山町!L4</f>
        <v>33394</v>
      </c>
      <c r="M4" s="86">
        <f>旧南那須町!M4+旧烏山町!M4</f>
        <v>33271</v>
      </c>
      <c r="N4" s="86">
        <f>旧南那須町!N4+旧烏山町!N4</f>
        <v>33062</v>
      </c>
      <c r="O4" s="86">
        <f>旧南那須町!O4+旧烏山町!O4</f>
        <v>32842</v>
      </c>
      <c r="P4" s="86">
        <f>旧南那須町!P4+旧烏山町!P4</f>
        <v>32595</v>
      </c>
      <c r="Q4" s="86">
        <f>旧南那須町!Q4+旧烏山町!Q4</f>
        <v>32277</v>
      </c>
      <c r="R4" s="86">
        <f>旧南那須町!R4+旧烏山町!R4</f>
        <v>32048</v>
      </c>
      <c r="S4" s="40">
        <v>31638</v>
      </c>
      <c r="T4" s="40">
        <v>31413</v>
      </c>
      <c r="U4" s="40">
        <v>30962</v>
      </c>
      <c r="V4" s="40">
        <v>30693</v>
      </c>
      <c r="W4" s="40">
        <v>30302</v>
      </c>
      <c r="X4" s="40">
        <v>29974</v>
      </c>
      <c r="Y4" s="40">
        <v>29387</v>
      </c>
      <c r="Z4" s="40">
        <v>29235</v>
      </c>
      <c r="AA4" s="40">
        <v>28888</v>
      </c>
      <c r="AB4" s="40">
        <v>28509</v>
      </c>
      <c r="AC4" s="40">
        <v>28005</v>
      </c>
      <c r="AD4" s="115">
        <v>27600</v>
      </c>
      <c r="AE4" s="115">
        <v>27161</v>
      </c>
      <c r="AF4" s="115">
        <v>26654</v>
      </c>
      <c r="AG4" s="115">
        <v>26104</v>
      </c>
    </row>
    <row r="5" spans="1:33" ht="14.1" customHeight="1" x14ac:dyDescent="0.2">
      <c r="A5" s="131" t="s">
        <v>4</v>
      </c>
      <c r="B5" s="42" t="s">
        <v>12</v>
      </c>
      <c r="C5" s="76"/>
      <c r="D5" s="76"/>
      <c r="E5" s="87">
        <f>旧南那須町!E5+旧烏山町!E5</f>
        <v>11833100</v>
      </c>
      <c r="F5" s="87">
        <f>旧南那須町!F5+旧烏山町!F5</f>
        <v>12663804</v>
      </c>
      <c r="G5" s="87">
        <f>旧南那須町!G5+旧烏山町!G5</f>
        <v>12937327</v>
      </c>
      <c r="H5" s="87">
        <f>旧南那須町!H5+旧烏山町!H5</f>
        <v>12097441</v>
      </c>
      <c r="I5" s="87">
        <f>旧南那須町!I5+旧烏山町!I5</f>
        <v>11815373</v>
      </c>
      <c r="J5" s="87">
        <f>旧南那須町!J5+旧烏山町!J5</f>
        <v>12336546</v>
      </c>
      <c r="K5" s="87">
        <f>旧南那須町!K5+旧烏山町!K5</f>
        <v>11987670</v>
      </c>
      <c r="L5" s="87">
        <f>旧南那須町!L5+旧烏山町!L5</f>
        <v>12035980</v>
      </c>
      <c r="M5" s="87">
        <f>旧南那須町!M5+旧烏山町!M5</f>
        <v>13658183</v>
      </c>
      <c r="N5" s="87">
        <f>旧南那須町!N5+旧烏山町!N5</f>
        <v>11387397</v>
      </c>
      <c r="O5" s="87">
        <f>旧南那須町!O5+旧烏山町!O5</f>
        <v>11655275</v>
      </c>
      <c r="P5" s="87">
        <f>旧南那須町!P5+旧烏山町!P5</f>
        <v>11641247</v>
      </c>
      <c r="Q5" s="87">
        <f>旧南那須町!Q5+旧烏山町!Q5</f>
        <v>10939436</v>
      </c>
      <c r="R5" s="87">
        <f>旧南那須町!R5+旧烏山町!R5</f>
        <v>10738219</v>
      </c>
      <c r="S5" s="45">
        <v>11954536</v>
      </c>
      <c r="T5" s="45">
        <v>10837296</v>
      </c>
      <c r="U5" s="45">
        <v>11840598</v>
      </c>
      <c r="V5" s="45">
        <v>11332420</v>
      </c>
      <c r="W5" s="45">
        <v>13290043</v>
      </c>
      <c r="X5" s="45">
        <v>13562035</v>
      </c>
      <c r="Y5" s="45">
        <v>14792497</v>
      </c>
      <c r="Z5" s="104">
        <v>14150969</v>
      </c>
      <c r="AA5" s="104">
        <v>12639399</v>
      </c>
      <c r="AB5" s="104">
        <v>12344620</v>
      </c>
      <c r="AC5" s="104">
        <v>12757823</v>
      </c>
      <c r="AD5" s="116">
        <v>12690378</v>
      </c>
      <c r="AE5" s="116">
        <v>12317456</v>
      </c>
      <c r="AF5" s="116">
        <v>12129097</v>
      </c>
      <c r="AG5" s="116">
        <v>12430923</v>
      </c>
    </row>
    <row r="6" spans="1:33" ht="14.1" customHeight="1" x14ac:dyDescent="0.2">
      <c r="A6" s="131"/>
      <c r="B6" s="42" t="s">
        <v>13</v>
      </c>
      <c r="C6" s="76"/>
      <c r="D6" s="76"/>
      <c r="E6" s="87">
        <f>旧南那須町!E6+旧烏山町!E6</f>
        <v>11452797</v>
      </c>
      <c r="F6" s="87">
        <f>旧南那須町!F6+旧烏山町!F6</f>
        <v>12221011</v>
      </c>
      <c r="G6" s="87">
        <f>旧南那須町!G6+旧烏山町!G6</f>
        <v>12596757</v>
      </c>
      <c r="H6" s="87">
        <f>旧南那須町!H6+旧烏山町!H6</f>
        <v>11728314</v>
      </c>
      <c r="I6" s="87">
        <f>旧南那須町!I6+旧烏山町!I6</f>
        <v>11357621</v>
      </c>
      <c r="J6" s="87">
        <f>旧南那須町!J6+旧烏山町!J6</f>
        <v>11953497</v>
      </c>
      <c r="K6" s="87">
        <f>旧南那須町!K6+旧烏山町!K6</f>
        <v>11549160</v>
      </c>
      <c r="L6" s="87">
        <f>旧南那須町!L6+旧烏山町!L6</f>
        <v>11279989</v>
      </c>
      <c r="M6" s="87">
        <f>旧南那須町!M6+旧烏山町!M6</f>
        <v>13129981</v>
      </c>
      <c r="N6" s="87">
        <f>旧南那須町!N6+旧烏山町!N6</f>
        <v>10881324</v>
      </c>
      <c r="O6" s="87">
        <f>旧南那須町!O6+旧烏山町!O6</f>
        <v>11184822</v>
      </c>
      <c r="P6" s="87">
        <f>旧南那須町!P6+旧烏山町!P6</f>
        <v>11206991</v>
      </c>
      <c r="Q6" s="87">
        <f>旧南那須町!Q6+旧烏山町!Q6</f>
        <v>10460812</v>
      </c>
      <c r="R6" s="87">
        <f>旧南那須町!R6+旧烏山町!R6</f>
        <v>10189128</v>
      </c>
      <c r="S6" s="45">
        <v>11689212</v>
      </c>
      <c r="T6" s="45">
        <v>10365186</v>
      </c>
      <c r="U6" s="45">
        <v>11473467</v>
      </c>
      <c r="V6" s="45">
        <v>10927225</v>
      </c>
      <c r="W6" s="45">
        <v>12735016</v>
      </c>
      <c r="X6" s="45">
        <v>12934944</v>
      </c>
      <c r="Y6" s="45">
        <v>14209809</v>
      </c>
      <c r="Z6" s="104">
        <v>13576787</v>
      </c>
      <c r="AA6" s="104">
        <v>12132018</v>
      </c>
      <c r="AB6" s="104">
        <v>11915599</v>
      </c>
      <c r="AC6" s="104">
        <v>12069872</v>
      </c>
      <c r="AD6" s="116">
        <v>12071399</v>
      </c>
      <c r="AE6" s="116">
        <v>11682249</v>
      </c>
      <c r="AF6" s="116">
        <v>11569980</v>
      </c>
      <c r="AG6" s="116">
        <v>11840875</v>
      </c>
    </row>
    <row r="7" spans="1:33" ht="14.1" customHeight="1" x14ac:dyDescent="0.2">
      <c r="A7" s="131"/>
      <c r="B7" s="42" t="s">
        <v>14</v>
      </c>
      <c r="C7" s="76"/>
      <c r="D7" s="76"/>
      <c r="E7" s="88">
        <f>旧南那須町!E7+旧烏山町!E7</f>
        <v>380303</v>
      </c>
      <c r="F7" s="88">
        <f>旧南那須町!F7+旧烏山町!F7</f>
        <v>442793</v>
      </c>
      <c r="G7" s="88">
        <f>旧南那須町!G7+旧烏山町!G7</f>
        <v>340570</v>
      </c>
      <c r="H7" s="88">
        <f>旧南那須町!H7+旧烏山町!H7</f>
        <v>369127</v>
      </c>
      <c r="I7" s="88">
        <f>旧南那須町!I7+旧烏山町!I7</f>
        <v>457752</v>
      </c>
      <c r="J7" s="88">
        <f>旧南那須町!J7+旧烏山町!J7</f>
        <v>383049</v>
      </c>
      <c r="K7" s="88">
        <f>旧南那須町!K7+旧烏山町!K7</f>
        <v>438510</v>
      </c>
      <c r="L7" s="88">
        <f>旧南那須町!L7+旧烏山町!L7</f>
        <v>755991</v>
      </c>
      <c r="M7" s="88">
        <f>旧南那須町!M7+旧烏山町!M7</f>
        <v>528202</v>
      </c>
      <c r="N7" s="88">
        <f>旧南那須町!N7+旧烏山町!N7</f>
        <v>506073</v>
      </c>
      <c r="O7" s="88">
        <f>旧南那須町!O7+旧烏山町!O7</f>
        <v>470453</v>
      </c>
      <c r="P7" s="88">
        <f>旧南那須町!P7+旧烏山町!P7</f>
        <v>434256</v>
      </c>
      <c r="Q7" s="88">
        <f>旧南那須町!Q7+旧烏山町!Q7</f>
        <v>478624</v>
      </c>
      <c r="R7" s="88">
        <f>旧南那須町!R7+旧烏山町!R7</f>
        <v>549091</v>
      </c>
      <c r="S7" s="44">
        <v>265324</v>
      </c>
      <c r="T7" s="44">
        <v>472110</v>
      </c>
      <c r="U7" s="44">
        <v>367131</v>
      </c>
      <c r="V7" s="44">
        <v>405195</v>
      </c>
      <c r="W7" s="44">
        <v>555027</v>
      </c>
      <c r="X7" s="44">
        <v>627091</v>
      </c>
      <c r="Y7" s="44">
        <v>582688</v>
      </c>
      <c r="Z7" s="44">
        <v>574182</v>
      </c>
      <c r="AA7" s="44">
        <v>507381</v>
      </c>
      <c r="AB7" s="44">
        <v>429021</v>
      </c>
      <c r="AC7" s="44">
        <v>687951</v>
      </c>
      <c r="AD7" s="117">
        <v>618979</v>
      </c>
      <c r="AE7" s="117">
        <v>635207</v>
      </c>
      <c r="AF7" s="117">
        <v>559117</v>
      </c>
      <c r="AG7" s="117">
        <v>590048</v>
      </c>
    </row>
    <row r="8" spans="1:33" ht="14.1" customHeight="1" x14ac:dyDescent="0.2">
      <c r="A8" s="131"/>
      <c r="B8" s="42" t="s">
        <v>15</v>
      </c>
      <c r="C8" s="76"/>
      <c r="D8" s="76"/>
      <c r="E8" s="87">
        <f>旧南那須町!E8+旧烏山町!E8</f>
        <v>19158</v>
      </c>
      <c r="F8" s="87">
        <f>旧南那須町!F8+旧烏山町!F8</f>
        <v>145806</v>
      </c>
      <c r="G8" s="87">
        <f>旧南那須町!G8+旧烏山町!G8</f>
        <v>8280</v>
      </c>
      <c r="H8" s="87">
        <f>旧南那須町!H8+旧烏山町!H8</f>
        <v>32200</v>
      </c>
      <c r="I8" s="87">
        <f>旧南那須町!I8+旧烏山町!I8</f>
        <v>46842</v>
      </c>
      <c r="J8" s="87">
        <f>旧南那須町!J8+旧烏山町!J8</f>
        <v>77789</v>
      </c>
      <c r="K8" s="87">
        <f>旧南那須町!K8+旧烏山町!K8</f>
        <v>24725</v>
      </c>
      <c r="L8" s="87">
        <f>旧南那須町!L8+旧烏山町!L8</f>
        <v>268954</v>
      </c>
      <c r="M8" s="87">
        <f>旧南那須町!M8+旧烏山町!M8</f>
        <v>50390</v>
      </c>
      <c r="N8" s="87">
        <f>旧南那須町!N8+旧烏山町!N8</f>
        <v>2083</v>
      </c>
      <c r="O8" s="87">
        <f>旧南那須町!O8+旧烏山町!O8</f>
        <v>2935</v>
      </c>
      <c r="P8" s="87">
        <f>旧南那須町!P8+旧烏山町!P8</f>
        <v>0</v>
      </c>
      <c r="Q8" s="87">
        <f>旧南那須町!Q8+旧烏山町!Q8</f>
        <v>24500</v>
      </c>
      <c r="R8" s="87">
        <f>旧南那須町!R8+旧烏山町!R8</f>
        <v>25200</v>
      </c>
      <c r="S8" s="45">
        <v>1038</v>
      </c>
      <c r="T8" s="45">
        <v>29000</v>
      </c>
      <c r="U8" s="45">
        <v>73</v>
      </c>
      <c r="V8" s="45">
        <v>52876</v>
      </c>
      <c r="W8" s="45">
        <v>46287</v>
      </c>
      <c r="X8" s="45">
        <v>119277</v>
      </c>
      <c r="Y8" s="45">
        <v>195507</v>
      </c>
      <c r="Z8" s="104">
        <v>10913</v>
      </c>
      <c r="AA8" s="104">
        <v>13812</v>
      </c>
      <c r="AB8" s="104">
        <v>28307</v>
      </c>
      <c r="AC8" s="104">
        <v>288007</v>
      </c>
      <c r="AD8" s="116">
        <v>36935</v>
      </c>
      <c r="AE8" s="116">
        <v>60844</v>
      </c>
      <c r="AF8" s="116">
        <v>31910</v>
      </c>
      <c r="AG8" s="116">
        <v>66732</v>
      </c>
    </row>
    <row r="9" spans="1:33" ht="14.1" customHeight="1" x14ac:dyDescent="0.2">
      <c r="A9" s="131"/>
      <c r="B9" s="42" t="s">
        <v>16</v>
      </c>
      <c r="C9" s="76"/>
      <c r="D9" s="76"/>
      <c r="E9" s="88">
        <f>旧南那須町!E9+旧烏山町!E9</f>
        <v>361145</v>
      </c>
      <c r="F9" s="88">
        <f>旧南那須町!F9+旧烏山町!F9</f>
        <v>296987</v>
      </c>
      <c r="G9" s="88">
        <f>旧南那須町!G9+旧烏山町!G9</f>
        <v>332290</v>
      </c>
      <c r="H9" s="88">
        <f>旧南那須町!H9+旧烏山町!H9</f>
        <v>336927</v>
      </c>
      <c r="I9" s="88">
        <f>旧南那須町!I9+旧烏山町!I9</f>
        <v>410910</v>
      </c>
      <c r="J9" s="88">
        <f>旧南那須町!J9+旧烏山町!J9</f>
        <v>305260</v>
      </c>
      <c r="K9" s="88">
        <f>旧南那須町!K9+旧烏山町!K9</f>
        <v>413785</v>
      </c>
      <c r="L9" s="88">
        <f>旧南那須町!L9+旧烏山町!L9</f>
        <v>487037</v>
      </c>
      <c r="M9" s="88">
        <f>旧南那須町!M9+旧烏山町!M9</f>
        <v>477812</v>
      </c>
      <c r="N9" s="88">
        <f>旧南那須町!N9+旧烏山町!N9</f>
        <v>503990</v>
      </c>
      <c r="O9" s="88">
        <f>旧南那須町!O9+旧烏山町!O9</f>
        <v>467518</v>
      </c>
      <c r="P9" s="88">
        <f>旧南那須町!P9+旧烏山町!P9</f>
        <v>434256</v>
      </c>
      <c r="Q9" s="88">
        <f>旧南那須町!Q9+旧烏山町!Q9</f>
        <v>454124</v>
      </c>
      <c r="R9" s="88">
        <f>旧南那須町!R9+旧烏山町!R9</f>
        <v>523891</v>
      </c>
      <c r="S9" s="44">
        <v>264286</v>
      </c>
      <c r="T9" s="44">
        <v>443110</v>
      </c>
      <c r="U9" s="44">
        <v>367058</v>
      </c>
      <c r="V9" s="44">
        <v>352319</v>
      </c>
      <c r="W9" s="44">
        <v>508740</v>
      </c>
      <c r="X9" s="44">
        <v>507814</v>
      </c>
      <c r="Y9" s="44">
        <v>387181</v>
      </c>
      <c r="Z9" s="44">
        <v>563269</v>
      </c>
      <c r="AA9" s="44">
        <v>493569</v>
      </c>
      <c r="AB9" s="44">
        <v>400714</v>
      </c>
      <c r="AC9" s="44">
        <v>399944</v>
      </c>
      <c r="AD9" s="117">
        <v>582044</v>
      </c>
      <c r="AE9" s="117">
        <v>574363</v>
      </c>
      <c r="AF9" s="117">
        <v>527207</v>
      </c>
      <c r="AG9" s="117">
        <v>523316</v>
      </c>
    </row>
    <row r="10" spans="1:33" ht="14.1" customHeight="1" x14ac:dyDescent="0.2">
      <c r="A10" s="131"/>
      <c r="B10" s="42" t="s">
        <v>17</v>
      </c>
      <c r="C10" s="76"/>
      <c r="D10" s="76"/>
      <c r="E10" s="87">
        <f>旧南那須町!E10+旧烏山町!E10</f>
        <v>-78316</v>
      </c>
      <c r="F10" s="87">
        <f>旧南那須町!F10+旧烏山町!F10</f>
        <v>-64158</v>
      </c>
      <c r="G10" s="87">
        <f>旧南那須町!G10+旧烏山町!G10</f>
        <v>35301</v>
      </c>
      <c r="H10" s="87">
        <f>旧南那須町!H10+旧烏山町!H10</f>
        <v>4507</v>
      </c>
      <c r="I10" s="87">
        <f>旧南那須町!I10+旧烏山町!I10</f>
        <v>73983</v>
      </c>
      <c r="J10" s="87">
        <f>旧南那須町!J10+旧烏山町!J10</f>
        <v>-105760</v>
      </c>
      <c r="K10" s="87">
        <f>旧南那須町!K10+旧烏山町!K10</f>
        <v>108526</v>
      </c>
      <c r="L10" s="87">
        <f>旧南那須町!L10+旧烏山町!L10</f>
        <v>73252</v>
      </c>
      <c r="M10" s="87">
        <f>旧南那須町!M10+旧烏山町!M10</f>
        <v>-9225</v>
      </c>
      <c r="N10" s="87">
        <f>旧南那須町!N10+旧烏山町!N10</f>
        <v>26178</v>
      </c>
      <c r="O10" s="87">
        <f>旧南那須町!O10+旧烏山町!O10</f>
        <v>-36472</v>
      </c>
      <c r="P10" s="87">
        <f>旧南那須町!P10+旧烏山町!P10</f>
        <v>-33262</v>
      </c>
      <c r="Q10" s="87">
        <f>旧南那須町!Q10+旧烏山町!Q10</f>
        <v>19868</v>
      </c>
      <c r="R10" s="87">
        <f>旧南那須町!R10+旧烏山町!R10</f>
        <v>69767</v>
      </c>
      <c r="S10" s="45">
        <f>S9-R9</f>
        <v>-259605</v>
      </c>
      <c r="T10" s="45">
        <v>175306</v>
      </c>
      <c r="U10" s="45">
        <v>-76052</v>
      </c>
      <c r="V10" s="45">
        <v>-14739</v>
      </c>
      <c r="W10" s="45">
        <v>156421</v>
      </c>
      <c r="X10" s="45">
        <v>-926</v>
      </c>
      <c r="Y10" s="45">
        <v>-121042</v>
      </c>
      <c r="Z10" s="104">
        <v>176088</v>
      </c>
      <c r="AA10" s="104">
        <v>-69700</v>
      </c>
      <c r="AB10" s="104">
        <v>-92855</v>
      </c>
      <c r="AC10" s="104">
        <v>-770</v>
      </c>
      <c r="AD10" s="116">
        <v>182100</v>
      </c>
      <c r="AE10" s="116">
        <v>-7681</v>
      </c>
      <c r="AF10" s="116">
        <v>-47156</v>
      </c>
      <c r="AG10" s="116">
        <v>-3891</v>
      </c>
    </row>
    <row r="11" spans="1:33" ht="14.1" customHeight="1" x14ac:dyDescent="0.2">
      <c r="A11" s="131"/>
      <c r="B11" s="42" t="s">
        <v>18</v>
      </c>
      <c r="C11" s="76"/>
      <c r="D11" s="76"/>
      <c r="E11" s="87">
        <f>旧南那須町!E11+旧烏山町!E11</f>
        <v>37516</v>
      </c>
      <c r="F11" s="87">
        <f>旧南那須町!F11+旧烏山町!F11</f>
        <v>19124</v>
      </c>
      <c r="G11" s="87">
        <f>旧南那須町!G11+旧烏山町!G11</f>
        <v>14854</v>
      </c>
      <c r="H11" s="87">
        <f>旧南那須町!H11+旧烏山町!H11</f>
        <v>10560</v>
      </c>
      <c r="I11" s="87">
        <f>旧南那須町!I11+旧烏山町!I11</f>
        <v>7047</v>
      </c>
      <c r="J11" s="87">
        <f>旧南那須町!J11+旧烏山町!J11</f>
        <v>2486</v>
      </c>
      <c r="K11" s="87">
        <f>旧南那須町!K11+旧烏山町!K11</f>
        <v>2085</v>
      </c>
      <c r="L11" s="87">
        <f>旧南那須町!L11+旧烏山町!L11</f>
        <v>1617</v>
      </c>
      <c r="M11" s="87">
        <f>旧南那須町!M11+旧烏山町!M11</f>
        <v>62527</v>
      </c>
      <c r="N11" s="87">
        <f>旧南那須町!N11+旧烏山町!N11</f>
        <v>106706</v>
      </c>
      <c r="O11" s="87">
        <f>旧南那須町!O11+旧烏山町!O11</f>
        <v>81271</v>
      </c>
      <c r="P11" s="87">
        <f>旧南那須町!P11+旧烏山町!P11</f>
        <v>197</v>
      </c>
      <c r="Q11" s="87">
        <f>旧南那須町!Q11+旧烏山町!Q11</f>
        <v>105231</v>
      </c>
      <c r="R11" s="87">
        <f>旧南那須町!R11+旧烏山町!R11</f>
        <v>312</v>
      </c>
      <c r="S11" s="45">
        <v>273</v>
      </c>
      <c r="T11" s="45">
        <v>59887</v>
      </c>
      <c r="U11" s="45">
        <v>5157</v>
      </c>
      <c r="V11" s="45">
        <v>4650</v>
      </c>
      <c r="W11" s="45">
        <v>408400</v>
      </c>
      <c r="X11" s="45">
        <v>189678</v>
      </c>
      <c r="Y11" s="45">
        <v>533316</v>
      </c>
      <c r="Z11" s="104">
        <v>310696</v>
      </c>
      <c r="AA11" s="104">
        <v>3165</v>
      </c>
      <c r="AB11" s="104">
        <v>748</v>
      </c>
      <c r="AC11" s="104">
        <v>1060</v>
      </c>
      <c r="AD11" s="116">
        <v>1091</v>
      </c>
      <c r="AE11" s="116">
        <v>564</v>
      </c>
      <c r="AF11" s="116">
        <v>498</v>
      </c>
      <c r="AG11" s="116">
        <v>501</v>
      </c>
    </row>
    <row r="12" spans="1:33" ht="14.1" customHeight="1" x14ac:dyDescent="0.2">
      <c r="A12" s="131"/>
      <c r="B12" s="42" t="s">
        <v>19</v>
      </c>
      <c r="C12" s="76"/>
      <c r="D12" s="76"/>
      <c r="E12" s="87">
        <f>旧南那須町!E12+旧烏山町!E12</f>
        <v>0</v>
      </c>
      <c r="F12" s="87">
        <f>旧南那須町!F12+旧烏山町!F12</f>
        <v>0</v>
      </c>
      <c r="G12" s="87">
        <f>旧南那須町!G12+旧烏山町!G12</f>
        <v>0</v>
      </c>
      <c r="H12" s="87">
        <f>旧南那須町!H12+旧烏山町!H12</f>
        <v>0</v>
      </c>
      <c r="I12" s="87">
        <f>旧南那須町!I12+旧烏山町!I12</f>
        <v>0</v>
      </c>
      <c r="J12" s="87">
        <f>旧南那須町!J12+旧烏山町!J12</f>
        <v>0</v>
      </c>
      <c r="K12" s="87">
        <f>旧南那須町!K12+旧烏山町!K12</f>
        <v>0</v>
      </c>
      <c r="L12" s="87">
        <f>旧南那須町!L12+旧烏山町!L12</f>
        <v>0</v>
      </c>
      <c r="M12" s="87">
        <f>旧南那須町!M12+旧烏山町!M12</f>
        <v>6085</v>
      </c>
      <c r="N12" s="87">
        <f>旧南那須町!N12+旧烏山町!N12</f>
        <v>0</v>
      </c>
      <c r="O12" s="87">
        <f>旧南那須町!O12+旧烏山町!O12</f>
        <v>1050</v>
      </c>
      <c r="P12" s="87">
        <f>旧南那須町!P12+旧烏山町!P12</f>
        <v>0</v>
      </c>
      <c r="Q12" s="87">
        <f>旧南那須町!Q12+旧烏山町!Q12</f>
        <v>0</v>
      </c>
      <c r="R12" s="87">
        <f>旧南那須町!R12+旧烏山町!R12</f>
        <v>0</v>
      </c>
      <c r="S12" s="45">
        <v>0</v>
      </c>
      <c r="T12" s="45">
        <v>0</v>
      </c>
      <c r="U12" s="45">
        <v>0</v>
      </c>
      <c r="V12" s="45">
        <v>53138</v>
      </c>
      <c r="W12" s="45">
        <v>67887</v>
      </c>
      <c r="X12" s="45"/>
      <c r="Y12" s="45"/>
      <c r="Z12" s="104"/>
      <c r="AA12" s="104"/>
      <c r="AB12" s="104"/>
      <c r="AC12" s="104"/>
      <c r="AD12" s="116" t="s">
        <v>314</v>
      </c>
      <c r="AE12" s="116">
        <v>5250</v>
      </c>
      <c r="AF12" s="116">
        <v>0</v>
      </c>
      <c r="AG12" s="116">
        <v>0</v>
      </c>
    </row>
    <row r="13" spans="1:33" ht="14.1" customHeight="1" x14ac:dyDescent="0.2">
      <c r="A13" s="131"/>
      <c r="B13" s="42" t="s">
        <v>20</v>
      </c>
      <c r="C13" s="76"/>
      <c r="D13" s="76"/>
      <c r="E13" s="87">
        <f>旧南那須町!E13+旧烏山町!E13</f>
        <v>325000</v>
      </c>
      <c r="F13" s="87">
        <f>旧南那須町!F13+旧烏山町!F13</f>
        <v>276214</v>
      </c>
      <c r="G13" s="87">
        <f>旧南那須町!G13+旧烏山町!G13</f>
        <v>60000</v>
      </c>
      <c r="H13" s="87">
        <f>旧南那須町!H13+旧烏山町!H13</f>
        <v>155000</v>
      </c>
      <c r="I13" s="87">
        <f>旧南那須町!I13+旧烏山町!I13</f>
        <v>107500</v>
      </c>
      <c r="J13" s="87">
        <f>旧南那須町!J13+旧烏山町!J13</f>
        <v>190000</v>
      </c>
      <c r="K13" s="87">
        <f>旧南那須町!K13+旧烏山町!K13</f>
        <v>101000</v>
      </c>
      <c r="L13" s="87">
        <f>旧南那須町!L13+旧烏山町!L13</f>
        <v>1000</v>
      </c>
      <c r="M13" s="87">
        <f>旧南那須町!M13+旧烏山町!M13</f>
        <v>0</v>
      </c>
      <c r="N13" s="87">
        <f>旧南那須町!N13+旧烏山町!N13</f>
        <v>0</v>
      </c>
      <c r="O13" s="87">
        <f>旧南那須町!O13+旧烏山町!O13</f>
        <v>249806</v>
      </c>
      <c r="P13" s="87">
        <f>旧南那須町!P13+旧烏山町!P13</f>
        <v>340159</v>
      </c>
      <c r="Q13" s="87">
        <f>旧南那須町!Q13+旧烏山町!Q13</f>
        <v>171133</v>
      </c>
      <c r="R13" s="87">
        <f>旧南那須町!R13+旧烏山町!R13</f>
        <v>277945</v>
      </c>
      <c r="S13" s="45">
        <v>198982</v>
      </c>
      <c r="T13" s="45">
        <v>0</v>
      </c>
      <c r="U13" s="45">
        <v>0</v>
      </c>
      <c r="V13" s="45">
        <v>0</v>
      </c>
      <c r="W13" s="45">
        <v>372900</v>
      </c>
      <c r="X13" s="45"/>
      <c r="Y13" s="45">
        <v>360000</v>
      </c>
      <c r="Z13" s="104">
        <v>500000</v>
      </c>
      <c r="AA13" s="104"/>
      <c r="AB13" s="104">
        <v>394896</v>
      </c>
      <c r="AC13" s="104">
        <v>121641</v>
      </c>
      <c r="AD13" s="116">
        <v>345566</v>
      </c>
      <c r="AE13" s="116">
        <v>138573</v>
      </c>
      <c r="AF13" s="116">
        <v>195301</v>
      </c>
      <c r="AG13" s="116">
        <v>94959</v>
      </c>
    </row>
    <row r="14" spans="1:33" ht="14.1" customHeight="1" x14ac:dyDescent="0.2">
      <c r="A14" s="131"/>
      <c r="B14" s="42" t="s">
        <v>21</v>
      </c>
      <c r="C14" s="76"/>
      <c r="D14" s="76"/>
      <c r="E14" s="88">
        <f>旧南那須町!E14+旧烏山町!E14</f>
        <v>-365800</v>
      </c>
      <c r="F14" s="88">
        <f>旧南那須町!F14+旧烏山町!F14</f>
        <v>-321248</v>
      </c>
      <c r="G14" s="88">
        <f>旧南那須町!G14+旧烏山町!G14</f>
        <v>-9845</v>
      </c>
      <c r="H14" s="88">
        <f>旧南那須町!H14+旧烏山町!H14</f>
        <v>-139933</v>
      </c>
      <c r="I14" s="88">
        <f>旧南那須町!I14+旧烏山町!I14</f>
        <v>-26470</v>
      </c>
      <c r="J14" s="88">
        <f>旧南那須町!J14+旧烏山町!J14</f>
        <v>-293274</v>
      </c>
      <c r="K14" s="88">
        <f>旧南那須町!K14+旧烏山町!K14</f>
        <v>9611</v>
      </c>
      <c r="L14" s="88">
        <f>旧南那須町!L14+旧烏山町!L14</f>
        <v>73869</v>
      </c>
      <c r="M14" s="88">
        <f>旧南那須町!M14+旧烏山町!M14</f>
        <v>59387</v>
      </c>
      <c r="N14" s="88">
        <f>旧南那須町!N14+旧烏山町!N14</f>
        <v>132884</v>
      </c>
      <c r="O14" s="88">
        <f>旧南那須町!O14+旧烏山町!O14</f>
        <v>-203957</v>
      </c>
      <c r="P14" s="88">
        <f>旧南那須町!P14+旧烏山町!P14</f>
        <v>-373224</v>
      </c>
      <c r="Q14" s="88">
        <f>旧南那須町!Q14+旧烏山町!Q14</f>
        <v>-46034</v>
      </c>
      <c r="R14" s="88">
        <f>旧南那須町!R14+旧烏山町!R14</f>
        <v>-207866</v>
      </c>
      <c r="S14" s="44">
        <v>65577</v>
      </c>
      <c r="T14" s="44">
        <v>235193</v>
      </c>
      <c r="U14" s="44">
        <v>-70895</v>
      </c>
      <c r="V14" s="44">
        <v>43049</v>
      </c>
      <c r="W14" s="44">
        <v>259808</v>
      </c>
      <c r="X14" s="44">
        <v>188752</v>
      </c>
      <c r="Y14" s="44">
        <v>52274</v>
      </c>
      <c r="Z14" s="44">
        <v>-13216</v>
      </c>
      <c r="AA14" s="44">
        <v>-66535</v>
      </c>
      <c r="AB14" s="44">
        <v>-487003</v>
      </c>
      <c r="AC14" s="44">
        <v>-121351</v>
      </c>
      <c r="AD14" s="117">
        <v>-162375</v>
      </c>
      <c r="AE14" s="117">
        <v>-140440</v>
      </c>
      <c r="AF14" s="117">
        <v>-241959</v>
      </c>
      <c r="AG14" s="117">
        <v>-98349</v>
      </c>
    </row>
    <row r="15" spans="1:33" ht="14.1" customHeight="1" x14ac:dyDescent="0.2">
      <c r="A15" s="131"/>
      <c r="B15" s="3" t="s">
        <v>22</v>
      </c>
      <c r="C15" s="76"/>
      <c r="D15" s="76"/>
      <c r="E15" s="89">
        <f>+E9/E19*100</f>
        <v>5.4710857108230222</v>
      </c>
      <c r="F15" s="89">
        <f t="shared" ref="F15:R15" si="0">+F9/F19*100</f>
        <v>4.2024491870522676</v>
      </c>
      <c r="G15" s="89">
        <f t="shared" si="0"/>
        <v>4.6106991698132891</v>
      </c>
      <c r="H15" s="89">
        <f t="shared" si="0"/>
        <v>4.6483685451110164</v>
      </c>
      <c r="I15" s="89">
        <f t="shared" si="0"/>
        <v>5.3693448317360932</v>
      </c>
      <c r="J15" s="89">
        <f t="shared" si="0"/>
        <v>3.9494313393315288</v>
      </c>
      <c r="K15" s="89">
        <f t="shared" si="0"/>
        <v>5.2288296120694557</v>
      </c>
      <c r="L15" s="89">
        <f t="shared" si="0"/>
        <v>6.0154537246663038</v>
      </c>
      <c r="M15" s="89">
        <f t="shared" si="0"/>
        <v>5.9040894987074477</v>
      </c>
      <c r="N15" s="89">
        <f t="shared" si="0"/>
        <v>6.1927405878305315</v>
      </c>
      <c r="O15" s="89">
        <f t="shared" si="0"/>
        <v>5.8651305258065838</v>
      </c>
      <c r="P15" s="89">
        <f t="shared" si="0"/>
        <v>5.7606706243286769</v>
      </c>
      <c r="Q15" s="89">
        <f t="shared" si="0"/>
        <v>6.51738468204206</v>
      </c>
      <c r="R15" s="89">
        <f t="shared" si="0"/>
        <v>7.5518835130426103</v>
      </c>
      <c r="S15" s="46">
        <f t="shared" ref="S15:Y15" si="1">+S9/S19*100</f>
        <v>3.7226903729479748</v>
      </c>
      <c r="T15" s="46">
        <f t="shared" si="1"/>
        <v>6.0008399090319742</v>
      </c>
      <c r="U15" s="46">
        <f t="shared" si="1"/>
        <v>4.9319962345388877</v>
      </c>
      <c r="V15" s="46">
        <f t="shared" si="1"/>
        <v>4.5154265335633941</v>
      </c>
      <c r="W15" s="46">
        <f t="shared" si="1"/>
        <v>6.2330525025079719</v>
      </c>
      <c r="X15" s="46">
        <f t="shared" si="1"/>
        <v>5.9678300754830955</v>
      </c>
      <c r="Y15" s="46">
        <f t="shared" si="1"/>
        <v>4.6604908922172488</v>
      </c>
      <c r="Z15" s="46">
        <f t="shared" ref="Z15:AC15" si="2">+Z9/Z19*100</f>
        <v>6.8649205920317442</v>
      </c>
      <c r="AA15" s="46">
        <f t="shared" si="2"/>
        <v>5.9632663402370696</v>
      </c>
      <c r="AB15" s="46">
        <f t="shared" si="2"/>
        <v>4.8231232212571102</v>
      </c>
      <c r="AC15" s="46">
        <f t="shared" si="2"/>
        <v>4.7023174971984956</v>
      </c>
      <c r="AD15" s="46">
        <f t="shared" ref="AD15:AE15" si="3">+AD9/AD19*100</f>
        <v>6.920214296414839</v>
      </c>
      <c r="AE15" s="46">
        <f t="shared" si="3"/>
        <v>6.8926283966742368</v>
      </c>
      <c r="AF15" s="46">
        <f t="shared" ref="AF15" si="4">+AF9/AF19*100</f>
        <v>6.4220669620713284</v>
      </c>
      <c r="AG15" s="46">
        <f t="shared" ref="AG15" si="5">+AG9/AG19*100</f>
        <v>6.4235229509643528</v>
      </c>
    </row>
    <row r="16" spans="1:33" ht="14.1" customHeight="1" x14ac:dyDescent="0.2">
      <c r="A16" s="129" t="s">
        <v>23</v>
      </c>
      <c r="B16" s="129"/>
      <c r="C16" s="80"/>
      <c r="D16" s="80"/>
      <c r="E16" s="90">
        <f>旧南那須町!E16+旧烏山町!E16</f>
        <v>2608901</v>
      </c>
      <c r="F16" s="90">
        <f>旧南那須町!F16+旧烏山町!F16</f>
        <v>2664616</v>
      </c>
      <c r="G16" s="90">
        <f>旧南那須町!G16+旧烏山町!G16</f>
        <v>2830719</v>
      </c>
      <c r="H16" s="90">
        <f>旧南那須町!H16+旧烏山町!H16</f>
        <v>2829755</v>
      </c>
      <c r="I16" s="90">
        <f>旧南那須町!I16+旧烏山町!I16</f>
        <v>3053879</v>
      </c>
      <c r="J16" s="90">
        <f>旧南那須町!J16+旧烏山町!J16</f>
        <v>3024888</v>
      </c>
      <c r="K16" s="90">
        <f>旧南那須町!K16+旧烏山町!K16</f>
        <v>2971121</v>
      </c>
      <c r="L16" s="90">
        <f>旧南那須町!L16+旧烏山町!L16</f>
        <v>3055368</v>
      </c>
      <c r="M16" s="90">
        <f>旧南那須町!M16+旧烏山町!M16</f>
        <v>2949233</v>
      </c>
      <c r="N16" s="90">
        <f>旧南那須町!N16+旧烏山町!N16</f>
        <v>2915049</v>
      </c>
      <c r="O16" s="90">
        <f>旧南那須町!O16+旧烏山町!O16</f>
        <v>3021468</v>
      </c>
      <c r="P16" s="90">
        <f>旧南那須町!P16+旧烏山町!P16</f>
        <v>2925091</v>
      </c>
      <c r="Q16" s="90">
        <f>旧南那須町!Q16+旧烏山町!Q16</f>
        <v>2733147</v>
      </c>
      <c r="R16" s="90">
        <f>旧南那須町!R16+旧烏山町!R16</f>
        <v>2763257</v>
      </c>
      <c r="S16" s="47">
        <v>2859866</v>
      </c>
      <c r="T16" s="47">
        <v>3007892</v>
      </c>
      <c r="U16" s="47">
        <v>3159308</v>
      </c>
      <c r="V16" s="47">
        <v>3110645</v>
      </c>
      <c r="W16" s="47">
        <v>3000583</v>
      </c>
      <c r="X16" s="47">
        <v>2802473</v>
      </c>
      <c r="Y16" s="47">
        <v>2824081</v>
      </c>
      <c r="Z16" s="47">
        <v>2735025</v>
      </c>
      <c r="AA16" s="47">
        <v>2797324</v>
      </c>
      <c r="AB16" s="47">
        <v>2806378</v>
      </c>
      <c r="AC16" s="47">
        <v>2917237</v>
      </c>
      <c r="AD16" s="118">
        <v>3068764</v>
      </c>
      <c r="AE16" s="118">
        <v>3090066</v>
      </c>
      <c r="AF16" s="118">
        <v>3157048</v>
      </c>
      <c r="AG16" s="118">
        <v>3083368</v>
      </c>
    </row>
    <row r="17" spans="1:33" ht="14.1" customHeight="1" x14ac:dyDescent="0.2">
      <c r="A17" s="129" t="s">
        <v>24</v>
      </c>
      <c r="B17" s="129"/>
      <c r="C17" s="80"/>
      <c r="D17" s="80"/>
      <c r="E17" s="90">
        <f>旧南那須町!E17+旧烏山町!E17</f>
        <v>5784428</v>
      </c>
      <c r="F17" s="90">
        <f>旧南那須町!F17+旧烏山町!F17</f>
        <v>6235653</v>
      </c>
      <c r="G17" s="90">
        <f>旧南那須町!G17+旧烏山町!G17</f>
        <v>6320156</v>
      </c>
      <c r="H17" s="90">
        <f>旧南那須町!H17+旧烏山町!H17</f>
        <v>6360704</v>
      </c>
      <c r="I17" s="90">
        <f>旧南那須町!I17+旧烏山町!I17</f>
        <v>6233704</v>
      </c>
      <c r="J17" s="90">
        <f>旧南那須町!J17+旧烏山町!J17</f>
        <v>6773766</v>
      </c>
      <c r="K17" s="90">
        <f>旧南那須町!K17+旧烏山町!K17</f>
        <v>6962564</v>
      </c>
      <c r="L17" s="90">
        <f>旧南那須町!L17+旧烏山町!L17</f>
        <v>7111564</v>
      </c>
      <c r="M17" s="90">
        <f>旧南那須町!M17+旧烏山町!M17</f>
        <v>7168963</v>
      </c>
      <c r="N17" s="90">
        <f>旧南那須町!N17+旧烏山町!N17</f>
        <v>7213599</v>
      </c>
      <c r="O17" s="90">
        <f>旧南那須町!O17+旧烏山町!O17</f>
        <v>7024530</v>
      </c>
      <c r="P17" s="90">
        <f>旧南那須町!P17+旧烏山町!P17</f>
        <v>6623071</v>
      </c>
      <c r="Q17" s="90">
        <f>旧南那須町!Q17+旧烏山町!Q17</f>
        <v>6127436</v>
      </c>
      <c r="R17" s="90">
        <f>旧南那須町!R17+旧烏山町!R17</f>
        <v>6075641</v>
      </c>
      <c r="S17" s="47">
        <v>6245837</v>
      </c>
      <c r="T17" s="47">
        <v>6080576</v>
      </c>
      <c r="U17" s="47">
        <v>6044325</v>
      </c>
      <c r="V17" s="47">
        <v>6090807</v>
      </c>
      <c r="W17" s="47">
        <v>6324105</v>
      </c>
      <c r="X17" s="47">
        <v>6408936</v>
      </c>
      <c r="Y17" s="47">
        <v>6348460</v>
      </c>
      <c r="Z17" s="47">
        <v>6235748</v>
      </c>
      <c r="AA17" s="47">
        <v>6281110</v>
      </c>
      <c r="AB17" s="47">
        <v>6400637</v>
      </c>
      <c r="AC17" s="47">
        <v>6792020</v>
      </c>
      <c r="AD17" s="118">
        <v>6913274</v>
      </c>
      <c r="AE17" s="118">
        <v>6866656</v>
      </c>
      <c r="AF17" s="118">
        <v>6823933</v>
      </c>
      <c r="AG17" s="118">
        <v>6894226</v>
      </c>
    </row>
    <row r="18" spans="1:33" ht="14.1" customHeight="1" x14ac:dyDescent="0.2">
      <c r="A18" s="129" t="s">
        <v>25</v>
      </c>
      <c r="B18" s="129"/>
      <c r="C18" s="80"/>
      <c r="D18" s="80"/>
      <c r="E18" s="90">
        <f>旧南那須町!E18+旧烏山町!E18</f>
        <v>3437016</v>
      </c>
      <c r="F18" s="90">
        <f>旧南那須町!F18+旧烏山町!F18</f>
        <v>3509033</v>
      </c>
      <c r="G18" s="90">
        <f>旧南那須町!G18+旧烏山町!G18</f>
        <v>3728513</v>
      </c>
      <c r="H18" s="90">
        <f>旧南那須町!H18+旧烏山町!H18</f>
        <v>3723823</v>
      </c>
      <c r="I18" s="90">
        <f>旧南那須町!I18+旧烏山町!I18</f>
        <v>4021505</v>
      </c>
      <c r="J18" s="90">
        <f>旧南那須町!J18+旧烏山町!J18</f>
        <v>3980399</v>
      </c>
      <c r="K18" s="90">
        <f>旧南那須町!K18+旧烏山町!K18</f>
        <v>3906890</v>
      </c>
      <c r="L18" s="90">
        <f>旧南那須町!L18+旧烏山町!L18</f>
        <v>4019454</v>
      </c>
      <c r="M18" s="90">
        <f>旧南那須町!M18+旧烏山町!M18</f>
        <v>3876930</v>
      </c>
      <c r="N18" s="90">
        <f>旧南那須町!N18+旧烏山町!N18</f>
        <v>3831514</v>
      </c>
      <c r="O18" s="90">
        <f>旧南那須町!O18+旧烏山町!O18</f>
        <v>3972904</v>
      </c>
      <c r="P18" s="90">
        <f>旧南那須町!P18+旧烏山町!P18</f>
        <v>3844384</v>
      </c>
      <c r="Q18" s="90">
        <f>旧南那須町!Q18+旧烏山町!Q18</f>
        <v>3584407</v>
      </c>
      <c r="R18" s="90">
        <f>旧南那須町!R18+旧烏山町!R18</f>
        <v>3623248</v>
      </c>
      <c r="S18" s="47">
        <v>3713357</v>
      </c>
      <c r="T18" s="47">
        <v>3866123</v>
      </c>
      <c r="U18" s="47">
        <v>4065170</v>
      </c>
      <c r="V18" s="47">
        <v>3989852</v>
      </c>
      <c r="W18" s="47">
        <v>3839761</v>
      </c>
      <c r="X18" s="47">
        <v>3574677</v>
      </c>
      <c r="Y18" s="47">
        <v>3593724</v>
      </c>
      <c r="Z18" s="47">
        <v>3500201</v>
      </c>
      <c r="AA18" s="47">
        <v>3577588</v>
      </c>
      <c r="AB18" s="47">
        <v>3588549</v>
      </c>
      <c r="AC18" s="47">
        <v>3676537</v>
      </c>
      <c r="AD18" s="118">
        <v>3881071</v>
      </c>
      <c r="AE18" s="118">
        <v>3922714</v>
      </c>
      <c r="AF18" s="118">
        <v>4007192</v>
      </c>
      <c r="AG18" s="118">
        <v>3907518</v>
      </c>
    </row>
    <row r="19" spans="1:33" ht="14.1" customHeight="1" x14ac:dyDescent="0.2">
      <c r="A19" s="129" t="s">
        <v>26</v>
      </c>
      <c r="B19" s="129"/>
      <c r="C19" s="80"/>
      <c r="D19" s="80"/>
      <c r="E19" s="90">
        <f>旧南那須町!E19+旧烏山町!E19</f>
        <v>6600975</v>
      </c>
      <c r="F19" s="90">
        <f>旧南那須町!F19+旧烏山町!F19</f>
        <v>7066998</v>
      </c>
      <c r="G19" s="90">
        <f>旧南那須町!G19+旧烏山町!G19</f>
        <v>7206933</v>
      </c>
      <c r="H19" s="90">
        <f>旧南那須町!H19+旧烏山町!H19</f>
        <v>7248285</v>
      </c>
      <c r="I19" s="90">
        <f>旧南那須町!I19+旧烏山町!I19</f>
        <v>7652889</v>
      </c>
      <c r="J19" s="90">
        <f>旧南那須町!J19+旧烏山町!J19</f>
        <v>7729214</v>
      </c>
      <c r="K19" s="90">
        <f>旧南那須町!K19+旧烏山町!K19</f>
        <v>7913530</v>
      </c>
      <c r="L19" s="90">
        <f>旧南那須町!L19+旧烏山町!L19</f>
        <v>8096430</v>
      </c>
      <c r="M19" s="90">
        <f>旧南那須町!M19+旧烏山町!M19</f>
        <v>8092899</v>
      </c>
      <c r="N19" s="90">
        <f>旧南那須町!N19+旧烏山町!N19</f>
        <v>8138400</v>
      </c>
      <c r="O19" s="90">
        <f>旧南那須町!O19+旧烏山町!O19</f>
        <v>7971144</v>
      </c>
      <c r="P19" s="90">
        <f>旧南那須町!P19+旧烏山町!P19</f>
        <v>7538289</v>
      </c>
      <c r="Q19" s="90">
        <f>旧南那須町!Q19+旧烏山町!Q19</f>
        <v>6967887</v>
      </c>
      <c r="R19" s="90">
        <f>旧南那須町!R19+旧烏山町!R19</f>
        <v>6937223</v>
      </c>
      <c r="S19" s="47">
        <v>7099328</v>
      </c>
      <c r="T19" s="47">
        <v>7384133</v>
      </c>
      <c r="U19" s="47">
        <v>7442382</v>
      </c>
      <c r="V19" s="47">
        <v>7802563</v>
      </c>
      <c r="W19" s="47">
        <v>8161972</v>
      </c>
      <c r="X19" s="47">
        <v>8509190</v>
      </c>
      <c r="Y19" s="47">
        <v>8307730</v>
      </c>
      <c r="Z19" s="47">
        <v>8205033</v>
      </c>
      <c r="AA19" s="47">
        <v>8276823</v>
      </c>
      <c r="AB19" s="47">
        <v>8308185</v>
      </c>
      <c r="AC19" s="47">
        <v>8505253</v>
      </c>
      <c r="AD19" s="118">
        <v>8410780</v>
      </c>
      <c r="AE19" s="118">
        <v>8333004</v>
      </c>
      <c r="AF19" s="118">
        <v>8209304</v>
      </c>
      <c r="AG19" s="118">
        <v>8146869</v>
      </c>
    </row>
    <row r="20" spans="1:33" ht="14.1" customHeight="1" x14ac:dyDescent="0.2">
      <c r="A20" s="129" t="s">
        <v>27</v>
      </c>
      <c r="B20" s="12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48">
        <v>0.45</v>
      </c>
      <c r="T20" s="48">
        <v>0.47</v>
      </c>
      <c r="U20" s="48">
        <v>0.49</v>
      </c>
      <c r="V20" s="48">
        <v>0.51</v>
      </c>
      <c r="W20" s="48">
        <v>0.5</v>
      </c>
      <c r="X20" s="48">
        <v>0.47</v>
      </c>
      <c r="Y20" s="48">
        <v>0.45</v>
      </c>
      <c r="Z20" s="48">
        <v>0.44</v>
      </c>
      <c r="AA20" s="48">
        <v>0.44</v>
      </c>
      <c r="AB20" s="48">
        <v>0.44</v>
      </c>
      <c r="AC20" s="48">
        <v>0.44</v>
      </c>
      <c r="AD20" s="48">
        <v>0.44</v>
      </c>
      <c r="AE20" s="48">
        <v>0.44</v>
      </c>
      <c r="AF20" s="48">
        <v>0.45</v>
      </c>
      <c r="AG20" s="48">
        <v>0.45</v>
      </c>
    </row>
    <row r="21" spans="1:33" ht="14.1" customHeight="1" x14ac:dyDescent="0.2">
      <c r="A21" s="129" t="s">
        <v>28</v>
      </c>
      <c r="B21" s="12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9">
        <v>87.8</v>
      </c>
      <c r="T21" s="49">
        <v>89.8</v>
      </c>
      <c r="U21" s="49">
        <v>89.9</v>
      </c>
      <c r="V21" s="49">
        <v>90.5</v>
      </c>
      <c r="W21" s="49">
        <v>88.4</v>
      </c>
      <c r="X21" s="49">
        <v>87.4</v>
      </c>
      <c r="Y21" s="49">
        <v>86.6</v>
      </c>
      <c r="Z21" s="49">
        <v>90.1</v>
      </c>
      <c r="AA21" s="49">
        <v>90.9</v>
      </c>
      <c r="AB21" s="49">
        <v>92.4</v>
      </c>
      <c r="AC21" s="49">
        <v>90.8</v>
      </c>
      <c r="AD21" s="119">
        <v>92.9</v>
      </c>
      <c r="AE21" s="119">
        <v>91.7</v>
      </c>
      <c r="AF21" s="119">
        <v>93</v>
      </c>
      <c r="AG21" s="119">
        <v>91.7</v>
      </c>
    </row>
    <row r="22" spans="1:33" ht="14.1" customHeight="1" x14ac:dyDescent="0.2">
      <c r="A22" s="129" t="s">
        <v>29</v>
      </c>
      <c r="B22" s="12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49">
        <v>15.8</v>
      </c>
      <c r="T22" s="49">
        <v>15.9</v>
      </c>
      <c r="U22" s="49">
        <v>15.4</v>
      </c>
      <c r="V22" s="49">
        <v>16.3</v>
      </c>
      <c r="W22" s="49">
        <v>15.1</v>
      </c>
      <c r="X22" s="49">
        <v>14.2</v>
      </c>
      <c r="Y22" s="49">
        <v>13.2</v>
      </c>
      <c r="Z22" s="49">
        <v>14</v>
      </c>
      <c r="AA22" s="49">
        <v>14.5</v>
      </c>
      <c r="AB22" s="49">
        <v>14.9</v>
      </c>
      <c r="AC22" s="49">
        <v>15</v>
      </c>
      <c r="AD22" s="49">
        <v>15</v>
      </c>
      <c r="AE22" s="49">
        <v>15.1</v>
      </c>
      <c r="AF22" s="49">
        <v>14.9</v>
      </c>
      <c r="AG22" s="49">
        <v>14.4</v>
      </c>
    </row>
    <row r="23" spans="1:33" ht="14.1" customHeight="1" x14ac:dyDescent="0.2">
      <c r="A23" s="129" t="s">
        <v>30</v>
      </c>
      <c r="B23" s="12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49">
        <v>14.7</v>
      </c>
      <c r="T23" s="49">
        <v>14.2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14.1" customHeight="1" x14ac:dyDescent="0.2">
      <c r="A24" s="4" t="s">
        <v>164</v>
      </c>
      <c r="B24" s="4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49">
        <v>16.7</v>
      </c>
      <c r="T24" s="49">
        <v>16.3</v>
      </c>
      <c r="U24" s="49">
        <v>15.6</v>
      </c>
      <c r="V24" s="49">
        <v>14.5</v>
      </c>
      <c r="W24" s="49">
        <v>12.9</v>
      </c>
      <c r="X24" s="49">
        <v>11.5</v>
      </c>
      <c r="Y24" s="49">
        <v>10.4</v>
      </c>
      <c r="Z24" s="49">
        <v>9.4</v>
      </c>
      <c r="AA24" s="49">
        <v>9</v>
      </c>
      <c r="AB24" s="49">
        <v>8.4</v>
      </c>
      <c r="AC24" s="49">
        <v>7.7</v>
      </c>
      <c r="AD24" s="119">
        <v>7.3</v>
      </c>
      <c r="AE24" s="119">
        <v>7.1</v>
      </c>
      <c r="AF24" s="119">
        <v>7</v>
      </c>
      <c r="AG24" s="119">
        <v>6.7</v>
      </c>
    </row>
    <row r="25" spans="1:33" ht="14.1" customHeight="1" x14ac:dyDescent="0.2">
      <c r="A25" s="129" t="s">
        <v>165</v>
      </c>
      <c r="B25" s="12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49">
        <v>10.6</v>
      </c>
      <c r="T25" s="49">
        <v>10.1</v>
      </c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ht="14.1" customHeight="1" x14ac:dyDescent="0.2">
      <c r="A26" s="132" t="s">
        <v>296</v>
      </c>
      <c r="B26" s="133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49"/>
      <c r="T26" s="49"/>
      <c r="U26" s="49">
        <v>68.2</v>
      </c>
      <c r="V26" s="49">
        <v>76.3</v>
      </c>
      <c r="W26" s="49">
        <v>72.400000000000006</v>
      </c>
      <c r="X26" s="49">
        <v>58.2</v>
      </c>
      <c r="Y26" s="49">
        <v>53.6</v>
      </c>
      <c r="Z26" s="49">
        <v>55.7</v>
      </c>
      <c r="AA26" s="49">
        <v>43.4</v>
      </c>
      <c r="AB26" s="49">
        <v>32.299999999999997</v>
      </c>
      <c r="AC26" s="49">
        <v>24.9</v>
      </c>
      <c r="AD26" s="119">
        <v>19.899999999999999</v>
      </c>
      <c r="AE26" s="119">
        <v>8.9</v>
      </c>
      <c r="AF26" s="127" t="s">
        <v>322</v>
      </c>
      <c r="AG26" s="127" t="s">
        <v>322</v>
      </c>
    </row>
    <row r="27" spans="1:33" ht="14.1" customHeight="1" x14ac:dyDescent="0.2">
      <c r="A27" s="128" t="s">
        <v>297</v>
      </c>
      <c r="B27" s="128"/>
      <c r="C27" s="85"/>
      <c r="D27" s="85"/>
      <c r="E27" s="88">
        <f>旧南那須町!E25+旧烏山町!E25</f>
        <v>2009096</v>
      </c>
      <c r="F27" s="88">
        <f>旧南那須町!F25+旧烏山町!F25</f>
        <v>1391005</v>
      </c>
      <c r="G27" s="88">
        <f>旧南那須町!G25+旧烏山町!G25</f>
        <v>1064399</v>
      </c>
      <c r="H27" s="88">
        <f>旧南那須町!H25+旧烏山町!H25</f>
        <v>917110</v>
      </c>
      <c r="I27" s="88">
        <f>旧南那須町!I25+旧烏山町!I25</f>
        <v>947173</v>
      </c>
      <c r="J27" s="88">
        <f>旧南那須町!J25+旧烏山町!J25</f>
        <v>1102407</v>
      </c>
      <c r="K27" s="88">
        <f>旧南那須町!K25+旧烏山町!K25</f>
        <v>1259759</v>
      </c>
      <c r="L27" s="88">
        <f>旧南那須町!L25+旧烏山町!L25</f>
        <v>1460873</v>
      </c>
      <c r="M27" s="88">
        <f>旧南那須町!M25+旧烏山町!M25</f>
        <v>2186542</v>
      </c>
      <c r="N27" s="88">
        <f>旧南那須町!N25+旧烏山町!N25</f>
        <v>2388584</v>
      </c>
      <c r="O27" s="88">
        <f>旧南那須町!O25+旧烏山町!O25</f>
        <v>2394065</v>
      </c>
      <c r="P27" s="88">
        <f>旧南那須町!P25+旧烏山町!P25</f>
        <v>2033856</v>
      </c>
      <c r="Q27" s="88">
        <f>旧南那須町!Q25+旧烏山町!Q25</f>
        <v>2116560</v>
      </c>
      <c r="R27" s="88">
        <f>旧南那須町!R25+旧烏山町!R25</f>
        <v>1725313</v>
      </c>
      <c r="S27" s="44">
        <f t="shared" ref="S27:Y27" si="6">SUM(S28:S30)</f>
        <v>3143104</v>
      </c>
      <c r="T27" s="44">
        <f t="shared" si="6"/>
        <v>3308810</v>
      </c>
      <c r="U27" s="44">
        <f t="shared" si="6"/>
        <v>3880515</v>
      </c>
      <c r="V27" s="44">
        <f t="shared" si="6"/>
        <v>4248356</v>
      </c>
      <c r="W27" s="44">
        <f t="shared" si="6"/>
        <v>4406592</v>
      </c>
      <c r="X27" s="44">
        <f t="shared" si="6"/>
        <v>4907415</v>
      </c>
      <c r="Y27" s="44">
        <f t="shared" si="6"/>
        <v>5415657</v>
      </c>
      <c r="Z27" s="44">
        <f t="shared" ref="Z27" si="7">SUM(Z28:Z30)</f>
        <v>5558427</v>
      </c>
      <c r="AA27" s="44">
        <f t="shared" ref="AA27" si="8">SUM(AA28:AA30)</f>
        <v>6272133</v>
      </c>
      <c r="AB27" s="44">
        <f t="shared" ref="AB27" si="9">SUM(AB28:AB30)</f>
        <v>6101716</v>
      </c>
      <c r="AC27" s="44">
        <f t="shared" ref="AC27" si="10">SUM(AC28:AC30)</f>
        <v>6260811</v>
      </c>
      <c r="AD27" s="44">
        <f t="shared" ref="AD27:AE27" si="11">SUM(AD28:AD30)</f>
        <v>6183585</v>
      </c>
      <c r="AE27" s="44">
        <f t="shared" si="11"/>
        <v>6392867</v>
      </c>
      <c r="AF27" s="44">
        <f t="shared" ref="AF27" si="12">SUM(AF28:AF30)</f>
        <v>6656891</v>
      </c>
      <c r="AG27" s="44">
        <f t="shared" ref="AG27" si="13">SUM(AG28:AG30)</f>
        <v>7153262</v>
      </c>
    </row>
    <row r="28" spans="1:33" ht="14.1" customHeight="1" x14ac:dyDescent="0.15">
      <c r="A28" s="50"/>
      <c r="B28" s="2" t="s">
        <v>9</v>
      </c>
      <c r="C28" s="91"/>
      <c r="D28" s="91"/>
      <c r="E28" s="92">
        <f>旧南那須町!E26+旧烏山町!E26</f>
        <v>336378</v>
      </c>
      <c r="F28" s="92">
        <f>旧南那須町!F26+旧烏山町!F26</f>
        <v>199288</v>
      </c>
      <c r="G28" s="92">
        <f>旧南那須町!G26+旧烏山町!G26</f>
        <v>264142</v>
      </c>
      <c r="H28" s="92">
        <f>旧南那須町!H26+旧烏山町!H26</f>
        <v>236702</v>
      </c>
      <c r="I28" s="92">
        <f>旧南那須町!I26+旧烏山町!I26</f>
        <v>251248</v>
      </c>
      <c r="J28" s="92">
        <f>旧南那須町!J26+旧烏山町!J26</f>
        <v>198734</v>
      </c>
      <c r="K28" s="92">
        <f>旧南那須町!K26+旧烏山町!K26</f>
        <v>195319</v>
      </c>
      <c r="L28" s="92">
        <f>旧南那須町!L26+旧烏山町!L26</f>
        <v>312436</v>
      </c>
      <c r="M28" s="92">
        <f>旧南那須町!M26+旧烏山町!M26</f>
        <v>531963</v>
      </c>
      <c r="N28" s="92">
        <f>旧南那須町!N26+旧烏山町!N26</f>
        <v>761669</v>
      </c>
      <c r="O28" s="92">
        <f>旧南那須町!O26+旧烏山町!O26</f>
        <v>723134</v>
      </c>
      <c r="P28" s="92">
        <f>旧南那須町!P26+旧烏山町!P26</f>
        <v>540172</v>
      </c>
      <c r="Q28" s="92">
        <f>旧南那須町!Q26+旧烏山町!Q26</f>
        <v>654270</v>
      </c>
      <c r="R28" s="92">
        <f>旧南那須町!R26+旧烏山町!R26</f>
        <v>579637</v>
      </c>
      <c r="S28" s="43">
        <v>691586</v>
      </c>
      <c r="T28" s="43">
        <v>881473</v>
      </c>
      <c r="U28" s="43">
        <v>1106630</v>
      </c>
      <c r="V28" s="43">
        <v>1311280</v>
      </c>
      <c r="W28" s="43">
        <v>1546780</v>
      </c>
      <c r="X28" s="43">
        <v>1886458</v>
      </c>
      <c r="Y28" s="43">
        <v>2209985</v>
      </c>
      <c r="Z28" s="43">
        <v>2170681</v>
      </c>
      <c r="AA28" s="43">
        <v>2323846</v>
      </c>
      <c r="AB28" s="43">
        <v>2079698</v>
      </c>
      <c r="AC28" s="43">
        <v>2059117</v>
      </c>
      <c r="AD28" s="120">
        <v>1844642</v>
      </c>
      <c r="AE28" s="120">
        <v>1851633</v>
      </c>
      <c r="AF28" s="120">
        <v>1806830</v>
      </c>
      <c r="AG28" s="120">
        <v>1852372</v>
      </c>
    </row>
    <row r="29" spans="1:33" ht="14.1" customHeight="1" x14ac:dyDescent="0.15">
      <c r="A29" s="50"/>
      <c r="B29" s="2" t="s">
        <v>10</v>
      </c>
      <c r="C29" s="91"/>
      <c r="D29" s="91"/>
      <c r="E29" s="92">
        <f>旧南那須町!E27+旧烏山町!E27</f>
        <v>461517</v>
      </c>
      <c r="F29" s="92">
        <f>旧南那須町!F27+旧烏山町!F27</f>
        <v>304840</v>
      </c>
      <c r="G29" s="92">
        <f>旧南那須町!G27+旧烏山町!G27</f>
        <v>233570</v>
      </c>
      <c r="H29" s="92">
        <f>旧南那須町!H27+旧烏山町!H27</f>
        <v>184802</v>
      </c>
      <c r="I29" s="92">
        <f>旧南那須町!I27+旧烏山町!I27</f>
        <v>169052</v>
      </c>
      <c r="J29" s="92">
        <f>旧南那須町!J27+旧烏山町!J27</f>
        <v>144556</v>
      </c>
      <c r="K29" s="92">
        <f>旧南那須町!K27+旧烏山町!K27</f>
        <v>119039</v>
      </c>
      <c r="L29" s="92">
        <f>旧南那須町!L27+旧烏山町!L27</f>
        <v>95073</v>
      </c>
      <c r="M29" s="92">
        <f>旧南那須町!M27+旧烏山町!M27</f>
        <v>99352</v>
      </c>
      <c r="N29" s="92">
        <f>旧南那須町!N27+旧烏山町!N27</f>
        <v>99599</v>
      </c>
      <c r="O29" s="92">
        <f>旧南那須町!O27+旧烏山町!O27</f>
        <v>99769</v>
      </c>
      <c r="P29" s="92">
        <f>旧南那須町!P27+旧烏山町!P27</f>
        <v>99781</v>
      </c>
      <c r="Q29" s="92">
        <f>旧南那須町!Q27+旧烏山町!Q27</f>
        <v>99808</v>
      </c>
      <c r="R29" s="92">
        <f>旧南那須町!R27+旧烏山町!R27</f>
        <v>79896</v>
      </c>
      <c r="S29" s="43">
        <v>115422</v>
      </c>
      <c r="T29" s="43">
        <v>115560</v>
      </c>
      <c r="U29" s="43">
        <v>116080</v>
      </c>
      <c r="V29" s="43">
        <v>116600</v>
      </c>
      <c r="W29" s="43">
        <v>116880</v>
      </c>
      <c r="X29" s="43">
        <v>117068</v>
      </c>
      <c r="Y29" s="43">
        <v>117209</v>
      </c>
      <c r="Z29" s="43">
        <v>117263</v>
      </c>
      <c r="AA29" s="43">
        <v>117293</v>
      </c>
      <c r="AB29" s="43">
        <v>117323</v>
      </c>
      <c r="AC29" s="43">
        <v>117376</v>
      </c>
      <c r="AD29" s="120">
        <v>117426</v>
      </c>
      <c r="AE29" s="120">
        <v>117461</v>
      </c>
      <c r="AF29" s="120">
        <v>117491</v>
      </c>
      <c r="AG29" s="120">
        <v>117521</v>
      </c>
    </row>
    <row r="30" spans="1:33" ht="14.1" customHeight="1" x14ac:dyDescent="0.15">
      <c r="A30" s="50"/>
      <c r="B30" s="2" t="s">
        <v>11</v>
      </c>
      <c r="C30" s="91"/>
      <c r="D30" s="91"/>
      <c r="E30" s="92">
        <f>旧南那須町!E28+旧烏山町!E28</f>
        <v>1211201</v>
      </c>
      <c r="F30" s="92">
        <f>旧南那須町!F28+旧烏山町!F28</f>
        <v>886877</v>
      </c>
      <c r="G30" s="92">
        <f>旧南那須町!G28+旧烏山町!G28</f>
        <v>566687</v>
      </c>
      <c r="H30" s="92">
        <f>旧南那須町!H28+旧烏山町!H28</f>
        <v>495606</v>
      </c>
      <c r="I30" s="92">
        <f>旧南那須町!I28+旧烏山町!I28</f>
        <v>526873</v>
      </c>
      <c r="J30" s="92">
        <f>旧南那須町!J28+旧烏山町!J28</f>
        <v>759117</v>
      </c>
      <c r="K30" s="92">
        <f>旧南那須町!K28+旧烏山町!K28</f>
        <v>945401</v>
      </c>
      <c r="L30" s="92">
        <f>旧南那須町!L28+旧烏山町!L28</f>
        <v>1053364</v>
      </c>
      <c r="M30" s="92">
        <f>旧南那須町!M28+旧烏山町!M28</f>
        <v>1555227</v>
      </c>
      <c r="N30" s="92">
        <f>旧南那須町!N28+旧烏山町!N28</f>
        <v>1527316</v>
      </c>
      <c r="O30" s="92">
        <f>旧南那須町!O28+旧烏山町!O28</f>
        <v>1571162</v>
      </c>
      <c r="P30" s="92">
        <f>旧南那須町!P28+旧烏山町!P28</f>
        <v>1393903</v>
      </c>
      <c r="Q30" s="92">
        <f>旧南那須町!Q28+旧烏山町!Q28</f>
        <v>1362482</v>
      </c>
      <c r="R30" s="92">
        <f>旧南那須町!R28+旧烏山町!R28</f>
        <v>1065780</v>
      </c>
      <c r="S30" s="43">
        <v>2336096</v>
      </c>
      <c r="T30" s="43">
        <v>2311777</v>
      </c>
      <c r="U30" s="43">
        <v>2657805</v>
      </c>
      <c r="V30" s="43">
        <v>2820476</v>
      </c>
      <c r="W30" s="43">
        <v>2742932</v>
      </c>
      <c r="X30" s="43">
        <v>2903889</v>
      </c>
      <c r="Y30" s="43">
        <v>3088463</v>
      </c>
      <c r="Z30" s="43">
        <v>3270483</v>
      </c>
      <c r="AA30" s="43">
        <v>3830994</v>
      </c>
      <c r="AB30" s="43">
        <v>3904695</v>
      </c>
      <c r="AC30" s="43">
        <v>4084318</v>
      </c>
      <c r="AD30" s="120">
        <v>4221517</v>
      </c>
      <c r="AE30" s="120">
        <v>4423773</v>
      </c>
      <c r="AF30" s="120">
        <v>4732570</v>
      </c>
      <c r="AG30" s="120">
        <v>5183369</v>
      </c>
    </row>
    <row r="31" spans="1:33" ht="14.1" customHeight="1" x14ac:dyDescent="0.2">
      <c r="A31" s="128" t="s">
        <v>298</v>
      </c>
      <c r="B31" s="128"/>
      <c r="C31" s="85"/>
      <c r="D31" s="85"/>
      <c r="E31" s="92">
        <f>旧南那須町!E29+旧烏山町!E29</f>
        <v>7125377</v>
      </c>
      <c r="F31" s="92">
        <f>旧南那須町!F29+旧烏山町!F29</f>
        <v>7728506</v>
      </c>
      <c r="G31" s="92">
        <f>旧南那須町!G29+旧烏山町!G29</f>
        <v>8702408</v>
      </c>
      <c r="H31" s="92">
        <f>旧南那須町!H29+旧烏山町!H29</f>
        <v>9589372</v>
      </c>
      <c r="I31" s="92">
        <f>旧南那須町!I29+旧烏山町!I29</f>
        <v>10044002</v>
      </c>
      <c r="J31" s="92">
        <f>旧南那須町!J29+旧烏山町!J29</f>
        <v>10891139</v>
      </c>
      <c r="K31" s="92">
        <f>旧南那須町!K29+旧烏山町!K29</f>
        <v>11273860</v>
      </c>
      <c r="L31" s="92">
        <f>旧南那須町!L29+旧烏山町!L29</f>
        <v>11415698</v>
      </c>
      <c r="M31" s="92">
        <f>旧南那須町!M29+旧烏山町!M29</f>
        <v>11908780</v>
      </c>
      <c r="N31" s="92">
        <f>旧南那須町!N29+旧烏山町!N29</f>
        <v>11767928</v>
      </c>
      <c r="O31" s="92">
        <f>旧南那須町!O29+旧烏山町!O29</f>
        <v>11635559</v>
      </c>
      <c r="P31" s="92">
        <f>旧南那須町!P29+旧烏山町!P29</f>
        <v>11864786</v>
      </c>
      <c r="Q31" s="92">
        <f>旧南那須町!Q29+旧烏山町!Q29</f>
        <v>11970776</v>
      </c>
      <c r="R31" s="92">
        <f>旧南那須町!R29+旧烏山町!R29</f>
        <v>11742703</v>
      </c>
      <c r="S31" s="43">
        <v>12773715</v>
      </c>
      <c r="T31" s="43">
        <v>12372998</v>
      </c>
      <c r="U31" s="43">
        <v>12081855</v>
      </c>
      <c r="V31" s="43">
        <v>12046229</v>
      </c>
      <c r="W31" s="43">
        <v>12117086</v>
      </c>
      <c r="X31" s="43">
        <v>12690939</v>
      </c>
      <c r="Y31" s="43">
        <v>13799314</v>
      </c>
      <c r="Z31" s="43">
        <v>14817715</v>
      </c>
      <c r="AA31" s="43">
        <v>15039262</v>
      </c>
      <c r="AB31" s="43">
        <v>14447637</v>
      </c>
      <c r="AC31" s="43">
        <v>13894758</v>
      </c>
      <c r="AD31" s="120">
        <v>13219671</v>
      </c>
      <c r="AE31" s="120">
        <v>12443095</v>
      </c>
      <c r="AF31" s="120">
        <v>11646751</v>
      </c>
      <c r="AG31" s="120">
        <v>10973589</v>
      </c>
    </row>
    <row r="32" spans="1:33" ht="14.1" customHeight="1" x14ac:dyDescent="0.2">
      <c r="A32" s="41"/>
      <c r="B32" s="39" t="s">
        <v>315</v>
      </c>
      <c r="C32" s="74"/>
      <c r="D32" s="74"/>
      <c r="E32" s="92">
        <f>旧南那須町!E30+旧烏山町!E30</f>
        <v>0</v>
      </c>
      <c r="F32" s="92">
        <f>旧南那須町!F30+旧烏山町!F30</f>
        <v>0</v>
      </c>
      <c r="G32" s="92">
        <f>旧南那須町!G30+旧烏山町!G30</f>
        <v>0</v>
      </c>
      <c r="H32" s="92">
        <f>旧南那須町!H30+旧烏山町!H30</f>
        <v>0</v>
      </c>
      <c r="I32" s="92">
        <f>旧南那須町!I30+旧烏山町!I30</f>
        <v>0</v>
      </c>
      <c r="J32" s="92">
        <f>旧南那須町!J30+旧烏山町!J30</f>
        <v>0</v>
      </c>
      <c r="K32" s="92">
        <f>旧南那須町!K30+旧烏山町!K30</f>
        <v>0</v>
      </c>
      <c r="L32" s="92">
        <f>旧南那須町!L30+旧烏山町!L30</f>
        <v>0</v>
      </c>
      <c r="M32" s="92">
        <f>旧南那須町!M30+旧烏山町!M30</f>
        <v>0</v>
      </c>
      <c r="N32" s="92">
        <f>旧南那須町!N30+旧烏山町!N30</f>
        <v>0</v>
      </c>
      <c r="O32" s="92">
        <f>旧南那須町!O30+旧烏山町!O30</f>
        <v>115300</v>
      </c>
      <c r="P32" s="92">
        <f>旧南那須町!P30+旧烏山町!P30</f>
        <v>533200</v>
      </c>
      <c r="Q32" s="92">
        <f>旧南那須町!Q30+旧烏山町!Q30</f>
        <v>1384800</v>
      </c>
      <c r="R32" s="92">
        <f>旧南那須町!R30+旧烏山町!R30</f>
        <v>1983900</v>
      </c>
      <c r="S32" s="43">
        <v>2443018</v>
      </c>
      <c r="T32" s="43">
        <v>2825080</v>
      </c>
      <c r="U32" s="43">
        <v>3121131</v>
      </c>
      <c r="V32" s="43">
        <v>3359426</v>
      </c>
      <c r="W32" s="43">
        <v>3700102</v>
      </c>
      <c r="X32" s="43">
        <v>4135814</v>
      </c>
      <c r="Y32" s="43">
        <v>4537924</v>
      </c>
      <c r="Z32" s="43">
        <v>4880736</v>
      </c>
      <c r="AA32" s="43">
        <v>5147107</v>
      </c>
      <c r="AB32" s="43">
        <v>5273612</v>
      </c>
      <c r="AC32" s="43">
        <v>5355330</v>
      </c>
      <c r="AD32" s="43">
        <v>5404807</v>
      </c>
      <c r="AE32" s="43">
        <v>5438086</v>
      </c>
      <c r="AF32" s="43">
        <v>5429553</v>
      </c>
      <c r="AG32" s="43">
        <v>5300284</v>
      </c>
    </row>
    <row r="33" spans="1:33" ht="14.1" customHeight="1" x14ac:dyDescent="0.2">
      <c r="A33" s="130" t="s">
        <v>299</v>
      </c>
      <c r="B33" s="130"/>
      <c r="C33" s="93"/>
      <c r="D33" s="93"/>
      <c r="E33" s="88">
        <f>旧南那須町!E31+旧烏山町!E31</f>
        <v>3645795</v>
      </c>
      <c r="F33" s="88">
        <f>旧南那須町!F31+旧烏山町!F31</f>
        <v>2929453</v>
      </c>
      <c r="G33" s="88">
        <f>旧南那須町!G31+旧烏山町!G31</f>
        <v>2711281</v>
      </c>
      <c r="H33" s="88">
        <f>旧南那須町!H31+旧烏山町!H31</f>
        <v>2838528</v>
      </c>
      <c r="I33" s="88">
        <f>旧南那須町!I31+旧烏山町!I31</f>
        <v>2314033</v>
      </c>
      <c r="J33" s="88">
        <f>旧南那須町!J31+旧烏山町!J31</f>
        <v>1689561</v>
      </c>
      <c r="K33" s="88">
        <f>旧南那須町!K31+旧烏山町!K31</f>
        <v>1415146</v>
      </c>
      <c r="L33" s="88">
        <f>旧南那須町!L31+旧烏山町!L31</f>
        <v>1831752</v>
      </c>
      <c r="M33" s="88">
        <f>旧南那須町!M31+旧烏山町!M31</f>
        <v>873749</v>
      </c>
      <c r="N33" s="88">
        <f>旧南那須町!N31+旧烏山町!N31</f>
        <v>646905</v>
      </c>
      <c r="O33" s="88">
        <f>旧南那須町!O31+旧烏山町!O31</f>
        <v>1159170</v>
      </c>
      <c r="P33" s="88">
        <f>旧南那須町!P31+旧烏山町!P31</f>
        <v>483376</v>
      </c>
      <c r="Q33" s="88">
        <f>旧南那須町!Q31+旧烏山町!Q31</f>
        <v>334964</v>
      </c>
      <c r="R33" s="88">
        <f>旧南那須町!R31+旧烏山町!R31</f>
        <v>269492</v>
      </c>
      <c r="S33" s="44">
        <f t="shared" ref="S33:Y33" si="14">SUM(S34:S37)</f>
        <v>273248</v>
      </c>
      <c r="T33" s="44">
        <f t="shared" si="14"/>
        <v>208747</v>
      </c>
      <c r="U33" s="44">
        <f t="shared" si="14"/>
        <v>141373</v>
      </c>
      <c r="V33" s="44">
        <f t="shared" si="14"/>
        <v>120102</v>
      </c>
      <c r="W33" s="44">
        <f t="shared" si="14"/>
        <v>158637</v>
      </c>
      <c r="X33" s="44">
        <f t="shared" si="14"/>
        <v>821556</v>
      </c>
      <c r="Y33" s="44">
        <f t="shared" si="14"/>
        <v>490854</v>
      </c>
      <c r="Z33" s="44">
        <f t="shared" ref="Z33" si="15">SUM(Z34:Z37)</f>
        <v>468939</v>
      </c>
      <c r="AA33" s="44">
        <f t="shared" ref="AA33" si="16">SUM(AA34:AA37)</f>
        <v>351009</v>
      </c>
      <c r="AB33" s="44">
        <f t="shared" ref="AB33" si="17">SUM(AB34:AB37)</f>
        <v>435241</v>
      </c>
      <c r="AC33" s="44">
        <f t="shared" ref="AC33" si="18">SUM(AC34:AC37)</f>
        <v>707637</v>
      </c>
      <c r="AD33" s="44">
        <f t="shared" ref="AD33:AE33" si="19">SUM(AD34:AD37)</f>
        <v>1147300</v>
      </c>
      <c r="AE33" s="44">
        <f t="shared" si="19"/>
        <v>1068103</v>
      </c>
      <c r="AF33" s="44">
        <f t="shared" ref="AF33" si="20">SUM(AF34:AF37)</f>
        <v>1175540</v>
      </c>
      <c r="AG33" s="44">
        <f t="shared" ref="AG33" si="21">SUM(AG34:AG37)</f>
        <v>940988</v>
      </c>
    </row>
    <row r="34" spans="1:33" ht="14.1" customHeight="1" x14ac:dyDescent="0.2">
      <c r="A34" s="39"/>
      <c r="B34" s="39" t="s">
        <v>5</v>
      </c>
      <c r="C34" s="74"/>
      <c r="D34" s="74"/>
      <c r="E34" s="92">
        <f>旧南那須町!E32+旧烏山町!E32</f>
        <v>2757563</v>
      </c>
      <c r="F34" s="92">
        <f>旧南那須町!F32+旧烏山町!F32</f>
        <v>1765559</v>
      </c>
      <c r="G34" s="92">
        <f>旧南那須町!G32+旧烏山町!G32</f>
        <v>1652524</v>
      </c>
      <c r="H34" s="92">
        <f>旧南那須町!H32+旧烏山町!H32</f>
        <v>1911617</v>
      </c>
      <c r="I34" s="92">
        <f>旧南那須町!I32+旧烏山町!I32</f>
        <v>1522472</v>
      </c>
      <c r="J34" s="92">
        <f>旧南那須町!J32+旧烏山町!J32</f>
        <v>999274</v>
      </c>
      <c r="K34" s="92">
        <f>旧南那須町!K32+旧烏山町!K32</f>
        <v>826433</v>
      </c>
      <c r="L34" s="92">
        <f>旧南那須町!L32+旧烏山町!L32</f>
        <v>1319003</v>
      </c>
      <c r="M34" s="92">
        <f>旧南那須町!M32+旧烏山町!M32</f>
        <v>435642</v>
      </c>
      <c r="N34" s="92">
        <f>旧南那須町!N32+旧烏山町!N32</f>
        <v>296961</v>
      </c>
      <c r="O34" s="92">
        <f>旧南那須町!O32+旧烏山町!O32</f>
        <v>891060</v>
      </c>
      <c r="P34" s="92">
        <f>旧南那須町!P32+旧烏山町!P32</f>
        <v>120595</v>
      </c>
      <c r="Q34" s="92">
        <f>旧南那須町!Q32+旧烏山町!Q32</f>
        <v>38565</v>
      </c>
      <c r="R34" s="92">
        <f>旧南那須町!R32+旧烏山町!R32</f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</row>
    <row r="35" spans="1:33" ht="14.1" customHeight="1" x14ac:dyDescent="0.2">
      <c r="A35" s="41"/>
      <c r="B35" s="39" t="s">
        <v>6</v>
      </c>
      <c r="C35" s="74"/>
      <c r="D35" s="74"/>
      <c r="E35" s="92">
        <f>旧南那須町!E33+旧烏山町!E33</f>
        <v>0</v>
      </c>
      <c r="F35" s="92">
        <f>旧南那須町!F33+旧烏山町!F33</f>
        <v>0</v>
      </c>
      <c r="G35" s="92">
        <f>旧南那須町!G33+旧烏山町!G33</f>
        <v>0</v>
      </c>
      <c r="H35" s="92">
        <f>旧南那須町!H33+旧烏山町!H33</f>
        <v>0</v>
      </c>
      <c r="I35" s="92">
        <f>旧南那須町!I33+旧烏山町!I33</f>
        <v>0</v>
      </c>
      <c r="J35" s="92">
        <f>旧南那須町!J33+旧烏山町!J33</f>
        <v>0</v>
      </c>
      <c r="K35" s="92">
        <f>旧南那須町!K33+旧烏山町!K33</f>
        <v>0</v>
      </c>
      <c r="L35" s="92">
        <f>旧南那須町!L33+旧烏山町!L33</f>
        <v>0</v>
      </c>
      <c r="M35" s="92">
        <f>旧南那須町!M33+旧烏山町!M33</f>
        <v>0</v>
      </c>
      <c r="N35" s="92">
        <f>旧南那須町!N33+旧烏山町!N33</f>
        <v>0</v>
      </c>
      <c r="O35" s="92">
        <f>旧南那須町!O33+旧烏山町!O33</f>
        <v>0</v>
      </c>
      <c r="P35" s="92">
        <f>旧南那須町!P33+旧烏山町!P33</f>
        <v>0</v>
      </c>
      <c r="Q35" s="92">
        <f>旧南那須町!Q33+旧烏山町!Q33</f>
        <v>0</v>
      </c>
      <c r="R35" s="92">
        <f>旧南那須町!R33+旧烏山町!R33</f>
        <v>0</v>
      </c>
      <c r="S35" s="43">
        <v>1</v>
      </c>
      <c r="T35" s="43">
        <v>1</v>
      </c>
      <c r="U35" s="43">
        <v>1</v>
      </c>
      <c r="V35" s="43">
        <v>1</v>
      </c>
      <c r="W35" s="43">
        <v>1</v>
      </c>
      <c r="X35" s="43">
        <v>0</v>
      </c>
      <c r="Y35" s="43">
        <v>1</v>
      </c>
      <c r="Z35" s="43">
        <v>1</v>
      </c>
      <c r="AA35" s="43">
        <v>1</v>
      </c>
      <c r="AB35" s="43">
        <v>1</v>
      </c>
      <c r="AC35" s="43">
        <v>1</v>
      </c>
      <c r="AD35" s="43">
        <v>0</v>
      </c>
      <c r="AE35" s="43">
        <v>0</v>
      </c>
      <c r="AF35" s="43">
        <v>0</v>
      </c>
      <c r="AG35" s="43">
        <v>0</v>
      </c>
    </row>
    <row r="36" spans="1:33" ht="14.1" customHeight="1" x14ac:dyDescent="0.2">
      <c r="A36" s="41"/>
      <c r="B36" s="39" t="s">
        <v>7</v>
      </c>
      <c r="C36" s="74"/>
      <c r="D36" s="74"/>
      <c r="E36" s="92">
        <f>旧南那須町!E34+旧烏山町!E34</f>
        <v>888232</v>
      </c>
      <c r="F36" s="92">
        <f>旧南那須町!F34+旧烏山町!F34</f>
        <v>1163894</v>
      </c>
      <c r="G36" s="92">
        <f>旧南那須町!G34+旧烏山町!G34</f>
        <v>1058757</v>
      </c>
      <c r="H36" s="92">
        <f>旧南那須町!H34+旧烏山町!H34</f>
        <v>926911</v>
      </c>
      <c r="I36" s="92">
        <f>旧南那須町!I34+旧烏山町!I34</f>
        <v>791561</v>
      </c>
      <c r="J36" s="92">
        <f>旧南那須町!J34+旧烏山町!J34</f>
        <v>690287</v>
      </c>
      <c r="K36" s="92">
        <f>旧南那須町!K34+旧烏山町!K34</f>
        <v>588713</v>
      </c>
      <c r="L36" s="92">
        <f>旧南那須町!L34+旧烏山町!L34</f>
        <v>512749</v>
      </c>
      <c r="M36" s="92">
        <f>旧南那須町!M34+旧烏山町!M34</f>
        <v>438107</v>
      </c>
      <c r="N36" s="92">
        <f>旧南那須町!N34+旧烏山町!N34</f>
        <v>349944</v>
      </c>
      <c r="O36" s="92">
        <f>旧南那須町!O34+旧烏山町!O34</f>
        <v>268110</v>
      </c>
      <c r="P36" s="92">
        <f>旧南那須町!P34+旧烏山町!P34</f>
        <v>362781</v>
      </c>
      <c r="Q36" s="92">
        <f>旧南那須町!Q34+旧烏山町!Q34</f>
        <v>296399</v>
      </c>
      <c r="R36" s="92">
        <f>旧南那須町!R34+旧烏山町!R34</f>
        <v>269492</v>
      </c>
      <c r="S36" s="43">
        <v>273246</v>
      </c>
      <c r="T36" s="43">
        <v>208745</v>
      </c>
      <c r="U36" s="43">
        <v>141371</v>
      </c>
      <c r="V36" s="43">
        <v>120100</v>
      </c>
      <c r="W36" s="43">
        <v>158635</v>
      </c>
      <c r="X36" s="43">
        <v>821555</v>
      </c>
      <c r="Y36" s="43">
        <v>490852</v>
      </c>
      <c r="Z36" s="43">
        <v>468937</v>
      </c>
      <c r="AA36" s="43">
        <v>351007</v>
      </c>
      <c r="AB36" s="43">
        <v>435239</v>
      </c>
      <c r="AC36" s="43">
        <v>707635</v>
      </c>
      <c r="AD36" s="43">
        <v>1147299</v>
      </c>
      <c r="AE36" s="43">
        <v>1068102</v>
      </c>
      <c r="AF36" s="43">
        <v>1175539</v>
      </c>
      <c r="AG36" s="43">
        <v>940987</v>
      </c>
    </row>
    <row r="37" spans="1:33" ht="14.1" customHeight="1" x14ac:dyDescent="0.2">
      <c r="A37" s="41"/>
      <c r="B37" s="39" t="s">
        <v>8</v>
      </c>
      <c r="C37" s="74"/>
      <c r="D37" s="74"/>
      <c r="E37" s="92">
        <f>旧南那須町!E35+旧烏山町!E35</f>
        <v>0</v>
      </c>
      <c r="F37" s="92">
        <f>旧南那須町!F35+旧烏山町!F35</f>
        <v>0</v>
      </c>
      <c r="G37" s="92">
        <f>旧南那須町!G35+旧烏山町!G35</f>
        <v>0</v>
      </c>
      <c r="H37" s="92">
        <f>旧南那須町!H35+旧烏山町!H35</f>
        <v>0</v>
      </c>
      <c r="I37" s="92">
        <f>旧南那須町!I35+旧烏山町!I35</f>
        <v>0</v>
      </c>
      <c r="J37" s="92">
        <f>旧南那須町!J35+旧烏山町!J35</f>
        <v>0</v>
      </c>
      <c r="K37" s="92">
        <f>旧南那須町!K35+旧烏山町!K35</f>
        <v>0</v>
      </c>
      <c r="L37" s="92">
        <f>旧南那須町!L35+旧烏山町!L35</f>
        <v>0</v>
      </c>
      <c r="M37" s="92">
        <f>旧南那須町!M35+旧烏山町!M35</f>
        <v>0</v>
      </c>
      <c r="N37" s="92">
        <f>旧南那須町!N35+旧烏山町!N35</f>
        <v>0</v>
      </c>
      <c r="O37" s="92">
        <f>旧南那須町!O35+旧烏山町!O35</f>
        <v>0</v>
      </c>
      <c r="P37" s="92">
        <f>旧南那須町!P35+旧烏山町!P35</f>
        <v>0</v>
      </c>
      <c r="Q37" s="92">
        <f>旧南那須町!Q35+旧烏山町!Q35</f>
        <v>0</v>
      </c>
      <c r="R37" s="92">
        <f>旧南那須町!R35+旧烏山町!R35</f>
        <v>0</v>
      </c>
      <c r="S37" s="43">
        <v>1</v>
      </c>
      <c r="T37" s="43">
        <v>1</v>
      </c>
      <c r="U37" s="43">
        <v>1</v>
      </c>
      <c r="V37" s="43">
        <v>1</v>
      </c>
      <c r="W37" s="43">
        <v>1</v>
      </c>
      <c r="X37" s="43">
        <v>1</v>
      </c>
      <c r="Y37" s="43">
        <v>1</v>
      </c>
      <c r="Z37" s="43">
        <v>1</v>
      </c>
      <c r="AA37" s="43">
        <v>1</v>
      </c>
      <c r="AB37" s="43">
        <v>1</v>
      </c>
      <c r="AC37" s="43">
        <v>1</v>
      </c>
      <c r="AD37" s="43">
        <v>1</v>
      </c>
      <c r="AE37" s="43">
        <v>1</v>
      </c>
      <c r="AF37" s="43">
        <v>1</v>
      </c>
      <c r="AG37" s="43">
        <v>1</v>
      </c>
    </row>
    <row r="38" spans="1:33" ht="14.1" customHeight="1" x14ac:dyDescent="0.2">
      <c r="A38" s="128" t="s">
        <v>300</v>
      </c>
      <c r="B38" s="128"/>
      <c r="C38" s="85"/>
      <c r="D38" s="85"/>
      <c r="E38" s="92">
        <f>旧南那須町!E36+旧烏山町!E36</f>
        <v>0</v>
      </c>
      <c r="F38" s="92">
        <f>旧南那須町!F36+旧烏山町!F36</f>
        <v>0</v>
      </c>
      <c r="G38" s="92">
        <f>旧南那須町!G36+旧烏山町!G36</f>
        <v>0</v>
      </c>
      <c r="H38" s="92">
        <f>旧南那須町!H36+旧烏山町!H36</f>
        <v>0</v>
      </c>
      <c r="I38" s="92">
        <f>旧南那須町!I36+旧烏山町!I36</f>
        <v>0</v>
      </c>
      <c r="J38" s="92">
        <f>旧南那須町!J36+旧烏山町!J36</f>
        <v>0</v>
      </c>
      <c r="K38" s="92">
        <f>旧南那須町!K36+旧烏山町!K36</f>
        <v>0</v>
      </c>
      <c r="L38" s="92">
        <f>旧南那須町!L36+旧烏山町!L36</f>
        <v>0</v>
      </c>
      <c r="M38" s="92">
        <f>旧南那須町!M36+旧烏山町!M36</f>
        <v>0</v>
      </c>
      <c r="N38" s="92">
        <f>旧南那須町!N36+旧烏山町!N36</f>
        <v>0</v>
      </c>
      <c r="O38" s="92">
        <f>旧南那須町!O36+旧烏山町!O36</f>
        <v>0</v>
      </c>
      <c r="P38" s="92">
        <f>旧南那須町!P36+旧烏山町!P36</f>
        <v>0</v>
      </c>
      <c r="Q38" s="92">
        <f>旧南那須町!Q36+旧烏山町!Q36</f>
        <v>0</v>
      </c>
      <c r="R38" s="92">
        <f>旧南那須町!R36+旧烏山町!R36</f>
        <v>0</v>
      </c>
      <c r="S38" s="43">
        <v>1</v>
      </c>
      <c r="T38" s="43">
        <v>1</v>
      </c>
      <c r="U38" s="43">
        <v>1</v>
      </c>
      <c r="V38" s="43">
        <v>1</v>
      </c>
      <c r="W38" s="43">
        <v>1</v>
      </c>
      <c r="X38" s="43">
        <v>1</v>
      </c>
      <c r="Y38" s="43">
        <v>1</v>
      </c>
      <c r="Z38" s="43">
        <v>1</v>
      </c>
      <c r="AA38" s="43">
        <v>1</v>
      </c>
      <c r="AB38" s="43">
        <v>1</v>
      </c>
      <c r="AC38" s="43">
        <v>1</v>
      </c>
      <c r="AD38" s="43">
        <v>1</v>
      </c>
      <c r="AE38" s="43">
        <v>1</v>
      </c>
      <c r="AF38" s="43">
        <v>1</v>
      </c>
      <c r="AG38" s="43">
        <v>1</v>
      </c>
    </row>
    <row r="39" spans="1:33" ht="14.1" customHeight="1" x14ac:dyDescent="0.2">
      <c r="A39" s="128" t="s">
        <v>301</v>
      </c>
      <c r="B39" s="128"/>
      <c r="C39" s="85"/>
      <c r="D39" s="85"/>
      <c r="E39" s="92">
        <f>旧南那須町!E37+旧烏山町!E37</f>
        <v>220248</v>
      </c>
      <c r="F39" s="92">
        <f>旧南那須町!F37+旧烏山町!F37</f>
        <v>356268</v>
      </c>
      <c r="G39" s="92">
        <f>旧南那須町!G37+旧烏山町!G37</f>
        <v>361047</v>
      </c>
      <c r="H39" s="92">
        <f>旧南那須町!H37+旧烏山町!H37</f>
        <v>365601</v>
      </c>
      <c r="I39" s="92">
        <f>旧南那須町!I37+旧烏山町!I37</f>
        <v>368803</v>
      </c>
      <c r="J39" s="92">
        <f>旧南那須町!J37+旧烏山町!J37</f>
        <v>369637</v>
      </c>
      <c r="K39" s="92">
        <f>旧南那須町!K37+旧烏山町!K37</f>
        <v>369986</v>
      </c>
      <c r="L39" s="92">
        <f>旧南那須町!L37+旧烏山町!L37</f>
        <v>370438</v>
      </c>
      <c r="M39" s="92">
        <f>旧南那須町!M37+旧烏山町!M37</f>
        <v>370707</v>
      </c>
      <c r="N39" s="92">
        <f>旧南那須町!N37+旧烏山町!N37</f>
        <v>370985</v>
      </c>
      <c r="O39" s="92">
        <f>旧南那須町!O37+旧烏山町!O37</f>
        <v>371157</v>
      </c>
      <c r="P39" s="92">
        <f>旧南那須町!P37+旧烏山町!P37</f>
        <v>371195</v>
      </c>
      <c r="Q39" s="92">
        <f>旧南那須町!Q37+旧烏山町!Q37</f>
        <v>371272</v>
      </c>
      <c r="R39" s="92">
        <f>旧南那須町!R37+旧烏山町!R37</f>
        <v>371341</v>
      </c>
      <c r="S39" s="43">
        <v>371383</v>
      </c>
      <c r="T39" s="43">
        <v>371644</v>
      </c>
      <c r="U39" s="43">
        <v>372534</v>
      </c>
      <c r="V39" s="43">
        <v>373424</v>
      </c>
      <c r="W39" s="43">
        <v>373904</v>
      </c>
      <c r="X39" s="43">
        <v>374174</v>
      </c>
      <c r="Y39" s="43">
        <v>374383</v>
      </c>
      <c r="Z39" s="43">
        <v>374487</v>
      </c>
      <c r="AA39" s="43">
        <v>374581</v>
      </c>
      <c r="AB39" s="43">
        <v>374675</v>
      </c>
      <c r="AC39" s="43">
        <v>200000</v>
      </c>
      <c r="AD39" s="120">
        <v>200043</v>
      </c>
      <c r="AE39" s="120">
        <v>200084</v>
      </c>
      <c r="AF39" s="120">
        <v>200126</v>
      </c>
      <c r="AG39" s="120">
        <v>200161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4:B4"/>
    <mergeCell ref="A5:A15"/>
    <mergeCell ref="A27:B27"/>
    <mergeCell ref="A25:B25"/>
    <mergeCell ref="A26:B26"/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</mergeCells>
  <phoneticPr fontId="3"/>
  <pageMargins left="0.78740157480314965" right="0.78740157480314965" top="0.59055118110236227" bottom="0.45" header="0" footer="0.37"/>
  <pageSetup paperSize="9" orientation="landscape" r:id="rId1"/>
  <headerFooter alignWithMargins="0">
    <oddFooter>&amp;C-&amp;P--</oddFooter>
  </headerFooter>
  <colBreaks count="1" manualBreakCount="1">
    <brk id="13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274"/>
  <sheetViews>
    <sheetView view="pageBreakPreview" zoomScaleNormal="100" zoomScaleSheetLayoutView="100" workbookViewId="0">
      <pane xSplit="1" ySplit="3" topLeftCell="AC19" activePane="bottomRight" state="frozen"/>
      <selection pane="topRight" activeCell="B1" sqref="B1"/>
      <selection pane="bottomLeft" activeCell="A2" sqref="A2"/>
      <selection pane="bottomRight" activeCell="AE30" sqref="AE30:AF31"/>
    </sheetView>
  </sheetViews>
  <sheetFormatPr defaultColWidth="9" defaultRowHeight="12" x14ac:dyDescent="0.15"/>
  <cols>
    <col min="1" max="1" width="25.21875" style="15" customWidth="1"/>
    <col min="2" max="3" width="9.77734375" style="15" hidden="1" customWidth="1"/>
    <col min="4" max="32" width="9.77734375" style="15" customWidth="1"/>
    <col min="33" max="16384" width="9" style="15"/>
  </cols>
  <sheetData>
    <row r="1" spans="1:32" ht="18" customHeight="1" x14ac:dyDescent="0.2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28" t="str">
        <f>財政指標!$X$1</f>
        <v>那須烏山市</v>
      </c>
      <c r="M1" s="27"/>
      <c r="N1" s="27"/>
      <c r="O1" s="27"/>
      <c r="P1" s="27"/>
      <c r="Q1" s="27"/>
      <c r="U1" s="28" t="str">
        <f>財政指標!$X$1</f>
        <v>那須烏山市</v>
      </c>
      <c r="W1" s="28"/>
      <c r="AE1" s="28" t="str">
        <f>財政指標!$X$1</f>
        <v>那須烏山市</v>
      </c>
    </row>
    <row r="2" spans="1:32" ht="18" customHeight="1" x14ac:dyDescent="0.15">
      <c r="L2" s="15" t="s">
        <v>147</v>
      </c>
      <c r="N2" s="35" t="s">
        <v>293</v>
      </c>
      <c r="V2" s="15" t="s">
        <v>147</v>
      </c>
      <c r="X2" s="18"/>
      <c r="AF2" s="15" t="s">
        <v>147</v>
      </c>
    </row>
    <row r="3" spans="1:32" ht="18" customHeight="1" x14ac:dyDescent="0.15">
      <c r="A3" s="12"/>
      <c r="B3" s="39" t="s">
        <v>167</v>
      </c>
      <c r="C3" s="39" t="s">
        <v>169</v>
      </c>
      <c r="D3" s="39" t="s">
        <v>171</v>
      </c>
      <c r="E3" s="74" t="s">
        <v>173</v>
      </c>
      <c r="F3" s="74" t="s">
        <v>175</v>
      </c>
      <c r="G3" s="74" t="s">
        <v>177</v>
      </c>
      <c r="H3" s="75" t="s">
        <v>179</v>
      </c>
      <c r="I3" s="74" t="s">
        <v>181</v>
      </c>
      <c r="J3" s="75" t="s">
        <v>183</v>
      </c>
      <c r="K3" s="75" t="s">
        <v>185</v>
      </c>
      <c r="L3" s="74" t="s">
        <v>187</v>
      </c>
      <c r="M3" s="74" t="s">
        <v>189</v>
      </c>
      <c r="N3" s="74" t="s">
        <v>191</v>
      </c>
      <c r="O3" s="74" t="s">
        <v>193</v>
      </c>
      <c r="P3" s="74" t="s">
        <v>195</v>
      </c>
      <c r="Q3" s="74" t="s">
        <v>196</v>
      </c>
      <c r="R3" s="39" t="s">
        <v>163</v>
      </c>
      <c r="S3" s="39" t="s">
        <v>294</v>
      </c>
      <c r="T3" s="39" t="s">
        <v>295</v>
      </c>
      <c r="U3" s="39" t="s">
        <v>303</v>
      </c>
      <c r="V3" s="39" t="s">
        <v>304</v>
      </c>
      <c r="W3" s="39" t="s">
        <v>307</v>
      </c>
      <c r="X3" s="39" t="s">
        <v>306</v>
      </c>
      <c r="Y3" s="39" t="s">
        <v>309</v>
      </c>
      <c r="Z3" s="39" t="s">
        <v>310</v>
      </c>
      <c r="AA3" s="39" t="s">
        <v>311</v>
      </c>
      <c r="AB3" s="39" t="s">
        <v>312</v>
      </c>
      <c r="AC3" s="39" t="s">
        <v>313</v>
      </c>
      <c r="AD3" s="39" t="s">
        <v>320</v>
      </c>
      <c r="AE3" s="39" t="str">
        <f>財政指標!AF3</f>
        <v>１８(H30)</v>
      </c>
      <c r="AF3" s="39" t="str">
        <f>財政指標!AG3</f>
        <v>１９(R１)</v>
      </c>
    </row>
    <row r="4" spans="1:32" ht="18" customHeight="1" x14ac:dyDescent="0.15">
      <c r="A4" s="16" t="s">
        <v>51</v>
      </c>
      <c r="B4" s="16"/>
      <c r="C4" s="16"/>
      <c r="D4" s="16">
        <f>性質・旧南那須町!D4+性質・旧烏山町!D4</f>
        <v>2353320</v>
      </c>
      <c r="E4" s="97">
        <f>性質・旧南那須町!E4+性質・旧烏山町!E4</f>
        <v>2523459</v>
      </c>
      <c r="F4" s="97">
        <f>性質・旧南那須町!F4+性質・旧烏山町!F4</f>
        <v>2567050</v>
      </c>
      <c r="G4" s="97">
        <f>性質・旧南那須町!G4+性質・旧烏山町!G4</f>
        <v>2661001</v>
      </c>
      <c r="H4" s="97">
        <f>性質・旧南那須町!H4+性質・旧烏山町!H4</f>
        <v>2701973</v>
      </c>
      <c r="I4" s="97">
        <f>性質・旧南那須町!I4+性質・旧烏山町!I4</f>
        <v>2797868</v>
      </c>
      <c r="J4" s="97">
        <f>性質・旧南那須町!J4+性質・旧烏山町!J4</f>
        <v>2875532</v>
      </c>
      <c r="K4" s="97">
        <f>性質・旧南那須町!K4+性質・旧烏山町!K4</f>
        <v>2846201</v>
      </c>
      <c r="L4" s="97">
        <f>性質・旧南那須町!L4+性質・旧烏山町!L4</f>
        <v>2872903</v>
      </c>
      <c r="M4" s="97">
        <f>性質・旧南那須町!M4+性質・旧烏山町!M4</f>
        <v>2803712</v>
      </c>
      <c r="N4" s="97">
        <f>性質・旧南那須町!N4+性質・旧烏山町!N4</f>
        <v>2838323</v>
      </c>
      <c r="O4" s="97">
        <f>性質・旧南那須町!O4+性質・旧烏山町!O4</f>
        <v>2809886</v>
      </c>
      <c r="P4" s="97">
        <f>性質・旧南那須町!P4+性質・旧烏山町!P4</f>
        <v>2745375</v>
      </c>
      <c r="Q4" s="97">
        <f>性質・旧南那須町!Q4+性質・旧烏山町!Q4</f>
        <v>2752202</v>
      </c>
      <c r="R4" s="16">
        <v>2756434</v>
      </c>
      <c r="S4" s="16">
        <v>2564535</v>
      </c>
      <c r="T4" s="16">
        <v>2523704</v>
      </c>
      <c r="U4" s="16">
        <v>2376276</v>
      </c>
      <c r="V4" s="16">
        <v>2280740</v>
      </c>
      <c r="W4" s="16">
        <v>2303875</v>
      </c>
      <c r="X4" s="16">
        <v>2276947</v>
      </c>
      <c r="Y4" s="110">
        <v>2208106</v>
      </c>
      <c r="Z4" s="110">
        <v>1992130</v>
      </c>
      <c r="AA4" s="110">
        <v>2047283</v>
      </c>
      <c r="AB4" s="110">
        <v>1963265</v>
      </c>
      <c r="AC4" s="110">
        <v>1948308</v>
      </c>
      <c r="AD4" s="110">
        <v>1872300</v>
      </c>
      <c r="AE4" s="110">
        <v>1834434</v>
      </c>
      <c r="AF4" s="110">
        <v>1850673</v>
      </c>
    </row>
    <row r="5" spans="1:32" ht="18" customHeight="1" x14ac:dyDescent="0.15">
      <c r="A5" s="16" t="s">
        <v>52</v>
      </c>
      <c r="B5" s="16"/>
      <c r="C5" s="16"/>
      <c r="D5" s="16">
        <f>性質・旧南那須町!D5+性質・旧烏山町!D5</f>
        <v>1629395</v>
      </c>
      <c r="E5" s="97">
        <f>性質・旧南那須町!E5+性質・旧烏山町!E5</f>
        <v>1738612</v>
      </c>
      <c r="F5" s="97">
        <f>性質・旧南那須町!F5+性質・旧烏山町!F5</f>
        <v>1773145</v>
      </c>
      <c r="G5" s="97">
        <f>性質・旧南那須町!G5+性質・旧烏山町!G5</f>
        <v>1842490</v>
      </c>
      <c r="H5" s="97">
        <f>性質・旧南那須町!H5+性質・旧烏山町!H5</f>
        <v>1884474</v>
      </c>
      <c r="I5" s="97">
        <f>性質・旧南那須町!I5+性質・旧烏山町!I5</f>
        <v>1934946</v>
      </c>
      <c r="J5" s="97">
        <f>性質・旧南那須町!J5+性質・旧烏山町!J5</f>
        <v>1950953</v>
      </c>
      <c r="K5" s="97">
        <f>性質・旧南那須町!K5+性質・旧烏山町!K5</f>
        <v>1952775</v>
      </c>
      <c r="L5" s="97">
        <f>性質・旧南那須町!L5+性質・旧烏山町!L5</f>
        <v>1945694</v>
      </c>
      <c r="M5" s="97">
        <f>性質・旧南那須町!M5+性質・旧烏山町!M5</f>
        <v>1905889</v>
      </c>
      <c r="N5" s="97">
        <f>性質・旧南那須町!N5+性質・旧烏山町!N5</f>
        <v>1935288</v>
      </c>
      <c r="O5" s="97">
        <f>性質・旧南那須町!O5+性質・旧烏山町!O5</f>
        <v>1888290</v>
      </c>
      <c r="P5" s="97">
        <f>性質・旧南那須町!P5+性質・旧烏山町!P5</f>
        <v>1851163</v>
      </c>
      <c r="Q5" s="97">
        <f>性質・旧南那須町!Q5+性質・旧烏山町!Q5</f>
        <v>1832627</v>
      </c>
      <c r="R5" s="16">
        <v>1866785</v>
      </c>
      <c r="S5" s="16">
        <v>1779028</v>
      </c>
      <c r="T5" s="16">
        <v>1701228</v>
      </c>
      <c r="U5" s="16">
        <v>1627174</v>
      </c>
      <c r="V5" s="16">
        <v>1524246</v>
      </c>
      <c r="W5" s="16">
        <v>1504777</v>
      </c>
      <c r="X5" s="16">
        <v>1468268</v>
      </c>
      <c r="Y5" s="110">
        <v>1425138</v>
      </c>
      <c r="Z5" s="110">
        <v>1290056</v>
      </c>
      <c r="AA5" s="110">
        <v>1337330</v>
      </c>
      <c r="AB5" s="110">
        <v>1266282</v>
      </c>
      <c r="AC5" s="110">
        <v>1287868</v>
      </c>
      <c r="AD5" s="110">
        <v>1233974</v>
      </c>
      <c r="AE5" s="110">
        <v>1198325</v>
      </c>
      <c r="AF5" s="110">
        <v>1223034</v>
      </c>
    </row>
    <row r="6" spans="1:32" ht="18" customHeight="1" x14ac:dyDescent="0.15">
      <c r="A6" s="16" t="s">
        <v>53</v>
      </c>
      <c r="B6" s="16"/>
      <c r="C6" s="16"/>
      <c r="D6" s="16">
        <f>性質・旧南那須町!D6+性質・旧烏山町!D6</f>
        <v>189983</v>
      </c>
      <c r="E6" s="97">
        <f>性質・旧南那須町!E6+性質・旧烏山町!E6</f>
        <v>233343</v>
      </c>
      <c r="F6" s="97">
        <f>性質・旧南那須町!F6+性質・旧烏山町!F6</f>
        <v>496687</v>
      </c>
      <c r="G6" s="97">
        <f>性質・旧南那須町!G6+性質・旧烏山町!G6</f>
        <v>707563</v>
      </c>
      <c r="H6" s="97">
        <f>性質・旧南那須町!H6+性質・旧烏山町!H6</f>
        <v>757766</v>
      </c>
      <c r="I6" s="97">
        <f>性質・旧南那須町!I6+性質・旧烏山町!I6</f>
        <v>772223</v>
      </c>
      <c r="J6" s="97">
        <f>性質・旧南那須町!J6+性質・旧烏山町!J6</f>
        <v>854710</v>
      </c>
      <c r="K6" s="97">
        <f>性質・旧南那須町!K6+性質・旧烏山町!K6</f>
        <v>904648</v>
      </c>
      <c r="L6" s="97">
        <f>性質・旧南那須町!L6+性質・旧烏山町!L6</f>
        <v>916796</v>
      </c>
      <c r="M6" s="97">
        <f>性質・旧南那須町!M6+性質・旧烏山町!M6</f>
        <v>467847</v>
      </c>
      <c r="N6" s="97">
        <f>性質・旧南那須町!N6+性質・旧烏山町!N6</f>
        <v>511807</v>
      </c>
      <c r="O6" s="97">
        <f>性質・旧南那須町!O6+性質・旧烏山町!O6</f>
        <v>546573</v>
      </c>
      <c r="P6" s="97">
        <f>性質・旧南那須町!P6+性質・旧烏山町!P6</f>
        <v>673496</v>
      </c>
      <c r="Q6" s="97">
        <f>性質・旧南那須町!Q6+性質・旧烏山町!Q6</f>
        <v>769691</v>
      </c>
      <c r="R6" s="16">
        <v>994693</v>
      </c>
      <c r="S6" s="16">
        <v>1273021</v>
      </c>
      <c r="T6" s="16">
        <v>1354314</v>
      </c>
      <c r="U6" s="16">
        <v>1317017</v>
      </c>
      <c r="V6" s="16">
        <v>1321869</v>
      </c>
      <c r="W6" s="16">
        <v>1617860</v>
      </c>
      <c r="X6" s="16">
        <v>1727661</v>
      </c>
      <c r="Y6" s="110">
        <v>1756280</v>
      </c>
      <c r="Z6" s="110">
        <v>1751081</v>
      </c>
      <c r="AA6" s="110">
        <v>1835212</v>
      </c>
      <c r="AB6" s="110">
        <v>1795051</v>
      </c>
      <c r="AC6" s="110">
        <v>2011448</v>
      </c>
      <c r="AD6" s="110">
        <v>1980886</v>
      </c>
      <c r="AE6" s="110">
        <v>1956840</v>
      </c>
      <c r="AF6" s="110">
        <v>2055042</v>
      </c>
    </row>
    <row r="7" spans="1:32" ht="18" customHeight="1" x14ac:dyDescent="0.15">
      <c r="A7" s="16" t="s">
        <v>54</v>
      </c>
      <c r="B7" s="16"/>
      <c r="C7" s="16"/>
      <c r="D7" s="16">
        <f>性質・旧南那須町!D7+性質・旧烏山町!D7</f>
        <v>953421</v>
      </c>
      <c r="E7" s="97">
        <f>性質・旧南那須町!E7+性質・旧烏山町!E7</f>
        <v>1040993</v>
      </c>
      <c r="F7" s="97">
        <f>性質・旧南那須町!F7+性質・旧烏山町!F7</f>
        <v>1078982</v>
      </c>
      <c r="G7" s="97">
        <f>性質・旧南那須町!G7+性質・旧烏山町!G7</f>
        <v>1151428</v>
      </c>
      <c r="H7" s="97">
        <f>性質・旧南那須町!H7+性質・旧烏山町!H7</f>
        <v>1232788</v>
      </c>
      <c r="I7" s="97">
        <f>性質・旧南那須町!I7+性質・旧烏山町!I7</f>
        <v>1343569</v>
      </c>
      <c r="J7" s="97">
        <f>性質・旧南那須町!J7+性質・旧烏山町!J7</f>
        <v>1368716</v>
      </c>
      <c r="K7" s="97">
        <f>性質・旧南那須町!K7+性質・旧烏山町!K7</f>
        <v>1443073</v>
      </c>
      <c r="L7" s="97">
        <f>性質・旧南那須町!L7+性質・旧烏山町!L7</f>
        <v>1477168</v>
      </c>
      <c r="M7" s="97">
        <f>性質・旧南那須町!M7+性質・旧烏山町!M7</f>
        <v>1449158</v>
      </c>
      <c r="N7" s="97">
        <f>性質・旧南那須町!N7+性質・旧烏山町!N7</f>
        <v>1413332</v>
      </c>
      <c r="O7" s="97">
        <f>性質・旧南那須町!O7+性質・旧烏山町!O7</f>
        <v>1419949</v>
      </c>
      <c r="P7" s="97">
        <f>性質・旧南那須町!P7+性質・旧烏山町!P7</f>
        <v>1468502</v>
      </c>
      <c r="Q7" s="97">
        <f>性質・旧南那須町!Q7+性質・旧烏山町!Q7</f>
        <v>1434984</v>
      </c>
      <c r="R7" s="16">
        <v>1363193</v>
      </c>
      <c r="S7" s="16">
        <v>1391613</v>
      </c>
      <c r="T7" s="16">
        <v>1394025</v>
      </c>
      <c r="U7" s="16">
        <v>1400708</v>
      </c>
      <c r="V7" s="16">
        <v>1441925</v>
      </c>
      <c r="W7" s="16">
        <v>1353654</v>
      </c>
      <c r="X7" s="16">
        <v>1324733</v>
      </c>
      <c r="Y7" s="110">
        <v>1343403</v>
      </c>
      <c r="Z7" s="110">
        <v>1351526</v>
      </c>
      <c r="AA7" s="110">
        <v>1420353</v>
      </c>
      <c r="AB7" s="110">
        <v>1448769</v>
      </c>
      <c r="AC7" s="110">
        <v>1460808</v>
      </c>
      <c r="AD7" s="110">
        <v>1438567</v>
      </c>
      <c r="AE7" s="110">
        <v>1393783</v>
      </c>
      <c r="AF7" s="110">
        <v>1368822</v>
      </c>
    </row>
    <row r="8" spans="1:32" ht="18" customHeight="1" x14ac:dyDescent="0.15">
      <c r="A8" s="16" t="s">
        <v>55</v>
      </c>
      <c r="B8" s="16"/>
      <c r="C8" s="16"/>
      <c r="D8" s="16">
        <f>性質・旧南那須町!D8+性質・旧烏山町!D8</f>
        <v>953421</v>
      </c>
      <c r="E8" s="97">
        <f>性質・旧南那須町!E8+性質・旧烏山町!E8</f>
        <v>1040905</v>
      </c>
      <c r="F8" s="97">
        <f>性質・旧南那須町!F8+性質・旧烏山町!F8</f>
        <v>1077753</v>
      </c>
      <c r="G8" s="97">
        <f>性質・旧南那須町!G8+性質・旧烏山町!G8</f>
        <v>1149959</v>
      </c>
      <c r="H8" s="97">
        <f>性質・旧南那須町!H8+性質・旧烏山町!H8</f>
        <v>1232383</v>
      </c>
      <c r="I8" s="97">
        <f>性質・旧南那須町!I8+性質・旧烏山町!I8</f>
        <v>1343296</v>
      </c>
      <c r="J8" s="97">
        <f>性質・旧南那須町!J8+性質・旧烏山町!J8</f>
        <v>1368326</v>
      </c>
      <c r="K8" s="97">
        <f>性質・旧南那須町!K8+性質・旧烏山町!K8</f>
        <v>1443034</v>
      </c>
      <c r="L8" s="97">
        <f>性質・旧南那須町!L8+性質・旧烏山町!L8</f>
        <v>1476556</v>
      </c>
      <c r="M8" s="97">
        <f>性質・旧南那須町!M8+性質・旧烏山町!M8</f>
        <v>1449158</v>
      </c>
      <c r="N8" s="97">
        <f>性質・旧南那須町!N8+性質・旧烏山町!N8</f>
        <v>1413332</v>
      </c>
      <c r="O8" s="97">
        <f>性質・旧南那須町!O8+性質・旧烏山町!O8</f>
        <v>1419834</v>
      </c>
      <c r="P8" s="97">
        <f>性質・旧南那須町!P8+性質・旧烏山町!P8</f>
        <v>1468444</v>
      </c>
      <c r="Q8" s="97">
        <f>性質・旧南那須町!Q8+性質・旧烏山町!Q8</f>
        <v>1434891</v>
      </c>
      <c r="R8" s="16">
        <v>1363193</v>
      </c>
      <c r="S8" s="16">
        <v>1391613</v>
      </c>
      <c r="T8" s="16">
        <v>1394025</v>
      </c>
      <c r="U8" s="16">
        <v>1400708</v>
      </c>
      <c r="V8" s="16">
        <v>1441879</v>
      </c>
      <c r="W8" s="16">
        <v>1353296</v>
      </c>
      <c r="X8" s="16">
        <v>1323577</v>
      </c>
      <c r="Y8" s="110">
        <f>Y7-Y9</f>
        <v>1343106</v>
      </c>
      <c r="Z8" s="110">
        <v>1351526</v>
      </c>
      <c r="AA8" s="110">
        <v>1420353</v>
      </c>
      <c r="AB8" s="110">
        <v>1448769</v>
      </c>
      <c r="AC8" s="110">
        <v>1460808</v>
      </c>
      <c r="AD8" s="110">
        <v>1438567</v>
      </c>
      <c r="AE8" s="110">
        <v>1393783</v>
      </c>
      <c r="AF8" s="110">
        <v>1368822</v>
      </c>
    </row>
    <row r="9" spans="1:32" ht="18" customHeight="1" x14ac:dyDescent="0.15">
      <c r="A9" s="16" t="s">
        <v>56</v>
      </c>
      <c r="B9" s="16"/>
      <c r="C9" s="16"/>
      <c r="D9" s="16">
        <f>性質・旧南那須町!D9+性質・旧烏山町!D9</f>
        <v>0</v>
      </c>
      <c r="E9" s="97">
        <f>性質・旧南那須町!E9+性質・旧烏山町!E9</f>
        <v>88</v>
      </c>
      <c r="F9" s="97">
        <f>性質・旧南那須町!F9+性質・旧烏山町!F9</f>
        <v>1229</v>
      </c>
      <c r="G9" s="97">
        <f>性質・旧南那須町!G9+性質・旧烏山町!G9</f>
        <v>1469</v>
      </c>
      <c r="H9" s="97">
        <f>性質・旧南那須町!H9+性質・旧烏山町!H9</f>
        <v>405</v>
      </c>
      <c r="I9" s="97">
        <f>性質・旧南那須町!I9+性質・旧烏山町!I9</f>
        <v>273</v>
      </c>
      <c r="J9" s="97">
        <f>性質・旧南那須町!J9+性質・旧烏山町!J9</f>
        <v>390</v>
      </c>
      <c r="K9" s="97">
        <f>性質・旧南那須町!K9+性質・旧烏山町!K9</f>
        <v>39</v>
      </c>
      <c r="L9" s="97">
        <f>性質・旧南那須町!L9+性質・旧烏山町!L9</f>
        <v>612</v>
      </c>
      <c r="M9" s="97">
        <f>性質・旧南那須町!M9+性質・旧烏山町!M9</f>
        <v>0</v>
      </c>
      <c r="N9" s="97">
        <f>性質・旧南那須町!N9+性質・旧烏山町!N9</f>
        <v>0</v>
      </c>
      <c r="O9" s="97">
        <f>性質・旧南那須町!O9+性質・旧烏山町!O9</f>
        <v>115</v>
      </c>
      <c r="P9" s="97">
        <f>性質・旧南那須町!P9+性質・旧烏山町!P9</f>
        <v>58</v>
      </c>
      <c r="Q9" s="97">
        <f>性質・旧南那須町!Q9+性質・旧烏山町!Q9</f>
        <v>93</v>
      </c>
      <c r="R9" s="16">
        <v>0</v>
      </c>
      <c r="S9" s="16">
        <v>0</v>
      </c>
      <c r="T9" s="16">
        <v>0</v>
      </c>
      <c r="U9" s="16">
        <v>0</v>
      </c>
      <c r="V9" s="16">
        <v>46</v>
      </c>
      <c r="W9" s="16">
        <v>358</v>
      </c>
      <c r="X9" s="16">
        <v>1156</v>
      </c>
      <c r="Y9" s="110">
        <v>297</v>
      </c>
      <c r="Z9" s="110"/>
      <c r="AA9" s="110"/>
      <c r="AB9" s="110">
        <v>1156</v>
      </c>
      <c r="AC9" s="110"/>
      <c r="AD9" s="110"/>
      <c r="AE9" s="110"/>
      <c r="AF9" s="110"/>
    </row>
    <row r="10" spans="1:32" ht="18" customHeight="1" x14ac:dyDescent="0.15">
      <c r="A10" s="16" t="s">
        <v>57</v>
      </c>
      <c r="B10" s="16"/>
      <c r="C10" s="16"/>
      <c r="D10" s="16">
        <f>性質・旧南那須町!D10+性質・旧烏山町!D10</f>
        <v>918010</v>
      </c>
      <c r="E10" s="97">
        <f>性質・旧南那須町!E10+性質・旧烏山町!E10</f>
        <v>1019485</v>
      </c>
      <c r="F10" s="97">
        <f>性質・旧南那須町!F10+性質・旧烏山町!F10</f>
        <v>1227741</v>
      </c>
      <c r="G10" s="97">
        <f>性質・旧南那須町!G10+性質・旧烏山町!G10</f>
        <v>1190342</v>
      </c>
      <c r="H10" s="97">
        <f>性質・旧南那須町!H10+性質・旧烏山町!H10</f>
        <v>1189732</v>
      </c>
      <c r="I10" s="97">
        <f>性質・旧南那須町!I10+性質・旧烏山町!I10</f>
        <v>1175187</v>
      </c>
      <c r="J10" s="97">
        <f>性質・旧南那須町!J10+性質・旧烏山町!J10</f>
        <v>1191142</v>
      </c>
      <c r="K10" s="97">
        <f>性質・旧南那須町!K10+性質・旧烏山町!K10</f>
        <v>1189054</v>
      </c>
      <c r="L10" s="97">
        <f>性質・旧南那須町!L10+性質・旧烏山町!L10</f>
        <v>1209568</v>
      </c>
      <c r="M10" s="97">
        <f>性質・旧南那須町!M10+性質・旧烏山町!M10</f>
        <v>1245965</v>
      </c>
      <c r="N10" s="97">
        <f>性質・旧南那須町!N10+性質・旧烏山町!N10</f>
        <v>1285141</v>
      </c>
      <c r="O10" s="97">
        <f>性質・旧南那須町!O10+性質・旧烏山町!O10</f>
        <v>1283563</v>
      </c>
      <c r="P10" s="97">
        <f>性質・旧南那須町!P10+性質・旧烏山町!P10</f>
        <v>1205379</v>
      </c>
      <c r="Q10" s="97">
        <f>性質・旧南那須町!Q10+性質・旧烏山町!Q10</f>
        <v>1209163</v>
      </c>
      <c r="R10" s="16">
        <v>1261052</v>
      </c>
      <c r="S10" s="16">
        <v>1085492</v>
      </c>
      <c r="T10" s="16">
        <v>1063906</v>
      </c>
      <c r="U10" s="16">
        <v>1028958</v>
      </c>
      <c r="V10" s="16">
        <v>1249531</v>
      </c>
      <c r="W10" s="16">
        <v>1259451</v>
      </c>
      <c r="X10" s="16">
        <v>1409460</v>
      </c>
      <c r="Y10" s="110">
        <v>1435258</v>
      </c>
      <c r="Z10" s="110">
        <v>1397459</v>
      </c>
      <c r="AA10" s="110">
        <v>1532296</v>
      </c>
      <c r="AB10" s="110">
        <v>1638815</v>
      </c>
      <c r="AC10" s="110">
        <v>1648039</v>
      </c>
      <c r="AD10" s="110">
        <v>1611635</v>
      </c>
      <c r="AE10" s="110">
        <v>1613156</v>
      </c>
      <c r="AF10" s="110">
        <v>1744336</v>
      </c>
    </row>
    <row r="11" spans="1:32" ht="18" customHeight="1" x14ac:dyDescent="0.15">
      <c r="A11" s="16" t="s">
        <v>58</v>
      </c>
      <c r="B11" s="16"/>
      <c r="C11" s="16"/>
      <c r="D11" s="16">
        <f>性質・旧南那須町!D11+性質・旧烏山町!D11</f>
        <v>82793</v>
      </c>
      <c r="E11" s="97">
        <f>性質・旧南那須町!E11+性質・旧烏山町!E11</f>
        <v>86957</v>
      </c>
      <c r="F11" s="97">
        <f>性質・旧南那須町!F11+性質・旧烏山町!F11</f>
        <v>60969</v>
      </c>
      <c r="G11" s="97">
        <f>性質・旧南那須町!G11+性質・旧烏山町!G11</f>
        <v>66382</v>
      </c>
      <c r="H11" s="97">
        <f>性質・旧南那須町!H11+性質・旧烏山町!H11</f>
        <v>51805</v>
      </c>
      <c r="I11" s="97">
        <f>性質・旧南那須町!I11+性質・旧烏山町!I11</f>
        <v>73047</v>
      </c>
      <c r="J11" s="97">
        <f>性質・旧南那須町!J11+性質・旧烏山町!J11</f>
        <v>90145</v>
      </c>
      <c r="K11" s="97">
        <f>性質・旧南那須町!K11+性質・旧烏山町!K11</f>
        <v>79662</v>
      </c>
      <c r="L11" s="97">
        <f>性質・旧南那須町!L11+性質・旧烏山町!L11</f>
        <v>70681</v>
      </c>
      <c r="M11" s="97">
        <f>性質・旧南那須町!M11+性質・旧烏山町!M11</f>
        <v>81370</v>
      </c>
      <c r="N11" s="97">
        <f>性質・旧南那須町!N11+性質・旧烏山町!N11</f>
        <v>80919</v>
      </c>
      <c r="O11" s="97">
        <f>性質・旧南那須町!O11+性質・旧烏山町!O11</f>
        <v>69186</v>
      </c>
      <c r="P11" s="97">
        <f>性質・旧南那須町!P11+性質・旧烏山町!P11</f>
        <v>75856</v>
      </c>
      <c r="Q11" s="97">
        <f>性質・旧南那須町!Q11+性質・旧烏山町!Q11</f>
        <v>84530</v>
      </c>
      <c r="R11" s="16">
        <v>43355</v>
      </c>
      <c r="S11" s="16">
        <v>90496</v>
      </c>
      <c r="T11" s="16">
        <v>95187</v>
      </c>
      <c r="U11" s="16">
        <v>94996</v>
      </c>
      <c r="V11" s="16">
        <v>103493</v>
      </c>
      <c r="W11" s="16">
        <v>99868</v>
      </c>
      <c r="X11" s="16">
        <v>88625</v>
      </c>
      <c r="Y11" s="110">
        <v>108649</v>
      </c>
      <c r="Z11" s="110">
        <v>107583</v>
      </c>
      <c r="AA11" s="110">
        <v>110060</v>
      </c>
      <c r="AB11" s="110">
        <v>120167</v>
      </c>
      <c r="AC11" s="110">
        <v>82196</v>
      </c>
      <c r="AD11" s="110">
        <v>98242</v>
      </c>
      <c r="AE11" s="110">
        <v>92845</v>
      </c>
      <c r="AF11" s="110">
        <v>85375</v>
      </c>
    </row>
    <row r="12" spans="1:32" ht="18" customHeight="1" x14ac:dyDescent="0.15">
      <c r="A12" s="16" t="s">
        <v>59</v>
      </c>
      <c r="B12" s="16"/>
      <c r="C12" s="16"/>
      <c r="D12" s="16">
        <f>性質・旧南那須町!D12+性質・旧烏山町!D12</f>
        <v>1386608</v>
      </c>
      <c r="E12" s="97">
        <f>性質・旧南那須町!E12+性質・旧烏山町!E12</f>
        <v>1492799</v>
      </c>
      <c r="F12" s="97">
        <f>性質・旧南那須町!F12+性質・旧烏山町!F12</f>
        <v>1596549</v>
      </c>
      <c r="G12" s="97">
        <f>性質・旧南那須町!G12+性質・旧烏山町!G12</f>
        <v>1539237</v>
      </c>
      <c r="H12" s="97">
        <f>性質・旧南那須町!H12+性質・旧烏山町!H12</f>
        <v>1592586</v>
      </c>
      <c r="I12" s="97">
        <f>性質・旧南那須町!I12+性質・旧烏山町!I12</f>
        <v>1731430</v>
      </c>
      <c r="J12" s="97">
        <f>性質・旧南那須町!J12+性質・旧烏山町!J12</f>
        <v>1782479</v>
      </c>
      <c r="K12" s="97">
        <f>性質・旧南那須町!K12+性質・旧烏山町!K12</f>
        <v>1746270</v>
      </c>
      <c r="L12" s="97">
        <f>性質・旧南那須町!L12+性質・旧烏山町!L12</f>
        <v>1951745</v>
      </c>
      <c r="M12" s="97">
        <f>性質・旧南那須町!M12+性質・旧烏山町!M12</f>
        <v>1688759</v>
      </c>
      <c r="N12" s="97">
        <f>性質・旧南那須町!N12+性質・旧烏山町!N12</f>
        <v>1720067</v>
      </c>
      <c r="O12" s="97">
        <f>性質・旧南那須町!O12+性質・旧烏山町!O12</f>
        <v>1703171</v>
      </c>
      <c r="P12" s="97">
        <f>性質・旧南那須町!P12+性質・旧烏山町!P12</f>
        <v>1740843</v>
      </c>
      <c r="Q12" s="97">
        <f>性質・旧南那須町!Q12+性質・旧烏山町!Q12</f>
        <v>1787473</v>
      </c>
      <c r="R12" s="16">
        <v>1786929</v>
      </c>
      <c r="S12" s="16">
        <v>1752797</v>
      </c>
      <c r="T12" s="16">
        <v>1825526</v>
      </c>
      <c r="U12" s="16">
        <v>1943487</v>
      </c>
      <c r="V12" s="16">
        <v>2543874</v>
      </c>
      <c r="W12" s="16">
        <v>2137907</v>
      </c>
      <c r="X12" s="16">
        <v>2372864</v>
      </c>
      <c r="Y12" s="110">
        <v>2185151</v>
      </c>
      <c r="Z12" s="110">
        <v>2542796</v>
      </c>
      <c r="AA12" s="110">
        <v>2131482</v>
      </c>
      <c r="AB12" s="110">
        <v>2115757</v>
      </c>
      <c r="AC12" s="110">
        <v>2075707</v>
      </c>
      <c r="AD12" s="110">
        <v>2156975</v>
      </c>
      <c r="AE12" s="110">
        <v>2111886</v>
      </c>
      <c r="AF12" s="110">
        <v>2139984</v>
      </c>
    </row>
    <row r="13" spans="1:32" ht="18" customHeight="1" x14ac:dyDescent="0.15">
      <c r="A13" s="16" t="s">
        <v>60</v>
      </c>
      <c r="B13" s="16"/>
      <c r="C13" s="16"/>
      <c r="D13" s="16">
        <f>性質・旧南那須町!D13+性質・旧烏山町!D13</f>
        <v>821222</v>
      </c>
      <c r="E13" s="97">
        <f>性質・旧南那須町!E13+性質・旧烏山町!E13</f>
        <v>903633</v>
      </c>
      <c r="F13" s="97">
        <f>性質・旧南那須町!F13+性質・旧烏山町!F13</f>
        <v>970300</v>
      </c>
      <c r="G13" s="97">
        <f>性質・旧南那須町!G13+性質・旧烏山町!G13</f>
        <v>977086</v>
      </c>
      <c r="H13" s="97">
        <f>性質・旧南那須町!H13+性質・旧烏山町!H13</f>
        <v>1014651</v>
      </c>
      <c r="I13" s="97">
        <f>性質・旧南那須町!I13+性質・旧烏山町!I13</f>
        <v>1061301</v>
      </c>
      <c r="J13" s="97">
        <f>性質・旧南那須町!J13+性質・旧烏山町!J13</f>
        <v>1052101</v>
      </c>
      <c r="K13" s="97">
        <f>性質・旧南那須町!K13+性質・旧烏山町!K13</f>
        <v>1113875</v>
      </c>
      <c r="L13" s="97">
        <f>性質・旧南那須町!L13+性質・旧烏山町!L13</f>
        <v>1201787</v>
      </c>
      <c r="M13" s="97">
        <f>性質・旧南那須町!M13+性質・旧烏山町!M13</f>
        <v>1118483</v>
      </c>
      <c r="N13" s="97">
        <f>性質・旧南那須町!N13+性質・旧烏山町!N13</f>
        <v>1139961</v>
      </c>
      <c r="O13" s="97">
        <f>性質・旧南那須町!O13+性質・旧烏山町!O13</f>
        <v>1157549</v>
      </c>
      <c r="P13" s="97">
        <f>性質・旧南那須町!P13+性質・旧烏山町!P13</f>
        <v>1179348</v>
      </c>
      <c r="Q13" s="97">
        <f>性質・旧南那須町!Q13+性質・旧烏山町!Q13</f>
        <v>1238663</v>
      </c>
      <c r="R13" s="16">
        <v>1066108</v>
      </c>
      <c r="S13" s="16">
        <v>1072003</v>
      </c>
      <c r="T13" s="16">
        <v>1067872</v>
      </c>
      <c r="U13" s="16">
        <v>1064286</v>
      </c>
      <c r="V13" s="16">
        <v>1100930</v>
      </c>
      <c r="W13" s="16">
        <v>1207781</v>
      </c>
      <c r="X13" s="16">
        <v>1127753</v>
      </c>
      <c r="Y13" s="110">
        <v>1199776</v>
      </c>
      <c r="Z13" s="110">
        <v>1509104</v>
      </c>
      <c r="AA13" s="110">
        <v>1166669</v>
      </c>
      <c r="AB13" s="110">
        <v>979523</v>
      </c>
      <c r="AC13" s="110">
        <v>1018480</v>
      </c>
      <c r="AD13" s="110">
        <v>1026741</v>
      </c>
      <c r="AE13" s="110">
        <v>1015646</v>
      </c>
      <c r="AF13" s="110">
        <v>1012109</v>
      </c>
    </row>
    <row r="14" spans="1:32" ht="18" customHeight="1" x14ac:dyDescent="0.15">
      <c r="A14" s="16" t="s">
        <v>61</v>
      </c>
      <c r="B14" s="16"/>
      <c r="C14" s="16"/>
      <c r="D14" s="16">
        <f>性質・旧南那須町!D14+性質・旧烏山町!D14</f>
        <v>422037</v>
      </c>
      <c r="E14" s="97">
        <f>性質・旧南那須町!E14+性質・旧烏山町!E14</f>
        <v>561384</v>
      </c>
      <c r="F14" s="97">
        <f>性質・旧南那須町!F14+性質・旧烏山町!F14</f>
        <v>429836</v>
      </c>
      <c r="G14" s="97">
        <f>性質・旧南那須町!G14+性質・旧烏山町!G14</f>
        <v>416688</v>
      </c>
      <c r="H14" s="97">
        <f>性質・旧南那須町!H14+性質・旧烏山町!H14</f>
        <v>495232</v>
      </c>
      <c r="I14" s="97">
        <f>性質・旧南那須町!I14+性質・旧烏山町!I14</f>
        <v>572469</v>
      </c>
      <c r="J14" s="97">
        <f>性質・旧南那須町!J14+性質・旧烏山町!J14</f>
        <v>443044</v>
      </c>
      <c r="K14" s="97">
        <f>性質・旧南那須町!K14+性質・旧烏山町!K14</f>
        <v>431076</v>
      </c>
      <c r="L14" s="97">
        <f>性質・旧南那須町!L14+性質・旧烏山町!L14</f>
        <v>369164</v>
      </c>
      <c r="M14" s="97">
        <f>性質・旧南那須町!M14+性質・旧烏山町!M14</f>
        <v>743278</v>
      </c>
      <c r="N14" s="97">
        <f>性質・旧南那須町!N14+性質・旧烏山町!N14</f>
        <v>792277</v>
      </c>
      <c r="O14" s="97">
        <f>性質・旧南那須町!O14+性質・旧烏山町!O14</f>
        <v>800723</v>
      </c>
      <c r="P14" s="97">
        <f>性質・旧南那須町!P14+性質・旧烏山町!P14</f>
        <v>809116</v>
      </c>
      <c r="Q14" s="97">
        <f>性質・旧南那須町!Q14+性質・旧烏山町!Q14</f>
        <v>901590</v>
      </c>
      <c r="R14" s="16">
        <v>933844</v>
      </c>
      <c r="S14" s="16">
        <v>1157018</v>
      </c>
      <c r="T14" s="16">
        <v>1213620</v>
      </c>
      <c r="U14" s="16">
        <v>1065243</v>
      </c>
      <c r="V14" s="16">
        <v>1114239</v>
      </c>
      <c r="W14" s="16">
        <v>1131717</v>
      </c>
      <c r="X14" s="16">
        <v>1135295</v>
      </c>
      <c r="Y14" s="110">
        <v>1190158</v>
      </c>
      <c r="Z14" s="110">
        <v>1136586</v>
      </c>
      <c r="AA14" s="110">
        <v>1185100</v>
      </c>
      <c r="AB14" s="110">
        <v>1313151</v>
      </c>
      <c r="AC14" s="110">
        <v>1294936</v>
      </c>
      <c r="AD14" s="110">
        <v>1283058</v>
      </c>
      <c r="AE14" s="110">
        <v>1325860</v>
      </c>
      <c r="AF14" s="110">
        <v>1286677</v>
      </c>
    </row>
    <row r="15" spans="1:32" ht="18" customHeight="1" x14ac:dyDescent="0.15">
      <c r="A15" s="16" t="s">
        <v>62</v>
      </c>
      <c r="B15" s="16"/>
      <c r="C15" s="16"/>
      <c r="D15" s="16">
        <f>性質・旧南那須町!D15+性質・旧烏山町!D15</f>
        <v>682927</v>
      </c>
      <c r="E15" s="97">
        <f>性質・旧南那須町!E15+性質・旧烏山町!E15</f>
        <v>315259</v>
      </c>
      <c r="F15" s="97">
        <f>性質・旧南那須町!F15+性質・旧烏山町!F15</f>
        <v>58553</v>
      </c>
      <c r="G15" s="97">
        <f>性質・旧南那須町!G15+性質・旧烏山町!G15</f>
        <v>99801</v>
      </c>
      <c r="H15" s="97">
        <f>性質・旧南那須町!H15+性質・旧烏山町!H15</f>
        <v>79046</v>
      </c>
      <c r="I15" s="97">
        <f>性質・旧南那須町!I15+性質・旧烏山町!I15</f>
        <v>234583</v>
      </c>
      <c r="J15" s="97">
        <f>性質・旧南那須町!J15+性質・旧烏山町!J15</f>
        <v>145208</v>
      </c>
      <c r="K15" s="97">
        <f>性質・旧南那須町!K15+性質・旧烏山町!K15</f>
        <v>38758</v>
      </c>
      <c r="L15" s="97">
        <f>性質・旧南那須町!L15+性質・旧烏山町!L15</f>
        <v>662076</v>
      </c>
      <c r="M15" s="97">
        <f>性質・旧南那須町!M15+性質・旧烏山町!M15</f>
        <v>206971</v>
      </c>
      <c r="N15" s="97">
        <f>性質・旧南那須町!N15+性質・旧烏山町!N15</f>
        <v>87665</v>
      </c>
      <c r="O15" s="97">
        <f>性質・旧南那須町!O15+性質・旧烏山町!O15</f>
        <v>6947</v>
      </c>
      <c r="P15" s="97">
        <f>性質・旧南那須町!P15+性質・旧烏山町!P15</f>
        <v>273562</v>
      </c>
      <c r="Q15" s="97">
        <f>性質・旧南那須町!Q15+性質・旧烏山町!Q15</f>
        <v>3221</v>
      </c>
      <c r="R15" s="16">
        <v>1381520</v>
      </c>
      <c r="S15" s="16">
        <v>63646</v>
      </c>
      <c r="T15" s="16">
        <v>363196</v>
      </c>
      <c r="U15" s="16">
        <v>174527</v>
      </c>
      <c r="V15" s="16">
        <v>416832</v>
      </c>
      <c r="W15" s="16">
        <v>199203</v>
      </c>
      <c r="X15" s="16">
        <v>716992</v>
      </c>
      <c r="Y15" s="110">
        <v>434767</v>
      </c>
      <c r="Z15" s="110">
        <v>396433</v>
      </c>
      <c r="AA15" s="110">
        <v>7079</v>
      </c>
      <c r="AB15" s="110">
        <v>181456</v>
      </c>
      <c r="AC15" s="110">
        <v>77667</v>
      </c>
      <c r="AD15" s="110">
        <v>114844</v>
      </c>
      <c r="AE15" s="110">
        <v>223995</v>
      </c>
      <c r="AF15" s="110">
        <v>349389</v>
      </c>
    </row>
    <row r="16" spans="1:32" ht="18" customHeight="1" x14ac:dyDescent="0.15">
      <c r="A16" s="16" t="s">
        <v>63</v>
      </c>
      <c r="B16" s="16"/>
      <c r="C16" s="16"/>
      <c r="D16" s="16">
        <f>性質・旧南那須町!D16+性質・旧烏山町!D16</f>
        <v>56605</v>
      </c>
      <c r="E16" s="97">
        <f>性質・旧南那須町!E16+性質・旧烏山町!E16</f>
        <v>55664</v>
      </c>
      <c r="F16" s="97">
        <f>性質・旧南那須町!F16+性質・旧烏山町!F16</f>
        <v>55664</v>
      </c>
      <c r="G16" s="97">
        <f>性質・旧南那須町!G16+性質・旧烏山町!G16</f>
        <v>55436</v>
      </c>
      <c r="H16" s="97">
        <f>性質・旧南那須町!H16+性質・旧烏山町!H16</f>
        <v>79494</v>
      </c>
      <c r="I16" s="97">
        <f>性質・旧南那須町!I16+性質・旧烏山町!I16</f>
        <v>57442</v>
      </c>
      <c r="J16" s="97">
        <f>性質・旧南那須町!J16+性質・旧烏山町!J16</f>
        <v>60000</v>
      </c>
      <c r="K16" s="97">
        <f>性質・旧南那須町!K16+性質・旧烏山町!K16</f>
        <v>70446</v>
      </c>
      <c r="L16" s="97">
        <f>性質・旧南那須町!L16+性質・旧烏山町!L16</f>
        <v>70440</v>
      </c>
      <c r="M16" s="97">
        <f>性質・旧南那須町!M16+性質・旧烏山町!M16</f>
        <v>70440</v>
      </c>
      <c r="N16" s="97">
        <f>性質・旧南那須町!N16+性質・旧烏山町!N16</f>
        <v>70000</v>
      </c>
      <c r="O16" s="97">
        <f>性質・旧南那須町!O16+性質・旧烏山町!O16</f>
        <v>70000</v>
      </c>
      <c r="P16" s="97">
        <f>性質・旧南那須町!P16+性質・旧烏山町!P16</f>
        <v>70000</v>
      </c>
      <c r="Q16" s="97">
        <f>性質・旧南那須町!Q16+性質・旧烏山町!Q16</f>
        <v>70000</v>
      </c>
      <c r="R16" s="16">
        <v>90000</v>
      </c>
      <c r="S16" s="16">
        <v>70120</v>
      </c>
      <c r="T16" s="16">
        <v>70540</v>
      </c>
      <c r="U16" s="16">
        <v>72000</v>
      </c>
      <c r="V16" s="16">
        <v>100000</v>
      </c>
      <c r="W16" s="16">
        <v>120000</v>
      </c>
      <c r="X16" s="16">
        <v>136400</v>
      </c>
      <c r="Y16" s="110">
        <v>146000</v>
      </c>
      <c r="Z16" s="110">
        <v>165000</v>
      </c>
      <c r="AA16" s="110">
        <v>165000</v>
      </c>
      <c r="AB16" s="110">
        <v>190000</v>
      </c>
      <c r="AC16" s="110">
        <v>190000</v>
      </c>
      <c r="AD16" s="110">
        <v>197050</v>
      </c>
      <c r="AE16" s="110">
        <v>180000</v>
      </c>
      <c r="AF16" s="110">
        <v>181200</v>
      </c>
    </row>
    <row r="17" spans="1:32" ht="18" customHeight="1" x14ac:dyDescent="0.15">
      <c r="A17" s="16" t="s">
        <v>71</v>
      </c>
      <c r="B17" s="16"/>
      <c r="C17" s="16"/>
      <c r="D17" s="16">
        <f>性質・旧南那須町!D17+性質・旧烏山町!D17</f>
        <v>0</v>
      </c>
      <c r="E17" s="97">
        <f>性質・旧南那須町!E17+性質・旧烏山町!E17</f>
        <v>0</v>
      </c>
      <c r="F17" s="97">
        <f>性質・旧南那須町!F17+性質・旧烏山町!F17</f>
        <v>0</v>
      </c>
      <c r="G17" s="97">
        <f>性質・旧南那須町!G17+性質・旧烏山町!G17</f>
        <v>0</v>
      </c>
      <c r="H17" s="97">
        <f>性質・旧南那須町!H17+性質・旧烏山町!H17</f>
        <v>0</v>
      </c>
      <c r="I17" s="97">
        <f>性質・旧南那須町!I17+性質・旧烏山町!I17</f>
        <v>0</v>
      </c>
      <c r="J17" s="97">
        <f>性質・旧南那須町!J17+性質・旧烏山町!J17</f>
        <v>0</v>
      </c>
      <c r="K17" s="97">
        <f>性質・旧南那須町!K17+性質・旧烏山町!K17</f>
        <v>0</v>
      </c>
      <c r="L17" s="97">
        <f>性質・旧南那須町!L17+性質・旧烏山町!L17</f>
        <v>0</v>
      </c>
      <c r="M17" s="97">
        <f>性質・旧南那須町!M17+性質・旧烏山町!M17</f>
        <v>0</v>
      </c>
      <c r="N17" s="97">
        <f>性質・旧南那須町!N17+性質・旧烏山町!N17</f>
        <v>0</v>
      </c>
      <c r="O17" s="97">
        <f>性質・旧南那須町!O17+性質・旧烏山町!O17</f>
        <v>0</v>
      </c>
      <c r="P17" s="97">
        <f>性質・旧南那須町!P17+性質・旧烏山町!P17</f>
        <v>0</v>
      </c>
      <c r="Q17" s="97">
        <f>性質・旧南那須町!Q17+性質・旧烏山町!Q17</f>
        <v>0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10">
        <v>0</v>
      </c>
      <c r="Z17" s="110">
        <v>1</v>
      </c>
      <c r="AA17" s="110">
        <v>1</v>
      </c>
      <c r="AB17" s="110">
        <v>1</v>
      </c>
      <c r="AC17" s="110">
        <v>1</v>
      </c>
      <c r="AD17" s="110">
        <v>1</v>
      </c>
      <c r="AE17" s="110">
        <v>1</v>
      </c>
      <c r="AF17" s="110">
        <v>1</v>
      </c>
    </row>
    <row r="18" spans="1:32" ht="18" customHeight="1" x14ac:dyDescent="0.15">
      <c r="A18" s="16" t="s">
        <v>152</v>
      </c>
      <c r="B18" s="16"/>
      <c r="C18" s="16"/>
      <c r="D18" s="16">
        <f>性質・旧南那須町!D18+性質・旧烏山町!D18</f>
        <v>3912437</v>
      </c>
      <c r="E18" s="97">
        <f>性質・旧南那須町!E18+性質・旧烏山町!E18</f>
        <v>4875439</v>
      </c>
      <c r="F18" s="97">
        <f>性質・旧南那須町!F18+性質・旧烏山町!F18</f>
        <v>4721048</v>
      </c>
      <c r="G18" s="97">
        <f>性質・旧南那須町!G18+性質・旧烏山町!G18</f>
        <v>3831127</v>
      </c>
      <c r="H18" s="97">
        <f>性質・旧南那須町!H18+性質・旧烏山町!H18</f>
        <v>3024759</v>
      </c>
      <c r="I18" s="97">
        <f>性質・旧南那須町!I18+性質・旧烏山町!I18</f>
        <v>3151134</v>
      </c>
      <c r="J18" s="97">
        <f>性質・旧南那須町!J18+性質・旧烏山町!J18</f>
        <v>2621358</v>
      </c>
      <c r="K18" s="97">
        <f>性質・旧南那須町!K18+性質・旧烏山町!K18</f>
        <v>2191664</v>
      </c>
      <c r="L18" s="97">
        <f>性質・旧南那須町!L18+性質・旧烏山町!L18</f>
        <v>3302819</v>
      </c>
      <c r="M18" s="97">
        <f>性質・旧南那須町!M18+性質・旧烏山町!M18</f>
        <v>2094841</v>
      </c>
      <c r="N18" s="97">
        <f>性質・旧南那須町!N18+性質・旧烏山町!N18</f>
        <v>2360140</v>
      </c>
      <c r="O18" s="97">
        <f>性質・旧南那須町!O18+性質・旧烏山町!O18</f>
        <v>2361169</v>
      </c>
      <c r="P18" s="97">
        <f>性質・旧南那須町!P18+性質・旧烏山町!P18</f>
        <v>1398683</v>
      </c>
      <c r="Q18" s="97">
        <f>性質・旧南那須町!Q18+性質・旧烏山町!Q18</f>
        <v>1164224</v>
      </c>
      <c r="R18" s="16">
        <v>1078192</v>
      </c>
      <c r="S18" s="16">
        <v>910794</v>
      </c>
      <c r="T18" s="16">
        <v>1567143</v>
      </c>
      <c r="U18" s="16">
        <v>1443583</v>
      </c>
      <c r="V18" s="16">
        <v>2160669</v>
      </c>
      <c r="W18" s="16">
        <v>2694305</v>
      </c>
      <c r="X18" s="16">
        <v>2420115</v>
      </c>
      <c r="Y18" s="110">
        <v>2457308</v>
      </c>
      <c r="Z18" s="110">
        <v>1239876</v>
      </c>
      <c r="AA18" s="110">
        <v>1290065</v>
      </c>
      <c r="AB18" s="110">
        <v>1279479</v>
      </c>
      <c r="AC18" s="110">
        <v>1279757</v>
      </c>
      <c r="AD18" s="110">
        <v>915651</v>
      </c>
      <c r="AE18" s="110">
        <v>833795</v>
      </c>
      <c r="AF18" s="110">
        <v>641904</v>
      </c>
    </row>
    <row r="19" spans="1:32" ht="18" customHeight="1" x14ac:dyDescent="0.15">
      <c r="A19" s="16" t="s">
        <v>65</v>
      </c>
      <c r="B19" s="16"/>
      <c r="C19" s="16"/>
      <c r="D19" s="16">
        <f>性質・旧南那須町!D19+性質・旧烏山町!D19</f>
        <v>1681211</v>
      </c>
      <c r="E19" s="97">
        <f>性質・旧南那須町!E19+性質・旧烏山町!E19</f>
        <v>2076501</v>
      </c>
      <c r="F19" s="97">
        <f>性質・旧南那須町!F19+性質・旧烏山町!F19</f>
        <v>1564097</v>
      </c>
      <c r="G19" s="97">
        <f>性質・旧南那須町!G19+性質・旧烏山町!G19</f>
        <v>1270753</v>
      </c>
      <c r="H19" s="97">
        <f>性質・旧南那須町!H19+性質・旧烏山町!H19</f>
        <v>940085</v>
      </c>
      <c r="I19" s="97">
        <f>性質・旧南那須町!I19+性質・旧烏山町!I19</f>
        <v>497118</v>
      </c>
      <c r="J19" s="97">
        <f>性質・旧南那須町!J19+性質・旧烏山町!J19</f>
        <v>435907</v>
      </c>
      <c r="K19" s="97">
        <f>性質・旧南那須町!K19+性質・旧烏山町!K19</f>
        <v>285813</v>
      </c>
      <c r="L19" s="97">
        <f>性質・旧南那須町!L19+性質・旧烏山町!L19</f>
        <v>432272</v>
      </c>
      <c r="M19" s="97">
        <f>性質・旧南那須町!M19+性質・旧烏山町!M19</f>
        <v>341081</v>
      </c>
      <c r="N19" s="97">
        <f>性質・旧南那須町!N19+性質・旧烏山町!N19</f>
        <v>621639</v>
      </c>
      <c r="O19" s="97">
        <f>性質・旧南那須町!O19+性質・旧烏山町!O19</f>
        <v>556745</v>
      </c>
      <c r="P19" s="97">
        <f>性質・旧南那須町!P19+性質・旧烏山町!P19</f>
        <v>328009</v>
      </c>
      <c r="Q19" s="97">
        <f>性質・旧南那須町!Q19+性質・旧烏山町!Q19</f>
        <v>283386</v>
      </c>
      <c r="R19" s="16">
        <v>169037</v>
      </c>
      <c r="S19" s="16">
        <v>235651</v>
      </c>
      <c r="T19" s="16">
        <v>838129</v>
      </c>
      <c r="U19" s="16">
        <v>644602</v>
      </c>
      <c r="V19" s="16">
        <v>1251073</v>
      </c>
      <c r="W19" s="16">
        <v>1592732</v>
      </c>
      <c r="X19" s="16">
        <v>921630</v>
      </c>
      <c r="Y19" s="110">
        <v>844958</v>
      </c>
      <c r="Z19" s="110">
        <v>380859</v>
      </c>
      <c r="AA19" s="110">
        <v>455205</v>
      </c>
      <c r="AB19" s="110">
        <v>562175</v>
      </c>
      <c r="AC19" s="110">
        <v>476692</v>
      </c>
      <c r="AD19" s="110">
        <v>532635</v>
      </c>
      <c r="AE19" s="110">
        <v>508046</v>
      </c>
      <c r="AF19" s="110">
        <v>262578</v>
      </c>
    </row>
    <row r="20" spans="1:32" ht="18" customHeight="1" x14ac:dyDescent="0.15">
      <c r="A20" s="16" t="s">
        <v>66</v>
      </c>
      <c r="B20" s="16"/>
      <c r="C20" s="16"/>
      <c r="D20" s="16">
        <f>性質・旧南那須町!D20+性質・旧烏山町!D20</f>
        <v>2169796</v>
      </c>
      <c r="E20" s="97">
        <f>性質・旧南那須町!E20+性質・旧烏山町!E20</f>
        <v>2706274</v>
      </c>
      <c r="F20" s="97">
        <f>性質・旧南那須町!F20+性質・旧烏山町!F20</f>
        <v>2979360</v>
      </c>
      <c r="G20" s="97">
        <f>性質・旧南那須町!G20+性質・旧烏山町!G20</f>
        <v>2360361</v>
      </c>
      <c r="H20" s="97">
        <f>性質・旧南那須町!H20+性質・旧烏山町!H20</f>
        <v>1914759</v>
      </c>
      <c r="I20" s="97">
        <f>性質・旧南那須町!I20+性質・旧烏山町!I20</f>
        <v>2499698</v>
      </c>
      <c r="J20" s="97">
        <f>性質・旧南那須町!J20+性質・旧烏山町!J20</f>
        <v>2006946</v>
      </c>
      <c r="K20" s="97">
        <f>性質・旧南那須町!K20+性質・旧烏山町!K20</f>
        <v>1757434</v>
      </c>
      <c r="L20" s="97">
        <f>性質・旧南那須町!L20+性質・旧烏山町!L20</f>
        <v>2672076</v>
      </c>
      <c r="M20" s="97">
        <f>性質・旧南那須町!M20+性質・旧烏山町!M20</f>
        <v>1654619</v>
      </c>
      <c r="N20" s="97">
        <f>性質・旧南那須町!N20+性質・旧烏山町!N20</f>
        <v>1652296</v>
      </c>
      <c r="O20" s="97">
        <f>性質・旧南那須町!O20+性質・旧烏山町!O20</f>
        <v>1733128</v>
      </c>
      <c r="P20" s="97">
        <f>性質・旧南那須町!P20+性質・旧烏山町!P20</f>
        <v>994469</v>
      </c>
      <c r="Q20" s="97">
        <f>性質・旧南那須町!Q20+性質・旧烏山町!Q20</f>
        <v>779328</v>
      </c>
      <c r="R20" s="16">
        <v>833855</v>
      </c>
      <c r="S20" s="16">
        <v>625893</v>
      </c>
      <c r="T20" s="16">
        <v>685744</v>
      </c>
      <c r="U20" s="16">
        <v>794268</v>
      </c>
      <c r="V20" s="16">
        <v>900202</v>
      </c>
      <c r="W20" s="16">
        <v>1097591</v>
      </c>
      <c r="X20" s="16">
        <v>1490211</v>
      </c>
      <c r="Y20" s="110">
        <v>1594847</v>
      </c>
      <c r="Z20" s="110">
        <v>853895</v>
      </c>
      <c r="AA20" s="110">
        <v>833655</v>
      </c>
      <c r="AB20" s="110">
        <v>716442</v>
      </c>
      <c r="AC20" s="110">
        <v>772487</v>
      </c>
      <c r="AD20" s="110">
        <v>368370</v>
      </c>
      <c r="AE20" s="110">
        <v>314988</v>
      </c>
      <c r="AF20" s="110">
        <v>370492</v>
      </c>
    </row>
    <row r="21" spans="1:32" ht="18" customHeight="1" x14ac:dyDescent="0.15">
      <c r="A21" s="16" t="s">
        <v>153</v>
      </c>
      <c r="B21" s="16"/>
      <c r="C21" s="16"/>
      <c r="D21" s="16">
        <f>性質・旧南那須町!D21+性質・旧烏山町!D21</f>
        <v>494656</v>
      </c>
      <c r="E21" s="97">
        <f>性質・旧南那須町!E21+性質・旧烏山町!E21</f>
        <v>16229</v>
      </c>
      <c r="F21" s="97">
        <f>性質・旧南那須町!F21+性質・旧烏山町!F21</f>
        <v>303678</v>
      </c>
      <c r="G21" s="97">
        <f>性質・旧南那須町!G21+性質・旧烏山町!G21</f>
        <v>9309</v>
      </c>
      <c r="H21" s="97">
        <f>性質・旧南那須町!H21+性質・旧烏山町!H21</f>
        <v>152440</v>
      </c>
      <c r="I21" s="97">
        <f>性質・旧南那須町!I21+性質・旧烏山町!I21</f>
        <v>44545</v>
      </c>
      <c r="J21" s="97">
        <f>性質・旧南那須町!J21+性質・旧烏山町!J21</f>
        <v>116826</v>
      </c>
      <c r="K21" s="97">
        <f>性質・旧南那須町!K21+性質・旧烏山町!K21</f>
        <v>339137</v>
      </c>
      <c r="L21" s="97">
        <f>性質・旧南那須町!L21+性質・旧烏山町!L21</f>
        <v>226621</v>
      </c>
      <c r="M21" s="97">
        <f>性質・旧南那須町!M21+性質・旧烏山町!M21</f>
        <v>28983</v>
      </c>
      <c r="N21" s="97">
        <f>性質・旧南那須町!N21+性質・旧烏山町!N21</f>
        <v>25151</v>
      </c>
      <c r="O21" s="97">
        <f>性質・旧南那須町!O21+性質・旧烏山町!O21</f>
        <v>135824</v>
      </c>
      <c r="P21" s="97">
        <f>性質・旧南那須町!P21+性質・旧烏山町!P21</f>
        <v>0</v>
      </c>
      <c r="Q21" s="97">
        <f>性質・旧南那須町!Q21+性質・旧烏山町!Q21</f>
        <v>12050</v>
      </c>
      <c r="R21" s="16">
        <v>0</v>
      </c>
      <c r="S21" s="16">
        <v>5654</v>
      </c>
      <c r="T21" s="16">
        <v>2306</v>
      </c>
      <c r="U21" s="16">
        <v>10430</v>
      </c>
      <c r="V21" s="16">
        <v>1844</v>
      </c>
      <c r="W21" s="16">
        <v>17104</v>
      </c>
      <c r="X21" s="16">
        <v>600717</v>
      </c>
      <c r="Y21" s="110">
        <v>311707</v>
      </c>
      <c r="Z21" s="110">
        <v>51548</v>
      </c>
      <c r="AA21" s="110">
        <v>191669</v>
      </c>
      <c r="AB21" s="110">
        <v>23962</v>
      </c>
      <c r="AC21" s="110">
        <v>2533</v>
      </c>
      <c r="AD21" s="110">
        <v>13041</v>
      </c>
      <c r="AE21" s="110">
        <v>3386</v>
      </c>
      <c r="AF21" s="110">
        <v>137473</v>
      </c>
    </row>
    <row r="22" spans="1:32" ht="18" customHeight="1" x14ac:dyDescent="0.15">
      <c r="A22" s="16" t="s">
        <v>154</v>
      </c>
      <c r="B22" s="16"/>
      <c r="C22" s="16"/>
      <c r="D22" s="16">
        <f>性質・旧南那須町!D22+性質・旧烏山町!D22</f>
        <v>0</v>
      </c>
      <c r="E22" s="97">
        <f>性質・旧南那須町!E22+性質・旧烏山町!E22</f>
        <v>0</v>
      </c>
      <c r="F22" s="97">
        <f>性質・旧南那須町!F22+性質・旧烏山町!F22</f>
        <v>0</v>
      </c>
      <c r="G22" s="97">
        <f>性質・旧南那須町!G22+性質・旧烏山町!G22</f>
        <v>0</v>
      </c>
      <c r="H22" s="97">
        <f>性質・旧南那須町!H22+性質・旧烏山町!H22</f>
        <v>0</v>
      </c>
      <c r="I22" s="97">
        <f>性質・旧南那須町!I22+性質・旧烏山町!I22</f>
        <v>0</v>
      </c>
      <c r="J22" s="97">
        <f>性質・旧南那須町!J22+性質・旧烏山町!J22</f>
        <v>0</v>
      </c>
      <c r="K22" s="97">
        <f>性質・旧南那須町!K22+性質・旧烏山町!K22</f>
        <v>0</v>
      </c>
      <c r="L22" s="97">
        <f>性質・旧南那須町!L22+性質・旧烏山町!L22</f>
        <v>0</v>
      </c>
      <c r="M22" s="97">
        <f>性質・旧南那須町!M22+性質・旧烏山町!M22</f>
        <v>0</v>
      </c>
      <c r="N22" s="97">
        <f>性質・旧南那須町!N22+性質・旧烏山町!N22</f>
        <v>0</v>
      </c>
      <c r="O22" s="97">
        <f>性質・旧南那須町!O22+性質・旧烏山町!O22</f>
        <v>0</v>
      </c>
      <c r="P22" s="97">
        <f>性質・旧南那須町!P22+性質・旧烏山町!P22</f>
        <v>0</v>
      </c>
      <c r="Q22" s="97">
        <f>性質・旧南那須町!Q22+性質・旧烏山町!Q22</f>
        <v>0</v>
      </c>
      <c r="R22" s="16">
        <v>1</v>
      </c>
      <c r="S22" s="16">
        <v>1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</row>
    <row r="23" spans="1:32" ht="18" customHeight="1" x14ac:dyDescent="0.15">
      <c r="A23" s="16" t="s">
        <v>50</v>
      </c>
      <c r="B23" s="16"/>
      <c r="C23" s="16"/>
      <c r="D23" s="16">
        <f>性質・旧南那須町!D23+性質・旧烏山町!D23</f>
        <v>11452797</v>
      </c>
      <c r="E23" s="97">
        <f>性質・旧南那須町!E23+性質・旧烏山町!E23</f>
        <v>12221011</v>
      </c>
      <c r="F23" s="97">
        <f>性質・旧南那須町!F23+性質・旧烏山町!F23</f>
        <v>12596757</v>
      </c>
      <c r="G23" s="97">
        <f>性質・旧南那須町!G23+性質・旧烏山町!G23</f>
        <v>11728314</v>
      </c>
      <c r="H23" s="97">
        <f>性質・旧南那須町!H23+性質・旧烏山町!H23</f>
        <v>11357621</v>
      </c>
      <c r="I23" s="97">
        <f>性質・旧南那須町!I23+性質・旧烏山町!I23</f>
        <v>11953497</v>
      </c>
      <c r="J23" s="97">
        <f>性質・旧南那須町!J23+性質・旧烏山町!J23</f>
        <v>11549160</v>
      </c>
      <c r="K23" s="97">
        <f>性質・旧南那須町!K23+性質・旧烏山町!K23</f>
        <v>11279989</v>
      </c>
      <c r="L23" s="97">
        <f>性質・旧南那須町!L23+性質・旧烏山町!L23</f>
        <v>13129981</v>
      </c>
      <c r="M23" s="97">
        <f>性質・旧南那須町!M23+性質・旧烏山町!M23</f>
        <v>10881324</v>
      </c>
      <c r="N23" s="97">
        <f>性質・旧南那須町!N23+性質・旧烏山町!N23</f>
        <v>11184822</v>
      </c>
      <c r="O23" s="97">
        <f>性質・旧南那須町!O23+性質・旧烏山町!O23</f>
        <v>11206991</v>
      </c>
      <c r="P23" s="97">
        <f>性質・旧南那須町!P23+性質・旧烏山町!P23</f>
        <v>10460812</v>
      </c>
      <c r="Q23" s="97">
        <f>性質・旧南那須町!Q23+性質・旧烏山町!Q23</f>
        <v>10189128</v>
      </c>
      <c r="R23" s="17">
        <f t="shared" ref="R23:X23" si="0">SUM(R4:R22)-R5-R8-R9-R13-R19-R20</f>
        <v>11689214</v>
      </c>
      <c r="S23" s="17">
        <f t="shared" si="0"/>
        <v>10365188</v>
      </c>
      <c r="T23" s="17">
        <f t="shared" si="0"/>
        <v>11473468</v>
      </c>
      <c r="U23" s="17">
        <f t="shared" si="0"/>
        <v>10927226</v>
      </c>
      <c r="V23" s="17">
        <f t="shared" si="0"/>
        <v>12735017</v>
      </c>
      <c r="W23" s="17">
        <f t="shared" si="0"/>
        <v>12934945</v>
      </c>
      <c r="X23" s="17">
        <f t="shared" si="0"/>
        <v>14209810</v>
      </c>
      <c r="Y23" s="12">
        <f t="shared" ref="Y23" si="1">SUM(Y4:Y22)-Y5-Y8-Y9-Y13-Y19-Y20</f>
        <v>13576787</v>
      </c>
      <c r="Z23" s="12">
        <f t="shared" ref="Z23" si="2">SUM(Z4:Z22)-Z5-Z8-Z9-Z13-Z19-Z20</f>
        <v>12132019</v>
      </c>
      <c r="AA23" s="12">
        <f t="shared" ref="AA23" si="3">SUM(AA4:AA22)-AA5-AA8-AA9-AA13-AA19-AA20</f>
        <v>11915600</v>
      </c>
      <c r="AB23" s="12">
        <f t="shared" ref="AB23" si="4">SUM(AB4:AB22)-AB5-AB8-AB9-AB13-AB19-AB20</f>
        <v>12069873</v>
      </c>
      <c r="AC23" s="12">
        <f t="shared" ref="AC23" si="5">SUM(AC4:AC22)-AC5-AC8-AC9-AC13-AC19-AC20</f>
        <v>12071400</v>
      </c>
      <c r="AD23" s="12">
        <f t="shared" ref="AD23:AE23" si="6">SUM(AD4:AD22)-AD5-AD8-AD9-AD13-AD19-AD20</f>
        <v>11682250</v>
      </c>
      <c r="AE23" s="12">
        <f t="shared" si="6"/>
        <v>11569981</v>
      </c>
      <c r="AF23" s="12">
        <f t="shared" ref="AF23" si="7">SUM(AF4:AF22)-AF5-AF8-AF9-AF13-AF19-AF20</f>
        <v>11840876</v>
      </c>
    </row>
    <row r="24" spans="1:32" ht="18" customHeight="1" x14ac:dyDescent="0.15">
      <c r="A24" s="16" t="s">
        <v>69</v>
      </c>
      <c r="B24" s="16"/>
      <c r="C24" s="16"/>
      <c r="D24" s="16">
        <f>性質・旧南那須町!D24+性質・旧烏山町!D24</f>
        <v>3496724</v>
      </c>
      <c r="E24" s="97">
        <f>性質・旧南那須町!E24+性質・旧烏山町!E24</f>
        <v>3797795</v>
      </c>
      <c r="F24" s="97">
        <f>性質・旧南那須町!F24+性質・旧烏山町!F24</f>
        <v>4142719</v>
      </c>
      <c r="G24" s="97">
        <f>性質・旧南那須町!G24+性質・旧烏山町!G24</f>
        <v>4519992</v>
      </c>
      <c r="H24" s="97">
        <f>性質・旧南那須町!H24+性質・旧烏山町!H24</f>
        <v>4692527</v>
      </c>
      <c r="I24" s="97">
        <f>性質・旧南那須町!I24+性質・旧烏山町!I24</f>
        <v>4913660</v>
      </c>
      <c r="J24" s="97">
        <f>性質・旧南那須町!J24+性質・旧烏山町!J24</f>
        <v>5098958</v>
      </c>
      <c r="K24" s="97">
        <f>性質・旧南那須町!K24+性質・旧烏山町!K24</f>
        <v>5193922</v>
      </c>
      <c r="L24" s="97">
        <f>性質・旧南那須町!L24+性質・旧烏山町!L24</f>
        <v>5266867</v>
      </c>
      <c r="M24" s="97">
        <f>性質・旧南那須町!M24+性質・旧烏山町!M24</f>
        <v>4720717</v>
      </c>
      <c r="N24" s="97">
        <f>性質・旧南那須町!N24+性質・旧烏山町!N24</f>
        <v>4763462</v>
      </c>
      <c r="O24" s="97">
        <f>性質・旧南那須町!O24+性質・旧烏山町!O24</f>
        <v>4776408</v>
      </c>
      <c r="P24" s="97">
        <f>性質・旧南那須町!P24+性質・旧烏山町!P24</f>
        <v>4887373</v>
      </c>
      <c r="Q24" s="97">
        <f>性質・旧南那須町!Q24+性質・旧烏山町!Q24</f>
        <v>4956877</v>
      </c>
      <c r="R24" s="17">
        <f t="shared" ref="R24:X24" si="8">SUM(R4:R7)-R5</f>
        <v>5114320</v>
      </c>
      <c r="S24" s="17">
        <f t="shared" si="8"/>
        <v>5229169</v>
      </c>
      <c r="T24" s="17">
        <f t="shared" si="8"/>
        <v>5272043</v>
      </c>
      <c r="U24" s="17">
        <f t="shared" si="8"/>
        <v>5094001</v>
      </c>
      <c r="V24" s="17">
        <f t="shared" si="8"/>
        <v>5044534</v>
      </c>
      <c r="W24" s="17">
        <f t="shared" si="8"/>
        <v>5275389</v>
      </c>
      <c r="X24" s="17">
        <f t="shared" si="8"/>
        <v>5329341</v>
      </c>
      <c r="Y24" s="12">
        <f t="shared" ref="Y24:AB24" si="9">SUM(Y4:Y7)-Y5</f>
        <v>5307789</v>
      </c>
      <c r="Z24" s="12">
        <f t="shared" si="9"/>
        <v>5094737</v>
      </c>
      <c r="AA24" s="12">
        <f t="shared" si="9"/>
        <v>5302848</v>
      </c>
      <c r="AB24" s="12">
        <f t="shared" si="9"/>
        <v>5207085</v>
      </c>
      <c r="AC24" s="12">
        <f t="shared" ref="AC24" si="10">SUM(AC4:AC7)-AC5</f>
        <v>5420564</v>
      </c>
      <c r="AD24" s="12">
        <f t="shared" ref="AD24:AE24" si="11">SUM(AD4:AD7)-AD5</f>
        <v>5291753</v>
      </c>
      <c r="AE24" s="12">
        <f t="shared" si="11"/>
        <v>5185057</v>
      </c>
      <c r="AF24" s="12">
        <f t="shared" ref="AF24" si="12">SUM(AF4:AF7)-AF5</f>
        <v>5274537</v>
      </c>
    </row>
    <row r="25" spans="1:32" ht="18" customHeight="1" x14ac:dyDescent="0.15">
      <c r="A25" s="16" t="s">
        <v>155</v>
      </c>
      <c r="B25" s="16"/>
      <c r="C25" s="16"/>
      <c r="D25" s="16">
        <f>性質・旧南那須町!D25+性質・旧烏山町!D25</f>
        <v>4407093</v>
      </c>
      <c r="E25" s="97">
        <f>性質・旧南那須町!E25+性質・旧烏山町!E25</f>
        <v>4891668</v>
      </c>
      <c r="F25" s="97">
        <f>性質・旧南那須町!F25+性質・旧烏山町!F25</f>
        <v>5024726</v>
      </c>
      <c r="G25" s="97">
        <f>性質・旧南那須町!G25+性質・旧烏山町!G25</f>
        <v>3840436</v>
      </c>
      <c r="H25" s="97">
        <f>性質・旧南那須町!H25+性質・旧烏山町!H25</f>
        <v>3177199</v>
      </c>
      <c r="I25" s="97">
        <f>性質・旧南那須町!I25+性質・旧烏山町!I25</f>
        <v>3195679</v>
      </c>
      <c r="J25" s="97">
        <f>性質・旧南那須町!J25+性質・旧烏山町!J25</f>
        <v>2738184</v>
      </c>
      <c r="K25" s="97">
        <f>性質・旧南那須町!K25+性質・旧烏山町!K25</f>
        <v>2530801</v>
      </c>
      <c r="L25" s="97">
        <f>性質・旧南那須町!L25+性質・旧烏山町!L25</f>
        <v>3529440</v>
      </c>
      <c r="M25" s="97">
        <f>性質・旧南那須町!M25+性質・旧烏山町!M25</f>
        <v>2123824</v>
      </c>
      <c r="N25" s="97">
        <f>性質・旧南那須町!N25+性質・旧烏山町!N25</f>
        <v>2385291</v>
      </c>
      <c r="O25" s="97">
        <f>性質・旧南那須町!O25+性質・旧烏山町!O25</f>
        <v>2496993</v>
      </c>
      <c r="P25" s="97">
        <f>性質・旧南那須町!P25+性質・旧烏山町!P25</f>
        <v>1398683</v>
      </c>
      <c r="Q25" s="97">
        <f>性質・旧南那須町!Q25+性質・旧烏山町!Q25</f>
        <v>1176274</v>
      </c>
      <c r="R25" s="17">
        <f t="shared" ref="R25:X25" si="13">+R18+R21+R22</f>
        <v>1078193</v>
      </c>
      <c r="S25" s="17">
        <f t="shared" si="13"/>
        <v>916449</v>
      </c>
      <c r="T25" s="17">
        <f t="shared" si="13"/>
        <v>1569449</v>
      </c>
      <c r="U25" s="17">
        <f t="shared" si="13"/>
        <v>1454013</v>
      </c>
      <c r="V25" s="17">
        <f t="shared" si="13"/>
        <v>2162513</v>
      </c>
      <c r="W25" s="17">
        <f t="shared" si="13"/>
        <v>2711409</v>
      </c>
      <c r="X25" s="17">
        <f t="shared" si="13"/>
        <v>3020832</v>
      </c>
      <c r="Y25" s="12">
        <f t="shared" ref="Y25:AB25" si="14">+Y18+Y21+Y22</f>
        <v>2769015</v>
      </c>
      <c r="Z25" s="12">
        <f t="shared" si="14"/>
        <v>1291424</v>
      </c>
      <c r="AA25" s="12">
        <f t="shared" si="14"/>
        <v>1481734</v>
      </c>
      <c r="AB25" s="12">
        <f t="shared" si="14"/>
        <v>1303441</v>
      </c>
      <c r="AC25" s="12">
        <f t="shared" ref="AC25" si="15">+AC18+AC21+AC22</f>
        <v>1282290</v>
      </c>
      <c r="AD25" s="12">
        <f t="shared" ref="AD25:AE25" si="16">+AD18+AD21+AD22</f>
        <v>928692</v>
      </c>
      <c r="AE25" s="12">
        <f t="shared" si="16"/>
        <v>837181</v>
      </c>
      <c r="AF25" s="12">
        <f t="shared" ref="AF25" si="17">+AF18+AF21+AF22</f>
        <v>779377</v>
      </c>
    </row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27" t="s">
        <v>81</v>
      </c>
      <c r="B30" s="27"/>
      <c r="C30" s="27"/>
      <c r="D30" s="27"/>
      <c r="E30" s="27"/>
      <c r="F30" s="27"/>
      <c r="G30" s="27"/>
      <c r="H30" s="27"/>
      <c r="I30" s="27"/>
      <c r="J30" s="27"/>
      <c r="K30" s="28" t="str">
        <f>財政指標!$X$1</f>
        <v>那須烏山市</v>
      </c>
      <c r="M30" s="27"/>
      <c r="N30" s="27"/>
      <c r="O30" s="27"/>
      <c r="P30" s="27"/>
      <c r="Q30" s="27"/>
      <c r="R30" s="28"/>
      <c r="S30" s="28"/>
      <c r="T30" s="28"/>
      <c r="U30" s="28" t="str">
        <f>財政指標!$X$1</f>
        <v>那須烏山市</v>
      </c>
      <c r="W30" s="28"/>
      <c r="X30" s="28"/>
      <c r="Y30" s="28"/>
      <c r="Z30" s="28"/>
      <c r="AA30" s="28"/>
      <c r="AB30" s="28"/>
      <c r="AC30" s="28"/>
      <c r="AE30" s="28" t="str">
        <f>財政指標!$X$1</f>
        <v>那須烏山市</v>
      </c>
    </row>
    <row r="31" spans="1:32" ht="18" customHeight="1" x14ac:dyDescent="0.15">
      <c r="L31" s="15" t="s">
        <v>325</v>
      </c>
      <c r="N31" s="35" t="s">
        <v>293</v>
      </c>
      <c r="V31" s="15" t="s">
        <v>325</v>
      </c>
      <c r="AF31" s="15" t="s">
        <v>325</v>
      </c>
    </row>
    <row r="32" spans="1:32" ht="18" customHeight="1" x14ac:dyDescent="0.15">
      <c r="A32" s="12"/>
      <c r="B32" s="39" t="s">
        <v>167</v>
      </c>
      <c r="C32" s="39" t="s">
        <v>169</v>
      </c>
      <c r="D32" s="39" t="s">
        <v>171</v>
      </c>
      <c r="E32" s="74" t="s">
        <v>173</v>
      </c>
      <c r="F32" s="74" t="s">
        <v>175</v>
      </c>
      <c r="G32" s="74" t="s">
        <v>177</v>
      </c>
      <c r="H32" s="75" t="s">
        <v>179</v>
      </c>
      <c r="I32" s="74" t="s">
        <v>181</v>
      </c>
      <c r="J32" s="75" t="s">
        <v>183</v>
      </c>
      <c r="K32" s="75" t="s">
        <v>185</v>
      </c>
      <c r="L32" s="74" t="s">
        <v>187</v>
      </c>
      <c r="M32" s="74" t="s">
        <v>189</v>
      </c>
      <c r="N32" s="74" t="s">
        <v>191</v>
      </c>
      <c r="O32" s="74" t="s">
        <v>193</v>
      </c>
      <c r="P32" s="74" t="s">
        <v>195</v>
      </c>
      <c r="Q32" s="74" t="s">
        <v>196</v>
      </c>
      <c r="R32" s="39" t="s">
        <v>163</v>
      </c>
      <c r="S32" s="39" t="s">
        <v>302</v>
      </c>
      <c r="T32" s="39" t="s">
        <v>295</v>
      </c>
      <c r="U32" s="39" t="s">
        <v>303</v>
      </c>
      <c r="V32" s="39" t="s">
        <v>304</v>
      </c>
      <c r="W32" s="39" t="s">
        <v>307</v>
      </c>
      <c r="X32" s="39" t="s">
        <v>306</v>
      </c>
      <c r="Y32" s="39" t="s">
        <v>309</v>
      </c>
      <c r="Z32" s="39" t="s">
        <v>310</v>
      </c>
      <c r="AA32" s="39" t="s">
        <v>311</v>
      </c>
      <c r="AB32" s="39" t="s">
        <v>312</v>
      </c>
      <c r="AC32" s="39" t="s">
        <v>313</v>
      </c>
      <c r="AD32" s="39" t="s">
        <v>319</v>
      </c>
      <c r="AE32" s="39" t="str">
        <f>AE3</f>
        <v>１８(H30)</v>
      </c>
      <c r="AF32" s="39" t="str">
        <f>AF3</f>
        <v>１９(R１)</v>
      </c>
    </row>
    <row r="33" spans="1:32" ht="18" customHeight="1" x14ac:dyDescent="0.15">
      <c r="A33" s="16" t="s">
        <v>51</v>
      </c>
      <c r="B33" s="16"/>
      <c r="C33" s="16"/>
      <c r="D33" s="29">
        <f t="shared" ref="D33:Q48" si="18">D4/D$23*100</f>
        <v>20.547993647316023</v>
      </c>
      <c r="E33" s="98">
        <f t="shared" si="18"/>
        <v>20.648528996496278</v>
      </c>
      <c r="F33" s="98">
        <f t="shared" si="18"/>
        <v>20.378657776759525</v>
      </c>
      <c r="G33" s="98">
        <f t="shared" si="18"/>
        <v>22.688691656788862</v>
      </c>
      <c r="H33" s="98">
        <f t="shared" si="18"/>
        <v>23.789955660608854</v>
      </c>
      <c r="I33" s="98">
        <f t="shared" si="18"/>
        <v>23.4062718215431</v>
      </c>
      <c r="J33" s="98">
        <f t="shared" si="18"/>
        <v>24.898191729961315</v>
      </c>
      <c r="K33" s="98">
        <f t="shared" si="18"/>
        <v>25.232302974763538</v>
      </c>
      <c r="L33" s="98">
        <f t="shared" si="18"/>
        <v>21.88048101516674</v>
      </c>
      <c r="M33" s="98">
        <f t="shared" si="18"/>
        <v>25.766276236237427</v>
      </c>
      <c r="N33" s="98">
        <f t="shared" si="18"/>
        <v>25.376559412389398</v>
      </c>
      <c r="O33" s="98">
        <f t="shared" si="18"/>
        <v>25.072617618770281</v>
      </c>
      <c r="P33" s="98">
        <f t="shared" si="18"/>
        <v>26.24437758751424</v>
      </c>
      <c r="Q33" s="98">
        <f t="shared" si="18"/>
        <v>27.011163271282879</v>
      </c>
      <c r="R33" s="29">
        <f t="shared" ref="R33:S51" si="19">R4/R$23*100</f>
        <v>23.58100382112946</v>
      </c>
      <c r="S33" s="29">
        <f t="shared" si="19"/>
        <v>24.741808831639137</v>
      </c>
      <c r="T33" s="29">
        <f t="shared" ref="T33:U51" si="20">T4/T$23*100</f>
        <v>21.995999814528616</v>
      </c>
      <c r="U33" s="29">
        <f t="shared" si="20"/>
        <v>21.746379181688013</v>
      </c>
      <c r="V33" s="29">
        <f t="shared" ref="V33:X51" si="21">V4/V$23*100</f>
        <v>17.909202633965858</v>
      </c>
      <c r="W33" s="29">
        <f t="shared" si="21"/>
        <v>17.81124697476487</v>
      </c>
      <c r="X33" s="29">
        <f t="shared" si="21"/>
        <v>16.023768086976535</v>
      </c>
      <c r="Y33" s="111">
        <f t="shared" ref="Y33:AB33" si="22">Y4/Y$23*100</f>
        <v>16.263833261875583</v>
      </c>
      <c r="Z33" s="111">
        <f t="shared" si="22"/>
        <v>16.420432575979316</v>
      </c>
      <c r="AA33" s="111">
        <f t="shared" si="22"/>
        <v>17.18153513041727</v>
      </c>
      <c r="AB33" s="111">
        <f t="shared" si="22"/>
        <v>16.265829806162831</v>
      </c>
      <c r="AC33" s="111">
        <f t="shared" ref="AC33" si="23">AC4/AC$23*100</f>
        <v>16.139867786669317</v>
      </c>
      <c r="AD33" s="111">
        <f t="shared" ref="AD33:AE33" si="24">AD4/AD$23*100</f>
        <v>16.026878383872969</v>
      </c>
      <c r="AE33" s="111">
        <f t="shared" si="24"/>
        <v>15.855116788869402</v>
      </c>
      <c r="AF33" s="111">
        <f t="shared" ref="AF33" si="25">AF4/AF$23*100</f>
        <v>15.629527747778122</v>
      </c>
    </row>
    <row r="34" spans="1:32" ht="18" customHeight="1" x14ac:dyDescent="0.15">
      <c r="A34" s="16" t="s">
        <v>52</v>
      </c>
      <c r="B34" s="16"/>
      <c r="C34" s="16"/>
      <c r="D34" s="29">
        <f t="shared" si="18"/>
        <v>14.22704864148033</v>
      </c>
      <c r="E34" s="98">
        <f t="shared" si="18"/>
        <v>14.22641711066294</v>
      </c>
      <c r="F34" s="98">
        <f t="shared" si="18"/>
        <v>14.076202311436189</v>
      </c>
      <c r="G34" s="98">
        <f t="shared" si="18"/>
        <v>15.709760158194946</v>
      </c>
      <c r="H34" s="98">
        <f t="shared" si="18"/>
        <v>16.592154290057749</v>
      </c>
      <c r="I34" s="98">
        <f t="shared" si="18"/>
        <v>16.187279755873952</v>
      </c>
      <c r="J34" s="98">
        <f t="shared" si="18"/>
        <v>16.892596517841991</v>
      </c>
      <c r="K34" s="98">
        <f t="shared" si="18"/>
        <v>17.311851988508145</v>
      </c>
      <c r="L34" s="98">
        <f t="shared" si="18"/>
        <v>14.818711466528397</v>
      </c>
      <c r="M34" s="98">
        <f t="shared" si="18"/>
        <v>17.515230683324933</v>
      </c>
      <c r="N34" s="98">
        <f t="shared" si="18"/>
        <v>17.30280553414261</v>
      </c>
      <c r="O34" s="98">
        <f t="shared" si="18"/>
        <v>16.849214923077927</v>
      </c>
      <c r="P34" s="98">
        <f t="shared" si="18"/>
        <v>17.696169283990574</v>
      </c>
      <c r="Q34" s="98">
        <f t="shared" si="18"/>
        <v>17.986102441739863</v>
      </c>
      <c r="R34" s="29">
        <f t="shared" si="19"/>
        <v>15.970149917693355</v>
      </c>
      <c r="S34" s="29">
        <f t="shared" si="19"/>
        <v>17.16348994345303</v>
      </c>
      <c r="T34" s="29">
        <f t="shared" si="20"/>
        <v>14.82749592363878</v>
      </c>
      <c r="U34" s="29">
        <f t="shared" si="20"/>
        <v>14.891007104639367</v>
      </c>
      <c r="V34" s="29">
        <f t="shared" si="21"/>
        <v>11.968935730513747</v>
      </c>
      <c r="W34" s="29">
        <f t="shared" si="21"/>
        <v>11.633424030794101</v>
      </c>
      <c r="X34" s="29">
        <f t="shared" si="21"/>
        <v>10.332777144803485</v>
      </c>
      <c r="Y34" s="111">
        <f t="shared" ref="Y34:AB34" si="26">Y5/Y$23*100</f>
        <v>10.49687234542311</v>
      </c>
      <c r="Z34" s="111">
        <f t="shared" si="26"/>
        <v>10.633481533452924</v>
      </c>
      <c r="AA34" s="111">
        <f t="shared" si="26"/>
        <v>11.22335425828326</v>
      </c>
      <c r="AB34" s="111">
        <f t="shared" si="26"/>
        <v>10.491262004165247</v>
      </c>
      <c r="AC34" s="111">
        <f t="shared" ref="AC34" si="27">AC5/AC$23*100</f>
        <v>10.668754245572179</v>
      </c>
      <c r="AD34" s="111">
        <f t="shared" ref="AD34:AE34" si="28">AD5/AD$23*100</f>
        <v>10.562811102313338</v>
      </c>
      <c r="AE34" s="111">
        <f t="shared" si="28"/>
        <v>10.357190733502501</v>
      </c>
      <c r="AF34" s="111">
        <f t="shared" ref="AF34" si="29">AF5/AF$23*100</f>
        <v>10.328914853934794</v>
      </c>
    </row>
    <row r="35" spans="1:32" ht="18" customHeight="1" x14ac:dyDescent="0.15">
      <c r="A35" s="16" t="s">
        <v>53</v>
      </c>
      <c r="B35" s="16"/>
      <c r="C35" s="16"/>
      <c r="D35" s="29">
        <f t="shared" si="18"/>
        <v>1.6588349553388573</v>
      </c>
      <c r="E35" s="98">
        <f t="shared" si="18"/>
        <v>1.9093592174984539</v>
      </c>
      <c r="F35" s="98">
        <f t="shared" si="18"/>
        <v>3.9429751641632844</v>
      </c>
      <c r="G35" s="98">
        <f t="shared" si="18"/>
        <v>6.0329472761387528</v>
      </c>
      <c r="H35" s="98">
        <f t="shared" si="18"/>
        <v>6.6718725690881913</v>
      </c>
      <c r="I35" s="98">
        <f t="shared" si="18"/>
        <v>6.4602266600309513</v>
      </c>
      <c r="J35" s="98">
        <f t="shared" si="18"/>
        <v>7.400624807345296</v>
      </c>
      <c r="K35" s="98">
        <f t="shared" si="18"/>
        <v>8.0199368988746365</v>
      </c>
      <c r="L35" s="98">
        <f t="shared" si="18"/>
        <v>6.9824625031826013</v>
      </c>
      <c r="M35" s="98">
        <f t="shared" si="18"/>
        <v>4.2995411220178719</v>
      </c>
      <c r="N35" s="98">
        <f t="shared" si="18"/>
        <v>4.5759065276139399</v>
      </c>
      <c r="O35" s="98">
        <f t="shared" si="18"/>
        <v>4.8770718206162567</v>
      </c>
      <c r="P35" s="98">
        <f t="shared" si="18"/>
        <v>6.4382764932588401</v>
      </c>
      <c r="Q35" s="98">
        <f t="shared" si="18"/>
        <v>7.554041916050128</v>
      </c>
      <c r="R35" s="29">
        <f t="shared" si="19"/>
        <v>8.5094943081716181</v>
      </c>
      <c r="S35" s="29">
        <f t="shared" si="19"/>
        <v>12.281697157832545</v>
      </c>
      <c r="T35" s="29">
        <f t="shared" si="20"/>
        <v>11.803876561123454</v>
      </c>
      <c r="U35" s="29">
        <f t="shared" si="20"/>
        <v>12.052619759122765</v>
      </c>
      <c r="V35" s="29">
        <f t="shared" si="21"/>
        <v>10.379797686960291</v>
      </c>
      <c r="W35" s="29">
        <f t="shared" si="21"/>
        <v>12.507668181039811</v>
      </c>
      <c r="X35" s="29">
        <f t="shared" si="21"/>
        <v>12.158227309161768</v>
      </c>
      <c r="Y35" s="111">
        <f t="shared" ref="Y35:AB35" si="30">Y6/Y$23*100</f>
        <v>12.935903023299991</v>
      </c>
      <c r="Z35" s="111">
        <f t="shared" si="30"/>
        <v>14.433549766118897</v>
      </c>
      <c r="AA35" s="111">
        <f t="shared" si="30"/>
        <v>15.401759038571287</v>
      </c>
      <c r="AB35" s="111">
        <f t="shared" si="30"/>
        <v>14.872161455219951</v>
      </c>
      <c r="AC35" s="111">
        <f t="shared" ref="AC35" si="31">AC6/AC$23*100</f>
        <v>16.662922279105985</v>
      </c>
      <c r="AD35" s="111">
        <f t="shared" ref="AD35:AE35" si="32">AD6/AD$23*100</f>
        <v>16.956373986175606</v>
      </c>
      <c r="AE35" s="111">
        <f t="shared" si="32"/>
        <v>16.913078768236524</v>
      </c>
      <c r="AF35" s="111">
        <f t="shared" ref="AF35" si="33">AF6/AF$23*100</f>
        <v>17.355489576953598</v>
      </c>
    </row>
    <row r="36" spans="1:32" ht="18" customHeight="1" x14ac:dyDescent="0.15">
      <c r="A36" s="16" t="s">
        <v>54</v>
      </c>
      <c r="B36" s="16"/>
      <c r="C36" s="16"/>
      <c r="D36" s="29">
        <f t="shared" si="18"/>
        <v>8.3247873859983716</v>
      </c>
      <c r="E36" s="98">
        <f t="shared" si="18"/>
        <v>8.5180595942512447</v>
      </c>
      <c r="F36" s="98">
        <f t="shared" si="18"/>
        <v>8.5655538167482312</v>
      </c>
      <c r="G36" s="98">
        <f t="shared" si="18"/>
        <v>9.8175065913139772</v>
      </c>
      <c r="H36" s="98">
        <f t="shared" si="18"/>
        <v>10.854280134897969</v>
      </c>
      <c r="I36" s="98">
        <f t="shared" si="18"/>
        <v>11.239966011619863</v>
      </c>
      <c r="J36" s="98">
        <f t="shared" si="18"/>
        <v>11.851216885037527</v>
      </c>
      <c r="K36" s="98">
        <f t="shared" si="18"/>
        <v>12.793212830260739</v>
      </c>
      <c r="L36" s="98">
        <f t="shared" si="18"/>
        <v>11.250343774297921</v>
      </c>
      <c r="M36" s="98">
        <f t="shared" si="18"/>
        <v>13.317846247386807</v>
      </c>
      <c r="N36" s="98">
        <f t="shared" si="18"/>
        <v>12.636159967498811</v>
      </c>
      <c r="O36" s="98">
        <f t="shared" si="18"/>
        <v>12.670207373236938</v>
      </c>
      <c r="P36" s="98">
        <f t="shared" si="18"/>
        <v>14.038126294593575</v>
      </c>
      <c r="Q36" s="98">
        <f t="shared" si="18"/>
        <v>14.083481923085076</v>
      </c>
      <c r="R36" s="29">
        <f t="shared" si="19"/>
        <v>11.661973166031522</v>
      </c>
      <c r="S36" s="29">
        <f t="shared" si="19"/>
        <v>13.425834630302894</v>
      </c>
      <c r="T36" s="29">
        <f t="shared" si="20"/>
        <v>12.149988129134103</v>
      </c>
      <c r="U36" s="29">
        <f t="shared" si="20"/>
        <v>12.818514049219813</v>
      </c>
      <c r="V36" s="29">
        <f t="shared" si="21"/>
        <v>11.322521202759289</v>
      </c>
      <c r="W36" s="29">
        <f t="shared" si="21"/>
        <v>10.46509281639775</v>
      </c>
      <c r="X36" s="29">
        <f t="shared" si="21"/>
        <v>9.3226651165638383</v>
      </c>
      <c r="Y36" s="111">
        <f t="shared" ref="Y36:AB36" si="34">Y7/Y$23*100</f>
        <v>9.8948521472716635</v>
      </c>
      <c r="Z36" s="111">
        <f t="shared" si="34"/>
        <v>11.140157297808386</v>
      </c>
      <c r="AA36" s="111">
        <f t="shared" si="34"/>
        <v>11.920113129007353</v>
      </c>
      <c r="AB36" s="111">
        <f t="shared" si="34"/>
        <v>12.003183463487975</v>
      </c>
      <c r="AC36" s="111">
        <f t="shared" ref="AC36" si="35">AC7/AC$23*100</f>
        <v>12.101396689696307</v>
      </c>
      <c r="AD36" s="111">
        <f t="shared" ref="AD36:AE36" si="36">AD7/AD$23*100</f>
        <v>12.31412613152432</v>
      </c>
      <c r="AE36" s="111">
        <f t="shared" si="36"/>
        <v>12.046545279547132</v>
      </c>
      <c r="AF36" s="111">
        <f t="shared" ref="AF36" si="37">AF7/AF$23*100</f>
        <v>11.560141327381523</v>
      </c>
    </row>
    <row r="37" spans="1:32" ht="18" customHeight="1" x14ac:dyDescent="0.15">
      <c r="A37" s="16" t="s">
        <v>55</v>
      </c>
      <c r="B37" s="16"/>
      <c r="C37" s="16"/>
      <c r="D37" s="29">
        <f t="shared" si="18"/>
        <v>8.3247873859983716</v>
      </c>
      <c r="E37" s="98">
        <f t="shared" si="18"/>
        <v>8.517339522892172</v>
      </c>
      <c r="F37" s="98">
        <f t="shared" si="18"/>
        <v>8.5557973373623071</v>
      </c>
      <c r="G37" s="98">
        <f t="shared" si="18"/>
        <v>9.8049813468500258</v>
      </c>
      <c r="H37" s="98">
        <f t="shared" si="18"/>
        <v>10.850714247288231</v>
      </c>
      <c r="I37" s="98">
        <f t="shared" si="18"/>
        <v>11.237682161128246</v>
      </c>
      <c r="J37" s="98">
        <f t="shared" si="18"/>
        <v>11.847840016070432</v>
      </c>
      <c r="K37" s="98">
        <f t="shared" si="18"/>
        <v>12.792867085242726</v>
      </c>
      <c r="L37" s="98">
        <f t="shared" si="18"/>
        <v>11.245682686060245</v>
      </c>
      <c r="M37" s="98">
        <f t="shared" si="18"/>
        <v>13.317846247386807</v>
      </c>
      <c r="N37" s="98">
        <f t="shared" si="18"/>
        <v>12.636159967498811</v>
      </c>
      <c r="O37" s="98">
        <f t="shared" si="18"/>
        <v>12.66918122803882</v>
      </c>
      <c r="P37" s="98">
        <f t="shared" si="18"/>
        <v>14.037571844327189</v>
      </c>
      <c r="Q37" s="98">
        <f t="shared" si="18"/>
        <v>14.082569185508317</v>
      </c>
      <c r="R37" s="29">
        <f t="shared" si="19"/>
        <v>11.661973166031522</v>
      </c>
      <c r="S37" s="29">
        <f t="shared" si="19"/>
        <v>13.425834630302894</v>
      </c>
      <c r="T37" s="29">
        <f t="shared" si="20"/>
        <v>12.149988129134103</v>
      </c>
      <c r="U37" s="29">
        <f t="shared" si="20"/>
        <v>12.818514049219813</v>
      </c>
      <c r="V37" s="29">
        <f t="shared" si="21"/>
        <v>11.322159993975665</v>
      </c>
      <c r="W37" s="29">
        <f t="shared" si="21"/>
        <v>10.462325120052695</v>
      </c>
      <c r="X37" s="29">
        <f t="shared" si="21"/>
        <v>9.3145298916734287</v>
      </c>
      <c r="Y37" s="111">
        <f t="shared" ref="Y37:AB37" si="38">Y8/Y$23*100</f>
        <v>9.8926645899357482</v>
      </c>
      <c r="Z37" s="111">
        <f t="shared" si="38"/>
        <v>11.140157297808386</v>
      </c>
      <c r="AA37" s="111">
        <f t="shared" si="38"/>
        <v>11.920113129007353</v>
      </c>
      <c r="AB37" s="111">
        <f t="shared" si="38"/>
        <v>12.003183463487975</v>
      </c>
      <c r="AC37" s="111">
        <f t="shared" ref="AC37" si="39">AC8/AC$23*100</f>
        <v>12.101396689696307</v>
      </c>
      <c r="AD37" s="111">
        <f t="shared" ref="AD37:AE37" si="40">AD8/AD$23*100</f>
        <v>12.31412613152432</v>
      </c>
      <c r="AE37" s="111">
        <f t="shared" si="40"/>
        <v>12.046545279547132</v>
      </c>
      <c r="AF37" s="111">
        <f t="shared" ref="AF37" si="41">AF8/AF$23*100</f>
        <v>11.560141327381523</v>
      </c>
    </row>
    <row r="38" spans="1:32" ht="18" customHeight="1" x14ac:dyDescent="0.15">
      <c r="A38" s="16" t="s">
        <v>56</v>
      </c>
      <c r="B38" s="16"/>
      <c r="C38" s="16"/>
      <c r="D38" s="29">
        <f t="shared" si="18"/>
        <v>0</v>
      </c>
      <c r="E38" s="98">
        <f t="shared" si="18"/>
        <v>7.2007135907168392E-4</v>
      </c>
      <c r="F38" s="98">
        <f t="shared" si="18"/>
        <v>9.756479385924487E-3</v>
      </c>
      <c r="G38" s="98">
        <f t="shared" si="18"/>
        <v>1.2525244463952791E-2</v>
      </c>
      <c r="H38" s="98">
        <f t="shared" si="18"/>
        <v>3.5658876097379899E-3</v>
      </c>
      <c r="I38" s="98">
        <f t="shared" si="18"/>
        <v>2.2838504916176412E-3</v>
      </c>
      <c r="J38" s="98">
        <f t="shared" si="18"/>
        <v>3.3768689670937106E-3</v>
      </c>
      <c r="K38" s="98">
        <f t="shared" si="18"/>
        <v>3.4574501801375867E-4</v>
      </c>
      <c r="L38" s="98">
        <f t="shared" si="18"/>
        <v>4.6610882376752873E-3</v>
      </c>
      <c r="M38" s="98">
        <f t="shared" si="18"/>
        <v>0</v>
      </c>
      <c r="N38" s="98">
        <f t="shared" si="18"/>
        <v>0</v>
      </c>
      <c r="O38" s="98">
        <f t="shared" si="18"/>
        <v>1.0261451981178533E-3</v>
      </c>
      <c r="P38" s="98">
        <f t="shared" si="18"/>
        <v>5.5445026638467447E-4</v>
      </c>
      <c r="Q38" s="98">
        <f t="shared" si="18"/>
        <v>9.1273757675828593E-4</v>
      </c>
      <c r="R38" s="29">
        <f t="shared" si="19"/>
        <v>0</v>
      </c>
      <c r="S38" s="29">
        <f t="shared" si="19"/>
        <v>0</v>
      </c>
      <c r="T38" s="29">
        <f t="shared" si="20"/>
        <v>0</v>
      </c>
      <c r="U38" s="29">
        <f t="shared" si="20"/>
        <v>0</v>
      </c>
      <c r="V38" s="29">
        <f t="shared" si="21"/>
        <v>3.612087836239245E-4</v>
      </c>
      <c r="W38" s="29">
        <f t="shared" si="21"/>
        <v>2.7676963450559708E-3</v>
      </c>
      <c r="X38" s="29">
        <f t="shared" si="21"/>
        <v>8.135224890410216E-3</v>
      </c>
      <c r="Y38" s="111">
        <f t="shared" ref="Y38:AB38" si="42">Y9/Y$23*100</f>
        <v>2.1875573359146018E-3</v>
      </c>
      <c r="Z38" s="111">
        <f t="shared" si="42"/>
        <v>0</v>
      </c>
      <c r="AA38" s="111">
        <f t="shared" si="42"/>
        <v>0</v>
      </c>
      <c r="AB38" s="111">
        <f t="shared" si="42"/>
        <v>9.5775655634487613E-3</v>
      </c>
      <c r="AC38" s="111">
        <f t="shared" ref="AC38" si="43">AC9/AC$23*100</f>
        <v>0</v>
      </c>
      <c r="AD38" s="111">
        <f t="shared" ref="AD38:AE38" si="44">AD9/AD$23*100</f>
        <v>0</v>
      </c>
      <c r="AE38" s="111">
        <f t="shared" si="44"/>
        <v>0</v>
      </c>
      <c r="AF38" s="111">
        <f t="shared" ref="AF38" si="45">AF9/AF$23*100</f>
        <v>0</v>
      </c>
    </row>
    <row r="39" spans="1:32" ht="18" customHeight="1" x14ac:dyDescent="0.15">
      <c r="A39" s="16" t="s">
        <v>57</v>
      </c>
      <c r="B39" s="16"/>
      <c r="C39" s="16"/>
      <c r="D39" s="29">
        <f t="shared" si="18"/>
        <v>8.0155965394304989</v>
      </c>
      <c r="E39" s="98">
        <f t="shared" si="18"/>
        <v>8.3420676079908613</v>
      </c>
      <c r="F39" s="98">
        <f t="shared" si="18"/>
        <v>9.7464847500035123</v>
      </c>
      <c r="G39" s="98">
        <f t="shared" si="18"/>
        <v>10.149301937175284</v>
      </c>
      <c r="H39" s="98">
        <f t="shared" si="18"/>
        <v>10.475186661009378</v>
      </c>
      <c r="I39" s="98">
        <f t="shared" si="18"/>
        <v>9.8313238377020546</v>
      </c>
      <c r="J39" s="98">
        <f t="shared" si="18"/>
        <v>10.31366783385112</v>
      </c>
      <c r="K39" s="98">
        <f t="shared" si="18"/>
        <v>10.541269144854661</v>
      </c>
      <c r="L39" s="98">
        <f t="shared" si="18"/>
        <v>9.2122600939026498</v>
      </c>
      <c r="M39" s="98">
        <f t="shared" si="18"/>
        <v>11.45049076748381</v>
      </c>
      <c r="N39" s="98">
        <f t="shared" si="18"/>
        <v>11.490044276073414</v>
      </c>
      <c r="O39" s="98">
        <f t="shared" si="18"/>
        <v>11.453234860276055</v>
      </c>
      <c r="P39" s="98">
        <f t="shared" si="18"/>
        <v>11.522805304215391</v>
      </c>
      <c r="Q39" s="98">
        <f t="shared" si="18"/>
        <v>11.867188242212681</v>
      </c>
      <c r="R39" s="29">
        <f t="shared" si="19"/>
        <v>10.78816762187774</v>
      </c>
      <c r="S39" s="29">
        <f t="shared" si="19"/>
        <v>10.472477682025643</v>
      </c>
      <c r="T39" s="29">
        <f t="shared" si="20"/>
        <v>9.2727499653984307</v>
      </c>
      <c r="U39" s="29">
        <f t="shared" si="20"/>
        <v>9.4164612317892935</v>
      </c>
      <c r="V39" s="29">
        <f t="shared" si="21"/>
        <v>9.8117733176170869</v>
      </c>
      <c r="W39" s="29">
        <f t="shared" si="21"/>
        <v>9.7368098588745458</v>
      </c>
      <c r="X39" s="29">
        <f t="shared" si="21"/>
        <v>9.9189222093750722</v>
      </c>
      <c r="Y39" s="111">
        <f t="shared" ref="Y39:AB39" si="46">Y10/Y$23*100</f>
        <v>10.571411336128349</v>
      </c>
      <c r="Z39" s="111">
        <f t="shared" si="46"/>
        <v>11.518766991710118</v>
      </c>
      <c r="AA39" s="111">
        <f t="shared" si="46"/>
        <v>12.859579039242675</v>
      </c>
      <c r="AB39" s="111">
        <f t="shared" si="46"/>
        <v>13.577731928082425</v>
      </c>
      <c r="AC39" s="111">
        <f t="shared" ref="AC39" si="47">AC10/AC$23*100</f>
        <v>13.652426396275494</v>
      </c>
      <c r="AD39" s="111">
        <f t="shared" ref="AD39:AE39" si="48">AD10/AD$23*100</f>
        <v>13.795587322647606</v>
      </c>
      <c r="AE39" s="111">
        <f t="shared" si="48"/>
        <v>13.942598522849778</v>
      </c>
      <c r="AF39" s="111">
        <f t="shared" ref="AF39" si="49">AF10/AF$23*100</f>
        <v>14.731477637296431</v>
      </c>
    </row>
    <row r="40" spans="1:32" ht="18" customHeight="1" x14ac:dyDescent="0.15">
      <c r="A40" s="16" t="s">
        <v>58</v>
      </c>
      <c r="B40" s="16"/>
      <c r="C40" s="16"/>
      <c r="D40" s="29">
        <f t="shared" si="18"/>
        <v>0.72290637824105319</v>
      </c>
      <c r="E40" s="98">
        <f t="shared" si="18"/>
        <v>0.71153687694086842</v>
      </c>
      <c r="F40" s="98">
        <f t="shared" si="18"/>
        <v>0.48400552618423937</v>
      </c>
      <c r="G40" s="98">
        <f t="shared" si="18"/>
        <v>0.56599780667536703</v>
      </c>
      <c r="H40" s="98">
        <f t="shared" si="18"/>
        <v>0.45612545091969525</v>
      </c>
      <c r="I40" s="98">
        <f t="shared" si="18"/>
        <v>0.61109313868569171</v>
      </c>
      <c r="J40" s="98">
        <f t="shared" si="18"/>
        <v>0.78053295650939114</v>
      </c>
      <c r="K40" s="98">
        <f t="shared" si="18"/>
        <v>0.70622409294902677</v>
      </c>
      <c r="L40" s="98">
        <f t="shared" si="18"/>
        <v>0.53831761066524009</v>
      </c>
      <c r="M40" s="98">
        <f t="shared" si="18"/>
        <v>0.74779502935488373</v>
      </c>
      <c r="N40" s="98">
        <f t="shared" si="18"/>
        <v>0.7234715045085206</v>
      </c>
      <c r="O40" s="98">
        <f t="shared" si="18"/>
        <v>0.61734679719114616</v>
      </c>
      <c r="P40" s="98">
        <f t="shared" si="18"/>
        <v>0.7251444725323426</v>
      </c>
      <c r="Q40" s="98">
        <f t="shared" si="18"/>
        <v>0.82960975659546132</v>
      </c>
      <c r="R40" s="29">
        <f t="shared" si="19"/>
        <v>0.37089747864997596</v>
      </c>
      <c r="S40" s="29">
        <f t="shared" si="19"/>
        <v>0.87307630117273316</v>
      </c>
      <c r="T40" s="29">
        <f t="shared" si="20"/>
        <v>0.82962710141345231</v>
      </c>
      <c r="U40" s="29">
        <f t="shared" si="20"/>
        <v>0.86935147127001866</v>
      </c>
      <c r="V40" s="29">
        <f t="shared" si="21"/>
        <v>0.8126647965998004</v>
      </c>
      <c r="W40" s="29">
        <f t="shared" si="21"/>
        <v>0.77207904633533431</v>
      </c>
      <c r="X40" s="29">
        <f t="shared" si="21"/>
        <v>0.62368884594516039</v>
      </c>
      <c r="Y40" s="111">
        <f t="shared" ref="Y40:AB40" si="50">Y11/Y$23*100</f>
        <v>0.80025561276022072</v>
      </c>
      <c r="Z40" s="111">
        <f t="shared" si="50"/>
        <v>0.88676913545882186</v>
      </c>
      <c r="AA40" s="111">
        <f t="shared" si="50"/>
        <v>0.92366309711638517</v>
      </c>
      <c r="AB40" s="111">
        <f t="shared" si="50"/>
        <v>0.99559456839355309</v>
      </c>
      <c r="AC40" s="111">
        <f t="shared" ref="AC40" si="51">AC11/AC$23*100</f>
        <v>0.68091522110111502</v>
      </c>
      <c r="AD40" s="111">
        <f t="shared" ref="AD40:AE40" si="52">AD11/AD$23*100</f>
        <v>0.84095101542939077</v>
      </c>
      <c r="AE40" s="111">
        <f t="shared" si="52"/>
        <v>0.80246458485973315</v>
      </c>
      <c r="AF40" s="111">
        <f t="shared" ref="AF40" si="53">AF11/AF$23*100</f>
        <v>0.72101928945121962</v>
      </c>
    </row>
    <row r="41" spans="1:32" ht="18" customHeight="1" x14ac:dyDescent="0.15">
      <c r="A41" s="16" t="s">
        <v>59</v>
      </c>
      <c r="B41" s="16"/>
      <c r="C41" s="16"/>
      <c r="D41" s="29">
        <f t="shared" si="18"/>
        <v>12.10715600739278</v>
      </c>
      <c r="E41" s="98">
        <f t="shared" si="18"/>
        <v>12.215020508532396</v>
      </c>
      <c r="F41" s="98">
        <f t="shared" si="18"/>
        <v>12.674285929307045</v>
      </c>
      <c r="G41" s="98">
        <f t="shared" si="18"/>
        <v>13.124111445174472</v>
      </c>
      <c r="H41" s="98">
        <f t="shared" si="18"/>
        <v>14.02217946874614</v>
      </c>
      <c r="I41" s="98">
        <f t="shared" si="18"/>
        <v>14.484715226012939</v>
      </c>
      <c r="J41" s="98">
        <f t="shared" si="18"/>
        <v>15.43384107588777</v>
      </c>
      <c r="K41" s="98">
        <f t="shared" si="18"/>
        <v>15.481132118125293</v>
      </c>
      <c r="L41" s="98">
        <f t="shared" si="18"/>
        <v>14.864796834054825</v>
      </c>
      <c r="M41" s="98">
        <f t="shared" si="18"/>
        <v>15.519793363381149</v>
      </c>
      <c r="N41" s="98">
        <f t="shared" si="18"/>
        <v>15.378581795937388</v>
      </c>
      <c r="O41" s="98">
        <f t="shared" si="18"/>
        <v>15.197397767161586</v>
      </c>
      <c r="P41" s="98">
        <f t="shared" si="18"/>
        <v>16.641566639377515</v>
      </c>
      <c r="Q41" s="98">
        <f t="shared" si="18"/>
        <v>17.54294381226735</v>
      </c>
      <c r="R41" s="29">
        <f t="shared" si="19"/>
        <v>15.286990211660081</v>
      </c>
      <c r="S41" s="29">
        <f t="shared" si="19"/>
        <v>16.910421692303121</v>
      </c>
      <c r="T41" s="29">
        <f t="shared" si="20"/>
        <v>15.910847531016778</v>
      </c>
      <c r="U41" s="29">
        <f t="shared" si="20"/>
        <v>17.785730797550997</v>
      </c>
      <c r="V41" s="29">
        <f t="shared" si="21"/>
        <v>19.975426809402766</v>
      </c>
      <c r="W41" s="29">
        <f t="shared" si="21"/>
        <v>16.528149133993224</v>
      </c>
      <c r="X41" s="29">
        <f t="shared" si="21"/>
        <v>16.698773593735595</v>
      </c>
      <c r="Y41" s="111">
        <f t="shared" ref="Y41:AB41" si="54">Y12/Y$23*100</f>
        <v>16.094757912899421</v>
      </c>
      <c r="Z41" s="111">
        <f t="shared" si="54"/>
        <v>20.959380297706424</v>
      </c>
      <c r="AA41" s="111">
        <f t="shared" si="54"/>
        <v>17.88816341602605</v>
      </c>
      <c r="AB41" s="111">
        <f t="shared" si="54"/>
        <v>17.529239951406282</v>
      </c>
      <c r="AC41" s="111">
        <f t="shared" ref="AC41" si="55">AC12/AC$23*100</f>
        <v>17.195246615968323</v>
      </c>
      <c r="AD41" s="111">
        <f t="shared" ref="AD41:AE41" si="56">AD12/AD$23*100</f>
        <v>18.463694921783048</v>
      </c>
      <c r="AE41" s="111">
        <f t="shared" si="56"/>
        <v>18.253150113211074</v>
      </c>
      <c r="AF41" s="111">
        <f t="shared" ref="AF41" si="57">AF12/AF$23*100</f>
        <v>18.072852042365785</v>
      </c>
    </row>
    <row r="42" spans="1:32" ht="18" customHeight="1" x14ac:dyDescent="0.15">
      <c r="A42" s="16" t="s">
        <v>60</v>
      </c>
      <c r="B42" s="16"/>
      <c r="C42" s="16"/>
      <c r="D42" s="29">
        <f t="shared" si="18"/>
        <v>7.1704929372274737</v>
      </c>
      <c r="E42" s="98">
        <f t="shared" si="18"/>
        <v>7.3940936637729893</v>
      </c>
      <c r="F42" s="98">
        <f t="shared" si="18"/>
        <v>7.7027761986676406</v>
      </c>
      <c r="G42" s="98">
        <f t="shared" si="18"/>
        <v>8.3310013698473622</v>
      </c>
      <c r="H42" s="98">
        <f t="shared" si="18"/>
        <v>8.9336578496500287</v>
      </c>
      <c r="I42" s="98">
        <f t="shared" si="18"/>
        <v>8.8785817238252527</v>
      </c>
      <c r="J42" s="98">
        <f t="shared" si="18"/>
        <v>9.1097620952519485</v>
      </c>
      <c r="K42" s="98">
        <f t="shared" si="18"/>
        <v>9.8747879984634732</v>
      </c>
      <c r="L42" s="98">
        <f t="shared" si="18"/>
        <v>9.1529987743318131</v>
      </c>
      <c r="M42" s="98">
        <f t="shared" si="18"/>
        <v>10.278923778025542</v>
      </c>
      <c r="N42" s="98">
        <f t="shared" si="18"/>
        <v>10.192035242044978</v>
      </c>
      <c r="O42" s="98">
        <f t="shared" si="18"/>
        <v>10.32881172118368</v>
      </c>
      <c r="P42" s="98">
        <f t="shared" si="18"/>
        <v>11.273962288969537</v>
      </c>
      <c r="Q42" s="98">
        <f t="shared" si="18"/>
        <v>12.156712527313426</v>
      </c>
      <c r="R42" s="29">
        <f t="shared" si="19"/>
        <v>9.1204421443563284</v>
      </c>
      <c r="S42" s="29">
        <f t="shared" si="19"/>
        <v>10.342340148581965</v>
      </c>
      <c r="T42" s="29">
        <f t="shared" si="20"/>
        <v>9.3073166718205869</v>
      </c>
      <c r="U42" s="29">
        <f t="shared" si="20"/>
        <v>9.7397637790231482</v>
      </c>
      <c r="V42" s="29">
        <f t="shared" si="21"/>
        <v>8.6449040468497209</v>
      </c>
      <c r="W42" s="29">
        <f t="shared" si="21"/>
        <v>9.3373493277319692</v>
      </c>
      <c r="X42" s="29">
        <f t="shared" si="21"/>
        <v>7.9364396849781942</v>
      </c>
      <c r="Y42" s="111">
        <f t="shared" ref="Y42:AB42" si="58">Y13/Y$23*100</f>
        <v>8.8369656237517766</v>
      </c>
      <c r="Z42" s="111">
        <f t="shared" si="58"/>
        <v>12.439017776018979</v>
      </c>
      <c r="AA42" s="111">
        <f t="shared" si="58"/>
        <v>9.7911057773003467</v>
      </c>
      <c r="AB42" s="111">
        <f t="shared" si="58"/>
        <v>8.1154375029463868</v>
      </c>
      <c r="AC42" s="111">
        <f t="shared" ref="AC42" si="59">AC13/AC$23*100</f>
        <v>8.4371323955796349</v>
      </c>
      <c r="AD42" s="111">
        <f t="shared" ref="AD42:AE42" si="60">AD13/AD$23*100</f>
        <v>8.7888976866613877</v>
      </c>
      <c r="AE42" s="111">
        <f t="shared" si="60"/>
        <v>8.7782858070380581</v>
      </c>
      <c r="AF42" s="111">
        <f t="shared" ref="AF42" si="61">AF13/AF$23*100</f>
        <v>8.5475854995863472</v>
      </c>
    </row>
    <row r="43" spans="1:32" ht="18" customHeight="1" x14ac:dyDescent="0.15">
      <c r="A43" s="16" t="s">
        <v>61</v>
      </c>
      <c r="B43" s="16"/>
      <c r="C43" s="16"/>
      <c r="D43" s="29">
        <f t="shared" si="18"/>
        <v>3.685012490835208</v>
      </c>
      <c r="E43" s="98">
        <f t="shared" si="18"/>
        <v>4.5935970436488436</v>
      </c>
      <c r="F43" s="98">
        <f t="shared" si="18"/>
        <v>3.4122750800067032</v>
      </c>
      <c r="G43" s="98">
        <f t="shared" si="18"/>
        <v>3.5528380294047381</v>
      </c>
      <c r="H43" s="98">
        <f t="shared" si="18"/>
        <v>4.360349759866085</v>
      </c>
      <c r="I43" s="98">
        <f t="shared" si="18"/>
        <v>4.7891340918895953</v>
      </c>
      <c r="J43" s="98">
        <f t="shared" si="18"/>
        <v>3.8361577811719636</v>
      </c>
      <c r="K43" s="98">
        <f t="shared" si="18"/>
        <v>3.8215994714179238</v>
      </c>
      <c r="L43" s="98">
        <f t="shared" si="18"/>
        <v>2.811611075446339</v>
      </c>
      <c r="M43" s="98">
        <f t="shared" si="18"/>
        <v>6.8307680205092689</v>
      </c>
      <c r="N43" s="98">
        <f t="shared" si="18"/>
        <v>7.083501194744092</v>
      </c>
      <c r="O43" s="98">
        <f t="shared" si="18"/>
        <v>7.1448527084567131</v>
      </c>
      <c r="P43" s="98">
        <f t="shared" si="18"/>
        <v>7.7347341678638326</v>
      </c>
      <c r="Q43" s="98">
        <f t="shared" si="18"/>
        <v>8.848549159457022</v>
      </c>
      <c r="R43" s="29">
        <f t="shared" si="19"/>
        <v>7.9889374940008793</v>
      </c>
      <c r="S43" s="29">
        <f t="shared" si="19"/>
        <v>11.162537524644994</v>
      </c>
      <c r="T43" s="29">
        <f t="shared" si="20"/>
        <v>10.577621343433389</v>
      </c>
      <c r="U43" s="29">
        <f t="shared" si="20"/>
        <v>9.7485217199680871</v>
      </c>
      <c r="V43" s="29">
        <f t="shared" si="21"/>
        <v>8.7494111707899567</v>
      </c>
      <c r="W43" s="29">
        <f t="shared" si="21"/>
        <v>8.7492988953567252</v>
      </c>
      <c r="X43" s="29">
        <f t="shared" si="21"/>
        <v>7.9895156937355241</v>
      </c>
      <c r="Y43" s="111">
        <f t="shared" ref="Y43:AB43" si="62">Y14/Y$23*100</f>
        <v>8.7661241205301366</v>
      </c>
      <c r="Z43" s="111">
        <f t="shared" si="62"/>
        <v>9.3684818660438953</v>
      </c>
      <c r="AA43" s="111">
        <f t="shared" si="62"/>
        <v>9.945785357010978</v>
      </c>
      <c r="AB43" s="111">
        <f t="shared" si="62"/>
        <v>10.879575949142133</v>
      </c>
      <c r="AC43" s="111">
        <f t="shared" ref="AC43" si="63">AC14/AC$23*100</f>
        <v>10.727305863445832</v>
      </c>
      <c r="AD43" s="111">
        <f t="shared" ref="AD43:AE43" si="64">AD14/AD$23*100</f>
        <v>10.982969890218065</v>
      </c>
      <c r="AE43" s="111">
        <f t="shared" si="64"/>
        <v>11.459482949885571</v>
      </c>
      <c r="AF43" s="111">
        <f t="shared" ref="AF43" si="65">AF14/AF$23*100</f>
        <v>10.866400425103684</v>
      </c>
    </row>
    <row r="44" spans="1:32" ht="18" customHeight="1" x14ac:dyDescent="0.15">
      <c r="A44" s="16" t="s">
        <v>62</v>
      </c>
      <c r="B44" s="16"/>
      <c r="C44" s="16"/>
      <c r="D44" s="29">
        <f t="shared" si="18"/>
        <v>5.9629713160898596</v>
      </c>
      <c r="E44" s="98">
        <f t="shared" si="18"/>
        <v>2.5796474612452278</v>
      </c>
      <c r="F44" s="98">
        <f t="shared" si="18"/>
        <v>0.46482598656146185</v>
      </c>
      <c r="G44" s="98">
        <f t="shared" si="18"/>
        <v>0.85094072344925276</v>
      </c>
      <c r="H44" s="98">
        <f t="shared" si="18"/>
        <v>0.69597321481320784</v>
      </c>
      <c r="I44" s="98">
        <f t="shared" si="18"/>
        <v>1.9624633695060116</v>
      </c>
      <c r="J44" s="98">
        <f t="shared" si="18"/>
        <v>1.2573035614711374</v>
      </c>
      <c r="K44" s="98">
        <f t="shared" si="18"/>
        <v>0.34359962585069898</v>
      </c>
      <c r="L44" s="98">
        <f t="shared" si="18"/>
        <v>5.0424749281815409</v>
      </c>
      <c r="M44" s="98">
        <f t="shared" si="18"/>
        <v>1.9020755194864152</v>
      </c>
      <c r="N44" s="98">
        <f t="shared" si="18"/>
        <v>0.7837853834419537</v>
      </c>
      <c r="O44" s="98">
        <f t="shared" si="18"/>
        <v>6.1988092968041107E-2</v>
      </c>
      <c r="P44" s="98">
        <f t="shared" si="18"/>
        <v>2.615112478840075</v>
      </c>
      <c r="Q44" s="98">
        <f t="shared" si="18"/>
        <v>3.1612126179983213E-2</v>
      </c>
      <c r="R44" s="29">
        <f t="shared" si="19"/>
        <v>11.818758729201125</v>
      </c>
      <c r="S44" s="29">
        <f t="shared" si="19"/>
        <v>0.61403613711589222</v>
      </c>
      <c r="T44" s="29">
        <f t="shared" si="20"/>
        <v>3.1655293761223726</v>
      </c>
      <c r="U44" s="29">
        <f t="shared" si="20"/>
        <v>1.5971757150442392</v>
      </c>
      <c r="V44" s="29">
        <f t="shared" si="21"/>
        <v>3.2731169499027759</v>
      </c>
      <c r="W44" s="29">
        <f t="shared" si="21"/>
        <v>1.5400374721345935</v>
      </c>
      <c r="X44" s="29">
        <f t="shared" si="21"/>
        <v>5.0457536026167835</v>
      </c>
      <c r="Y44" s="111">
        <f t="shared" ref="Y44:AB44" si="66">Y15/Y$23*100</f>
        <v>3.2022819537494405</v>
      </c>
      <c r="Z44" s="111">
        <f t="shared" si="66"/>
        <v>3.2676589115134096</v>
      </c>
      <c r="AA44" s="111">
        <f t="shared" si="66"/>
        <v>5.9409513578837829E-2</v>
      </c>
      <c r="AB44" s="111">
        <f t="shared" si="66"/>
        <v>1.5033795301740127</v>
      </c>
      <c r="AC44" s="111">
        <f t="shared" ref="AC44" si="67">AC15/AC$23*100</f>
        <v>0.64339678910482623</v>
      </c>
      <c r="AD44" s="111">
        <f t="shared" ref="AD44:AE44" si="68">AD15/AD$23*100</f>
        <v>0.98306405016156984</v>
      </c>
      <c r="AE44" s="111">
        <f t="shared" si="68"/>
        <v>1.9360014506506102</v>
      </c>
      <c r="AF44" s="111">
        <f t="shared" ref="AF44" si="69">AF15/AF$23*100</f>
        <v>2.9507022960125582</v>
      </c>
    </row>
    <row r="45" spans="1:32" ht="18" customHeight="1" x14ac:dyDescent="0.15">
      <c r="A45" s="16" t="s">
        <v>63</v>
      </c>
      <c r="B45" s="16"/>
      <c r="C45" s="16"/>
      <c r="D45" s="29">
        <f t="shared" si="18"/>
        <v>0.49424607805412074</v>
      </c>
      <c r="E45" s="98">
        <f t="shared" si="18"/>
        <v>0.45547786512916161</v>
      </c>
      <c r="F45" s="98">
        <f t="shared" si="18"/>
        <v>0.44189151223604617</v>
      </c>
      <c r="G45" s="98">
        <f t="shared" si="18"/>
        <v>0.47266810898821432</v>
      </c>
      <c r="H45" s="98">
        <f t="shared" si="18"/>
        <v>0.69991770283583155</v>
      </c>
      <c r="I45" s="98">
        <f t="shared" si="18"/>
        <v>0.48054556754395805</v>
      </c>
      <c r="J45" s="98">
        <f t="shared" si="18"/>
        <v>0.5195183026298017</v>
      </c>
      <c r="K45" s="98">
        <f t="shared" si="18"/>
        <v>0.62452188561531397</v>
      </c>
      <c r="L45" s="98">
        <f t="shared" si="18"/>
        <v>0.53648211676772417</v>
      </c>
      <c r="M45" s="98">
        <f t="shared" si="18"/>
        <v>0.64734769408575654</v>
      </c>
      <c r="N45" s="98">
        <f t="shared" si="18"/>
        <v>0.62584813598285249</v>
      </c>
      <c r="O45" s="98">
        <f t="shared" si="18"/>
        <v>0.62461012059347598</v>
      </c>
      <c r="P45" s="98">
        <f t="shared" si="18"/>
        <v>0.66916411460219338</v>
      </c>
      <c r="Q45" s="98">
        <f t="shared" si="18"/>
        <v>0.68700677820516143</v>
      </c>
      <c r="R45" s="29">
        <f t="shared" si="19"/>
        <v>0.76994056229956953</v>
      </c>
      <c r="S45" s="29">
        <f t="shared" si="19"/>
        <v>0.67649520684043551</v>
      </c>
      <c r="T45" s="29">
        <f t="shared" si="20"/>
        <v>0.61480975063511745</v>
      </c>
      <c r="U45" s="29">
        <f t="shared" si="20"/>
        <v>0.6589046478950833</v>
      </c>
      <c r="V45" s="29">
        <f t="shared" si="21"/>
        <v>0.78523648613896635</v>
      </c>
      <c r="W45" s="29">
        <f t="shared" si="21"/>
        <v>0.92771944527015771</v>
      </c>
      <c r="X45" s="29">
        <f t="shared" si="21"/>
        <v>0.95990023793421586</v>
      </c>
      <c r="Y45" s="111">
        <f t="shared" ref="Y45:AB45" si="70">Y16/Y$23*100</f>
        <v>1.0753648856684574</v>
      </c>
      <c r="Z45" s="111">
        <f t="shared" si="70"/>
        <v>1.3600374348243274</v>
      </c>
      <c r="AA45" s="111">
        <f t="shared" si="70"/>
        <v>1.3847393333109537</v>
      </c>
      <c r="AB45" s="111">
        <f t="shared" si="70"/>
        <v>1.5741673503938278</v>
      </c>
      <c r="AC45" s="111">
        <f t="shared" ref="AC45" si="71">AC16/AC$23*100</f>
        <v>1.5739682224099938</v>
      </c>
      <c r="AD45" s="111">
        <f t="shared" ref="AD45:AE45" si="72">AD16/AD$23*100</f>
        <v>1.6867469879518073</v>
      </c>
      <c r="AE45" s="111">
        <f t="shared" si="72"/>
        <v>1.5557501779821419</v>
      </c>
      <c r="AF45" s="111">
        <f t="shared" ref="AF45" si="73">AF16/AF$23*100</f>
        <v>1.5302921844633792</v>
      </c>
    </row>
    <row r="46" spans="1:32" ht="18" customHeight="1" x14ac:dyDescent="0.15">
      <c r="A46" s="16" t="s">
        <v>71</v>
      </c>
      <c r="B46" s="16"/>
      <c r="C46" s="16"/>
      <c r="D46" s="29">
        <f t="shared" si="18"/>
        <v>0</v>
      </c>
      <c r="E46" s="98">
        <f t="shared" si="18"/>
        <v>0</v>
      </c>
      <c r="F46" s="98">
        <f t="shared" si="18"/>
        <v>0</v>
      </c>
      <c r="G46" s="98">
        <f t="shared" si="18"/>
        <v>0</v>
      </c>
      <c r="H46" s="98">
        <f t="shared" si="18"/>
        <v>0</v>
      </c>
      <c r="I46" s="98">
        <f t="shared" si="18"/>
        <v>0</v>
      </c>
      <c r="J46" s="98">
        <f t="shared" si="18"/>
        <v>0</v>
      </c>
      <c r="K46" s="98">
        <f t="shared" si="18"/>
        <v>0</v>
      </c>
      <c r="L46" s="98">
        <f t="shared" si="18"/>
        <v>0</v>
      </c>
      <c r="M46" s="98">
        <f t="shared" si="18"/>
        <v>0</v>
      </c>
      <c r="N46" s="98">
        <f t="shared" si="18"/>
        <v>0</v>
      </c>
      <c r="O46" s="98">
        <f t="shared" si="18"/>
        <v>0</v>
      </c>
      <c r="P46" s="98">
        <f t="shared" si="18"/>
        <v>0</v>
      </c>
      <c r="Q46" s="98">
        <f t="shared" si="18"/>
        <v>0</v>
      </c>
      <c r="R46" s="29">
        <f t="shared" si="19"/>
        <v>8.5548951366618844E-6</v>
      </c>
      <c r="S46" s="29">
        <f t="shared" si="19"/>
        <v>9.6476783633832794E-6</v>
      </c>
      <c r="T46" s="29">
        <f t="shared" si="20"/>
        <v>8.7157605703872613E-6</v>
      </c>
      <c r="U46" s="29">
        <f t="shared" si="20"/>
        <v>9.1514534429872693E-6</v>
      </c>
      <c r="V46" s="29">
        <f t="shared" si="21"/>
        <v>7.8523648613896638E-6</v>
      </c>
      <c r="W46" s="29">
        <f t="shared" si="21"/>
        <v>7.7309953772513145E-6</v>
      </c>
      <c r="X46" s="29">
        <f t="shared" si="21"/>
        <v>7.0373917737112606E-6</v>
      </c>
      <c r="Y46" s="111">
        <f t="shared" ref="Y46:AB46" si="74">Y17/Y$23*100</f>
        <v>0</v>
      </c>
      <c r="Z46" s="111">
        <f t="shared" si="74"/>
        <v>8.2426511201474384E-6</v>
      </c>
      <c r="AA46" s="111">
        <f t="shared" si="74"/>
        <v>8.3923595958239619E-6</v>
      </c>
      <c r="AB46" s="111">
        <f t="shared" si="74"/>
        <v>8.285091317862251E-6</v>
      </c>
      <c r="AC46" s="111">
        <f t="shared" ref="AC46" si="75">AC17/AC$23*100</f>
        <v>8.2840432758420729E-6</v>
      </c>
      <c r="AD46" s="111">
        <f t="shared" ref="AD46:AE46" si="76">AD17/AD$23*100</f>
        <v>8.5599948640030826E-6</v>
      </c>
      <c r="AE46" s="111">
        <f t="shared" si="76"/>
        <v>8.6430565443452339E-6</v>
      </c>
      <c r="AF46" s="111">
        <f t="shared" ref="AF46" si="77">AF17/AF$23*100</f>
        <v>8.4453211063100407E-6</v>
      </c>
    </row>
    <row r="47" spans="1:32" ht="18" customHeight="1" x14ac:dyDescent="0.15">
      <c r="A47" s="16" t="s">
        <v>64</v>
      </c>
      <c r="B47" s="16"/>
      <c r="C47" s="16"/>
      <c r="D47" s="29">
        <f t="shared" si="18"/>
        <v>34.161410527052908</v>
      </c>
      <c r="E47" s="98">
        <f t="shared" si="18"/>
        <v>39.893908940921499</v>
      </c>
      <c r="F47" s="98">
        <f t="shared" si="18"/>
        <v>37.478281116322243</v>
      </c>
      <c r="G47" s="98">
        <f t="shared" si="18"/>
        <v>32.665624402620871</v>
      </c>
      <c r="H47" s="98">
        <f t="shared" si="18"/>
        <v>26.631976890230796</v>
      </c>
      <c r="I47" s="98">
        <f t="shared" si="18"/>
        <v>26.361607820707196</v>
      </c>
      <c r="J47" s="98">
        <f t="shared" si="18"/>
        <v>22.697390979084194</v>
      </c>
      <c r="K47" s="98">
        <f t="shared" si="18"/>
        <v>19.429664337438627</v>
      </c>
      <c r="L47" s="98">
        <f t="shared" si="18"/>
        <v>25.154788875932109</v>
      </c>
      <c r="M47" s="98">
        <f t="shared" si="18"/>
        <v>19.251710545518176</v>
      </c>
      <c r="N47" s="98">
        <f t="shared" si="18"/>
        <v>21.101274566550991</v>
      </c>
      <c r="O47" s="98">
        <f t="shared" si="18"/>
        <v>21.068715054736817</v>
      </c>
      <c r="P47" s="98">
        <f t="shared" si="18"/>
        <v>13.370692447201996</v>
      </c>
      <c r="Q47" s="98">
        <f t="shared" si="18"/>
        <v>11.426139704987511</v>
      </c>
      <c r="R47" s="29">
        <f t="shared" si="19"/>
        <v>9.2238194971877494</v>
      </c>
      <c r="S47" s="29">
        <f t="shared" si="19"/>
        <v>8.7870475672993091</v>
      </c>
      <c r="T47" s="29">
        <f t="shared" si="20"/>
        <v>13.658843167558404</v>
      </c>
      <c r="U47" s="29">
        <f t="shared" si="20"/>
        <v>13.21088261558789</v>
      </c>
      <c r="V47" s="29">
        <f t="shared" si="21"/>
        <v>16.966361332693943</v>
      </c>
      <c r="W47" s="29">
        <f t="shared" si="21"/>
        <v>20.829659499905102</v>
      </c>
      <c r="X47" s="29">
        <f t="shared" si="21"/>
        <v>17.031297392435228</v>
      </c>
      <c r="Y47" s="111">
        <f t="shared" ref="Y47:AB47" si="78">Y18/Y$23*100</f>
        <v>18.099333811453327</v>
      </c>
      <c r="Z47" s="111">
        <f t="shared" si="78"/>
        <v>10.219865300243924</v>
      </c>
      <c r="AA47" s="111">
        <f t="shared" si="78"/>
        <v>10.82668938198664</v>
      </c>
      <c r="AB47" s="111">
        <f t="shared" si="78"/>
        <v>10.600600354287074</v>
      </c>
      <c r="AC47" s="111">
        <f t="shared" ref="AC47" si="79">AC18/AC$23*100</f>
        <v>10.601562370561822</v>
      </c>
      <c r="AD47" s="111">
        <f t="shared" ref="AD47:AE47" si="80">AD18/AD$23*100</f>
        <v>7.8379678572192857</v>
      </c>
      <c r="AE47" s="111">
        <f t="shared" si="80"/>
        <v>7.2065373313923331</v>
      </c>
      <c r="AF47" s="111">
        <f t="shared" ref="AF47" si="81">AF18/AF$23*100</f>
        <v>5.4210853994248396</v>
      </c>
    </row>
    <row r="48" spans="1:32" ht="18" customHeight="1" x14ac:dyDescent="0.15">
      <c r="A48" s="16" t="s">
        <v>65</v>
      </c>
      <c r="B48" s="16"/>
      <c r="C48" s="16"/>
      <c r="D48" s="29">
        <f t="shared" si="18"/>
        <v>14.679479606597409</v>
      </c>
      <c r="E48" s="98">
        <f t="shared" si="18"/>
        <v>16.991237467996715</v>
      </c>
      <c r="F48" s="98">
        <f t="shared" si="18"/>
        <v>12.41666406679116</v>
      </c>
      <c r="G48" s="98">
        <f t="shared" si="18"/>
        <v>10.834916254800135</v>
      </c>
      <c r="H48" s="98">
        <f t="shared" si="18"/>
        <v>8.2771295150630575</v>
      </c>
      <c r="I48" s="98">
        <f t="shared" si="18"/>
        <v>4.1587662589449765</v>
      </c>
      <c r="J48" s="98">
        <f t="shared" si="18"/>
        <v>3.7743610790741489</v>
      </c>
      <c r="K48" s="98">
        <f t="shared" si="18"/>
        <v>2.5338056623991387</v>
      </c>
      <c r="L48" s="98">
        <f t="shared" si="18"/>
        <v>3.2922515272489732</v>
      </c>
      <c r="M48" s="98">
        <f t="shared" si="18"/>
        <v>3.1345542141746723</v>
      </c>
      <c r="N48" s="98">
        <f t="shared" si="18"/>
        <v>5.5578801343463491</v>
      </c>
      <c r="O48" s="98">
        <f t="shared" si="18"/>
        <v>4.9678365941402109</v>
      </c>
      <c r="P48" s="98">
        <f t="shared" si="18"/>
        <v>3.1355978866650118</v>
      </c>
      <c r="Q48" s="98">
        <f t="shared" si="18"/>
        <v>2.7812586121206841</v>
      </c>
      <c r="R48" s="29">
        <f t="shared" si="19"/>
        <v>1.4460938092159148</v>
      </c>
      <c r="S48" s="29">
        <f t="shared" si="19"/>
        <v>2.2734850540096332</v>
      </c>
      <c r="T48" s="29">
        <f t="shared" si="20"/>
        <v>7.3049316910981057</v>
      </c>
      <c r="U48" s="29">
        <f t="shared" si="20"/>
        <v>5.8990451922564793</v>
      </c>
      <c r="V48" s="29">
        <f t="shared" si="21"/>
        <v>9.8238816642333493</v>
      </c>
      <c r="W48" s="29">
        <f t="shared" si="21"/>
        <v>12.313403729200239</v>
      </c>
      <c r="X48" s="29">
        <f t="shared" si="21"/>
        <v>6.4858713804055084</v>
      </c>
      <c r="Y48" s="111">
        <f t="shared" ref="Y48:AB48" si="82">Y19/Y$23*100</f>
        <v>6.2235490620866338</v>
      </c>
      <c r="Z48" s="111">
        <f t="shared" si="82"/>
        <v>3.1392878629682333</v>
      </c>
      <c r="AA48" s="111">
        <f t="shared" si="82"/>
        <v>3.8202440498170467</v>
      </c>
      <c r="AB48" s="111">
        <f t="shared" si="82"/>
        <v>4.6576712116192107</v>
      </c>
      <c r="AC48" s="111">
        <f t="shared" ref="AC48" si="83">AC19/AC$23*100</f>
        <v>3.9489371572477094</v>
      </c>
      <c r="AD48" s="111">
        <f t="shared" ref="AD48:AE48" si="84">AD19/AD$23*100</f>
        <v>4.5593528643882815</v>
      </c>
      <c r="AE48" s="111">
        <f t="shared" si="84"/>
        <v>4.3910703051284177</v>
      </c>
      <c r="AF48" s="111">
        <f t="shared" ref="AF48" si="85">AF19/AF$23*100</f>
        <v>2.2175555254526778</v>
      </c>
    </row>
    <row r="49" spans="1:32" ht="18" customHeight="1" x14ac:dyDescent="0.15">
      <c r="A49" s="16" t="s">
        <v>66</v>
      </c>
      <c r="B49" s="16"/>
      <c r="C49" s="16"/>
      <c r="D49" s="29">
        <f t="shared" ref="D49:Q51" si="86">D20/D$23*100</f>
        <v>18.945555395769262</v>
      </c>
      <c r="E49" s="98">
        <f t="shared" si="86"/>
        <v>22.144436331822302</v>
      </c>
      <c r="F49" s="98">
        <f t="shared" si="86"/>
        <v>23.651801808989408</v>
      </c>
      <c r="G49" s="98">
        <f t="shared" si="86"/>
        <v>20.125322360912236</v>
      </c>
      <c r="H49" s="98">
        <f t="shared" si="86"/>
        <v>16.858803441319271</v>
      </c>
      <c r="I49" s="98">
        <f t="shared" si="86"/>
        <v>20.911855334049946</v>
      </c>
      <c r="J49" s="98">
        <f t="shared" si="86"/>
        <v>17.377419656494496</v>
      </c>
      <c r="K49" s="98">
        <f t="shared" si="86"/>
        <v>15.580103845845949</v>
      </c>
      <c r="L49" s="98">
        <f t="shared" si="86"/>
        <v>20.350951002899397</v>
      </c>
      <c r="M49" s="98">
        <f t="shared" si="86"/>
        <v>15.2060447791096</v>
      </c>
      <c r="N49" s="98">
        <f t="shared" si="86"/>
        <v>14.772662452741761</v>
      </c>
      <c r="O49" s="98">
        <f t="shared" si="86"/>
        <v>15.464704129770427</v>
      </c>
      <c r="P49" s="98">
        <f t="shared" si="86"/>
        <v>9.506613826918981</v>
      </c>
      <c r="Q49" s="98">
        <f t="shared" si="86"/>
        <v>7.6486231206438866</v>
      </c>
      <c r="R49" s="29">
        <f t="shared" si="19"/>
        <v>7.1335420841811947</v>
      </c>
      <c r="S49" s="29">
        <f t="shared" si="19"/>
        <v>6.0384143538930504</v>
      </c>
      <c r="T49" s="29">
        <f t="shared" si="20"/>
        <v>5.9767805165796428</v>
      </c>
      <c r="U49" s="29">
        <f t="shared" si="20"/>
        <v>7.2687066232546114</v>
      </c>
      <c r="V49" s="29">
        <f t="shared" si="21"/>
        <v>7.0687145529526969</v>
      </c>
      <c r="W49" s="29">
        <f t="shared" si="21"/>
        <v>8.4854709471126473</v>
      </c>
      <c r="X49" s="29">
        <f t="shared" si="21"/>
        <v>10.487198632494032</v>
      </c>
      <c r="Y49" s="111">
        <f t="shared" ref="Y49:AB49" si="87">Y20/Y$23*100</f>
        <v>11.746866176806044</v>
      </c>
      <c r="Z49" s="111">
        <f t="shared" si="87"/>
        <v>7.038358578238296</v>
      </c>
      <c r="AA49" s="111">
        <f t="shared" si="87"/>
        <v>6.9963325388566258</v>
      </c>
      <c r="AB49" s="111">
        <f t="shared" si="87"/>
        <v>5.9357873939518671</v>
      </c>
      <c r="AC49" s="111">
        <f t="shared" ref="AC49" si="88">AC20/AC$23*100</f>
        <v>6.3993157380254155</v>
      </c>
      <c r="AD49" s="111">
        <f t="shared" ref="AD49:AE49" si="89">AD20/AD$23*100</f>
        <v>3.1532453080528149</v>
      </c>
      <c r="AE49" s="111">
        <f t="shared" si="89"/>
        <v>2.7224590947902163</v>
      </c>
      <c r="AF49" s="111">
        <f t="shared" ref="AF49" si="90">AF20/AF$23*100</f>
        <v>3.1289239073190194</v>
      </c>
    </row>
    <row r="50" spans="1:32" ht="18" customHeight="1" x14ac:dyDescent="0.15">
      <c r="A50" s="16" t="s">
        <v>67</v>
      </c>
      <c r="B50" s="16"/>
      <c r="C50" s="16"/>
      <c r="D50" s="29">
        <f t="shared" si="86"/>
        <v>4.3190846742503162</v>
      </c>
      <c r="E50" s="98">
        <f t="shared" si="86"/>
        <v>0.13279588734516318</v>
      </c>
      <c r="F50" s="98">
        <f t="shared" si="86"/>
        <v>2.4107633417077108</v>
      </c>
      <c r="G50" s="98">
        <f t="shared" si="86"/>
        <v>7.9372022270208661E-2</v>
      </c>
      <c r="H50" s="98">
        <f t="shared" si="86"/>
        <v>1.3421824869838499</v>
      </c>
      <c r="I50" s="98">
        <f t="shared" si="86"/>
        <v>0.37265245475863673</v>
      </c>
      <c r="J50" s="98">
        <f t="shared" si="86"/>
        <v>1.0115540870504867</v>
      </c>
      <c r="K50" s="98">
        <f t="shared" si="86"/>
        <v>3.0065366198495407</v>
      </c>
      <c r="L50" s="98">
        <f t="shared" si="86"/>
        <v>1.7259811724023058</v>
      </c>
      <c r="M50" s="98">
        <f t="shared" si="86"/>
        <v>0.26635545453843668</v>
      </c>
      <c r="N50" s="98">
        <f t="shared" si="86"/>
        <v>0.22486723525863891</v>
      </c>
      <c r="O50" s="98">
        <f t="shared" si="86"/>
        <v>1.2119577859926898</v>
      </c>
      <c r="P50" s="98">
        <f t="shared" si="86"/>
        <v>0</v>
      </c>
      <c r="Q50" s="98">
        <f t="shared" si="86"/>
        <v>0.11826330967674564</v>
      </c>
      <c r="R50" s="29">
        <f t="shared" si="19"/>
        <v>0</v>
      </c>
      <c r="S50" s="29">
        <f t="shared" si="19"/>
        <v>5.4547973466569054E-2</v>
      </c>
      <c r="T50" s="29">
        <f t="shared" si="20"/>
        <v>2.0098543875313027E-2</v>
      </c>
      <c r="U50" s="29">
        <f t="shared" si="20"/>
        <v>9.5449659410357213E-2</v>
      </c>
      <c r="V50" s="29">
        <f t="shared" si="21"/>
        <v>1.4479760804402537E-2</v>
      </c>
      <c r="W50" s="29">
        <f t="shared" si="21"/>
        <v>0.13223094493250648</v>
      </c>
      <c r="X50" s="29">
        <f t="shared" si="21"/>
        <v>4.2274808741285073</v>
      </c>
      <c r="Y50" s="111">
        <f t="shared" ref="Y50:AB50" si="91">Y21/Y$23*100</f>
        <v>2.2958819343634103</v>
      </c>
      <c r="Z50" s="111">
        <f t="shared" si="91"/>
        <v>0.42489217994136014</v>
      </c>
      <c r="AA50" s="111">
        <f t="shared" si="91"/>
        <v>1.608555171371983</v>
      </c>
      <c r="AB50" s="111">
        <f t="shared" si="91"/>
        <v>0.19852735815861525</v>
      </c>
      <c r="AC50" s="111">
        <f t="shared" ref="AC50" si="92">AC21/AC$23*100</f>
        <v>2.0983481617707973E-2</v>
      </c>
      <c r="AD50" s="111">
        <f t="shared" ref="AD50:AE50" si="93">AD21/AD$23*100</f>
        <v>0.1116308930214642</v>
      </c>
      <c r="AE50" s="111">
        <f t="shared" si="93"/>
        <v>2.9265389459152958E-2</v>
      </c>
      <c r="AF50" s="111">
        <f t="shared" ref="AF50" si="94">AF21/AF$23*100</f>
        <v>1.1610036284477603</v>
      </c>
    </row>
    <row r="51" spans="1:32" ht="18" customHeight="1" x14ac:dyDescent="0.15">
      <c r="A51" s="16" t="s">
        <v>68</v>
      </c>
      <c r="B51" s="16"/>
      <c r="C51" s="16"/>
      <c r="D51" s="29">
        <f t="shared" si="86"/>
        <v>0</v>
      </c>
      <c r="E51" s="98">
        <f t="shared" si="86"/>
        <v>0</v>
      </c>
      <c r="F51" s="98">
        <f t="shared" si="86"/>
        <v>0</v>
      </c>
      <c r="G51" s="98">
        <f t="shared" si="86"/>
        <v>0</v>
      </c>
      <c r="H51" s="98">
        <f t="shared" si="86"/>
        <v>0</v>
      </c>
      <c r="I51" s="98">
        <f t="shared" si="86"/>
        <v>0</v>
      </c>
      <c r="J51" s="98">
        <f t="shared" si="86"/>
        <v>0</v>
      </c>
      <c r="K51" s="98">
        <f t="shared" si="86"/>
        <v>0</v>
      </c>
      <c r="L51" s="98">
        <f t="shared" si="86"/>
        <v>0</v>
      </c>
      <c r="M51" s="98">
        <f t="shared" si="86"/>
        <v>0</v>
      </c>
      <c r="N51" s="98">
        <f t="shared" si="86"/>
        <v>0</v>
      </c>
      <c r="O51" s="98">
        <f t="shared" si="86"/>
        <v>0</v>
      </c>
      <c r="P51" s="98">
        <f t="shared" si="86"/>
        <v>0</v>
      </c>
      <c r="Q51" s="98">
        <f t="shared" si="86"/>
        <v>0</v>
      </c>
      <c r="R51" s="29">
        <f t="shared" si="19"/>
        <v>8.5548951366618844E-6</v>
      </c>
      <c r="S51" s="29">
        <f t="shared" si="19"/>
        <v>9.6476783633832794E-6</v>
      </c>
      <c r="T51" s="29">
        <f t="shared" si="20"/>
        <v>0</v>
      </c>
      <c r="U51" s="29">
        <f t="shared" si="20"/>
        <v>0</v>
      </c>
      <c r="V51" s="29">
        <f t="shared" si="21"/>
        <v>0</v>
      </c>
      <c r="W51" s="29">
        <f t="shared" si="21"/>
        <v>0</v>
      </c>
      <c r="X51" s="29">
        <f t="shared" si="21"/>
        <v>0</v>
      </c>
      <c r="Y51" s="111">
        <f t="shared" ref="Y51:AB51" si="95">Y22/Y$23*100</f>
        <v>0</v>
      </c>
      <c r="Z51" s="111">
        <f t="shared" si="95"/>
        <v>0</v>
      </c>
      <c r="AA51" s="111">
        <f t="shared" si="95"/>
        <v>0</v>
      </c>
      <c r="AB51" s="111">
        <f t="shared" si="95"/>
        <v>0</v>
      </c>
      <c r="AC51" s="111">
        <f t="shared" ref="AC51" si="96">AC22/AC$23*100</f>
        <v>0</v>
      </c>
      <c r="AD51" s="111">
        <f t="shared" ref="AD51:AE51" si="97">AD22/AD$23*100</f>
        <v>0</v>
      </c>
      <c r="AE51" s="111">
        <f t="shared" si="97"/>
        <v>0</v>
      </c>
      <c r="AF51" s="111">
        <f t="shared" ref="AF51" si="98">AF22/AF$23*100</f>
        <v>0</v>
      </c>
    </row>
    <row r="52" spans="1:32" ht="18" customHeight="1" x14ac:dyDescent="0.15">
      <c r="A52" s="16" t="s">
        <v>50</v>
      </c>
      <c r="B52" s="16"/>
      <c r="C52" s="16"/>
      <c r="D52" s="30">
        <f t="shared" ref="D52:Q52" si="99">SUM(D33:D51)-D34-D37-D38-D42-D48-D49</f>
        <v>99.999999999999972</v>
      </c>
      <c r="E52" s="99">
        <f t="shared" si="99"/>
        <v>100.00000000000003</v>
      </c>
      <c r="F52" s="99">
        <f t="shared" si="99"/>
        <v>100.00000000000003</v>
      </c>
      <c r="G52" s="99">
        <f t="shared" si="99"/>
        <v>100.00000000000003</v>
      </c>
      <c r="H52" s="99">
        <f t="shared" si="99"/>
        <v>100.00000000000003</v>
      </c>
      <c r="I52" s="99">
        <f t="shared" si="99"/>
        <v>99.999999999999986</v>
      </c>
      <c r="J52" s="99">
        <f t="shared" si="99"/>
        <v>100.00000000000001</v>
      </c>
      <c r="K52" s="99">
        <f t="shared" si="99"/>
        <v>99.999999999999972</v>
      </c>
      <c r="L52" s="99">
        <f t="shared" si="99"/>
        <v>100.00000000000001</v>
      </c>
      <c r="M52" s="99">
        <f t="shared" si="99"/>
        <v>100</v>
      </c>
      <c r="N52" s="99">
        <f t="shared" si="99"/>
        <v>100.00000000000004</v>
      </c>
      <c r="O52" s="99">
        <f t="shared" si="99"/>
        <v>100.00000000000001</v>
      </c>
      <c r="P52" s="99">
        <f t="shared" si="99"/>
        <v>100.00000000000004</v>
      </c>
      <c r="Q52" s="99">
        <f t="shared" si="99"/>
        <v>100.00000000000003</v>
      </c>
      <c r="R52" s="30">
        <f t="shared" ref="R52:X52" si="100">SUM(R33:R51)-R34-R37-R38-R42-R48-R49</f>
        <v>99.999999999999986</v>
      </c>
      <c r="S52" s="30">
        <f t="shared" si="100"/>
        <v>100.00000000000003</v>
      </c>
      <c r="T52" s="30">
        <f t="shared" si="100"/>
        <v>100.00000000000003</v>
      </c>
      <c r="U52" s="30">
        <f t="shared" si="100"/>
        <v>100</v>
      </c>
      <c r="V52" s="30">
        <f t="shared" si="100"/>
        <v>99.999999999999957</v>
      </c>
      <c r="W52" s="30">
        <f t="shared" si="100"/>
        <v>100.00000000000003</v>
      </c>
      <c r="X52" s="30">
        <f t="shared" si="100"/>
        <v>100</v>
      </c>
      <c r="Y52" s="20">
        <f t="shared" ref="Y52" si="101">SUM(Y33:Y51)-Y34-Y37-Y38-Y42-Y48-Y49</f>
        <v>100.00000000000003</v>
      </c>
      <c r="Z52" s="20">
        <f t="shared" ref="Z52" si="102">SUM(Z33:Z51)-Z34-Z37-Z38-Z42-Z48-Z49</f>
        <v>99.999999999999986</v>
      </c>
      <c r="AA52" s="20">
        <f t="shared" ref="AA52" si="103">SUM(AA33:AA51)-AA34-AA37-AA38-AA42-AA48-AA49</f>
        <v>100.00000000000001</v>
      </c>
      <c r="AB52" s="20">
        <f t="shared" ref="AB52" si="104">SUM(AB33:AB51)-AB34-AB37-AB38-AB42-AB48-AB49</f>
        <v>100.00000000000001</v>
      </c>
      <c r="AC52" s="20">
        <f t="shared" ref="AC52" si="105">SUM(AC33:AC51)-AC34-AC37-AC38-AC42-AC48-AC49</f>
        <v>100</v>
      </c>
      <c r="AD52" s="20">
        <f t="shared" ref="AD52:AE52" si="106">SUM(AD33:AD51)-AD34-AD37-AD38-AD42-AD48-AD49</f>
        <v>100.00000000000001</v>
      </c>
      <c r="AE52" s="20">
        <f t="shared" si="106"/>
        <v>99.999999999999972</v>
      </c>
      <c r="AF52" s="20">
        <f t="shared" ref="AF52" si="107">SUM(AF33:AF51)-AF34-AF37-AF38-AF42-AF48-AF49</f>
        <v>100</v>
      </c>
    </row>
    <row r="53" spans="1:32" ht="18" customHeight="1" x14ac:dyDescent="0.15">
      <c r="A53" s="16" t="s">
        <v>69</v>
      </c>
      <c r="B53" s="16"/>
      <c r="C53" s="16"/>
      <c r="D53" s="30">
        <f t="shared" ref="D53:Q53" si="108">SUM(D33:D36)-D34</f>
        <v>30.53161598865325</v>
      </c>
      <c r="E53" s="99">
        <f t="shared" si="108"/>
        <v>31.075947808245981</v>
      </c>
      <c r="F53" s="99">
        <f t="shared" si="108"/>
        <v>32.887186757671046</v>
      </c>
      <c r="G53" s="99">
        <f t="shared" si="108"/>
        <v>38.53914552424159</v>
      </c>
      <c r="H53" s="99">
        <f t="shared" si="108"/>
        <v>41.316108364595017</v>
      </c>
      <c r="I53" s="99">
        <f t="shared" si="108"/>
        <v>41.106464493193911</v>
      </c>
      <c r="J53" s="99">
        <f t="shared" si="108"/>
        <v>44.150033422344137</v>
      </c>
      <c r="K53" s="99">
        <f t="shared" si="108"/>
        <v>46.04545270389891</v>
      </c>
      <c r="L53" s="99">
        <f t="shared" si="108"/>
        <v>40.113287292647257</v>
      </c>
      <c r="M53" s="99">
        <f t="shared" si="108"/>
        <v>43.383663605642113</v>
      </c>
      <c r="N53" s="99">
        <f t="shared" si="108"/>
        <v>42.588625907502148</v>
      </c>
      <c r="O53" s="99">
        <f t="shared" si="108"/>
        <v>42.61989681262348</v>
      </c>
      <c r="P53" s="99">
        <f t="shared" si="108"/>
        <v>46.720780375366658</v>
      </c>
      <c r="Q53" s="99">
        <f t="shared" si="108"/>
        <v>48.648687110418081</v>
      </c>
      <c r="R53" s="30">
        <f t="shared" ref="R53:X53" si="109">SUM(R33:R36)-R34</f>
        <v>43.752471295332604</v>
      </c>
      <c r="S53" s="30">
        <f t="shared" si="109"/>
        <v>50.449340619774574</v>
      </c>
      <c r="T53" s="30">
        <f t="shared" si="109"/>
        <v>45.94986450478617</v>
      </c>
      <c r="U53" s="30">
        <f t="shared" si="109"/>
        <v>46.61751299003059</v>
      </c>
      <c r="V53" s="30">
        <f t="shared" si="109"/>
        <v>39.61152152368544</v>
      </c>
      <c r="W53" s="30">
        <f t="shared" si="109"/>
        <v>40.784007972202431</v>
      </c>
      <c r="X53" s="30">
        <f t="shared" si="109"/>
        <v>37.504660512702138</v>
      </c>
      <c r="Y53" s="20">
        <f t="shared" ref="Y53:AB53" si="110">SUM(Y33:Y36)-Y34</f>
        <v>39.094588432447239</v>
      </c>
      <c r="Z53" s="20">
        <f t="shared" si="110"/>
        <v>41.994139639906606</v>
      </c>
      <c r="AA53" s="20">
        <f t="shared" si="110"/>
        <v>44.503407297995913</v>
      </c>
      <c r="AB53" s="20">
        <f t="shared" si="110"/>
        <v>43.141174724870751</v>
      </c>
      <c r="AC53" s="20">
        <f t="shared" ref="AC53" si="111">SUM(AC33:AC36)-AC34</f>
        <v>44.904186755471606</v>
      </c>
      <c r="AD53" s="20">
        <f t="shared" ref="AD53:AE53" si="112">SUM(AD33:AD36)-AD34</f>
        <v>45.297378501572894</v>
      </c>
      <c r="AE53" s="20">
        <f t="shared" si="112"/>
        <v>44.814740836653058</v>
      </c>
      <c r="AF53" s="20">
        <f t="shared" ref="AF53" si="113">SUM(AF33:AF36)-AF34</f>
        <v>44.545158652113244</v>
      </c>
    </row>
    <row r="54" spans="1:32" ht="18" customHeight="1" x14ac:dyDescent="0.15">
      <c r="A54" s="16" t="s">
        <v>70</v>
      </c>
      <c r="B54" s="16"/>
      <c r="C54" s="16"/>
      <c r="D54" s="30">
        <f t="shared" ref="D54:Q54" si="114">+D47+D50+D51</f>
        <v>38.480495201303228</v>
      </c>
      <c r="E54" s="99">
        <f t="shared" si="114"/>
        <v>40.026704828266659</v>
      </c>
      <c r="F54" s="99">
        <f t="shared" si="114"/>
        <v>39.889044458029957</v>
      </c>
      <c r="G54" s="99">
        <f t="shared" si="114"/>
        <v>32.744996424891077</v>
      </c>
      <c r="H54" s="99">
        <f t="shared" si="114"/>
        <v>27.974159377214647</v>
      </c>
      <c r="I54" s="99">
        <f t="shared" si="114"/>
        <v>26.734260275465832</v>
      </c>
      <c r="J54" s="99">
        <f t="shared" si="114"/>
        <v>23.708945066134682</v>
      </c>
      <c r="K54" s="99">
        <f t="shared" si="114"/>
        <v>22.436200957288168</v>
      </c>
      <c r="L54" s="99">
        <f t="shared" si="114"/>
        <v>26.880770048334416</v>
      </c>
      <c r="M54" s="99">
        <f t="shared" si="114"/>
        <v>19.518066000056614</v>
      </c>
      <c r="N54" s="99">
        <f t="shared" si="114"/>
        <v>21.32614180180963</v>
      </c>
      <c r="O54" s="99">
        <f t="shared" si="114"/>
        <v>22.280672840729508</v>
      </c>
      <c r="P54" s="99">
        <f t="shared" si="114"/>
        <v>13.370692447201996</v>
      </c>
      <c r="Q54" s="99">
        <f t="shared" si="114"/>
        <v>11.544403014664256</v>
      </c>
      <c r="R54" s="30">
        <f t="shared" ref="R54:X54" si="115">+R47+R50+R51</f>
        <v>9.2238280520828866</v>
      </c>
      <c r="S54" s="30">
        <f t="shared" si="115"/>
        <v>8.841605188444241</v>
      </c>
      <c r="T54" s="30">
        <f t="shared" si="115"/>
        <v>13.678941711433717</v>
      </c>
      <c r="U54" s="30">
        <f t="shared" si="115"/>
        <v>13.306332274998248</v>
      </c>
      <c r="V54" s="30">
        <f t="shared" si="115"/>
        <v>16.980841093498345</v>
      </c>
      <c r="W54" s="30">
        <f t="shared" si="115"/>
        <v>20.961890444837607</v>
      </c>
      <c r="X54" s="30">
        <f t="shared" si="115"/>
        <v>21.258778266563734</v>
      </c>
      <c r="Y54" s="20">
        <f t="shared" ref="Y54:AB54" si="116">+Y47+Y50+Y51</f>
        <v>20.395215745816738</v>
      </c>
      <c r="Z54" s="20">
        <f t="shared" si="116"/>
        <v>10.644757480185284</v>
      </c>
      <c r="AA54" s="20">
        <f t="shared" si="116"/>
        <v>12.435244553358622</v>
      </c>
      <c r="AB54" s="20">
        <f t="shared" si="116"/>
        <v>10.79912771244569</v>
      </c>
      <c r="AC54" s="20">
        <f t="shared" ref="AC54" si="117">+AC47+AC50+AC51</f>
        <v>10.622545852179531</v>
      </c>
      <c r="AD54" s="20">
        <f t="shared" ref="AD54:AE54" si="118">+AD47+AD50+AD51</f>
        <v>7.9495987502407495</v>
      </c>
      <c r="AE54" s="20">
        <f t="shared" si="118"/>
        <v>7.2358027208514857</v>
      </c>
      <c r="AF54" s="20">
        <f t="shared" ref="AF54" si="119">+AF47+AF50+AF51</f>
        <v>6.5820890278726001</v>
      </c>
    </row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r:id="rId1"/>
  <headerFooter alignWithMargins="0">
    <oddFooter>&amp;C-&amp;P--</oddFooter>
  </headerFooter>
  <colBreaks count="1" manualBreakCount="1">
    <brk id="12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68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[1]財政指標!$M$1</f>
        <v>南那須町</v>
      </c>
      <c r="P1" s="28" t="str">
        <f>[1]財政指標!$M$1</f>
        <v>南那須町</v>
      </c>
    </row>
    <row r="2" spans="1:17" ht="18" customHeight="1" x14ac:dyDescent="0.15">
      <c r="M2" s="18" t="s">
        <v>147</v>
      </c>
      <c r="Q2" s="18" t="s">
        <v>147</v>
      </c>
    </row>
    <row r="3" spans="1:17" ht="18" customHeight="1" x14ac:dyDescent="0.15">
      <c r="A3" s="12"/>
      <c r="B3" s="17" t="s">
        <v>167</v>
      </c>
      <c r="C3" s="12" t="s">
        <v>169</v>
      </c>
      <c r="D3" s="12" t="s">
        <v>171</v>
      </c>
      <c r="E3" s="12" t="s">
        <v>173</v>
      </c>
      <c r="F3" s="12" t="s">
        <v>175</v>
      </c>
      <c r="G3" s="12" t="s">
        <v>177</v>
      </c>
      <c r="H3" s="12" t="s">
        <v>179</v>
      </c>
      <c r="I3" s="12" t="s">
        <v>181</v>
      </c>
      <c r="J3" s="14" t="s">
        <v>222</v>
      </c>
      <c r="K3" s="14" t="s">
        <v>224</v>
      </c>
      <c r="L3" s="12" t="s">
        <v>187</v>
      </c>
      <c r="M3" s="12" t="s">
        <v>189</v>
      </c>
      <c r="N3" s="12" t="s">
        <v>191</v>
      </c>
      <c r="O3" s="2" t="s">
        <v>228</v>
      </c>
      <c r="P3" s="2" t="s">
        <v>229</v>
      </c>
      <c r="Q3" s="2" t="s">
        <v>230</v>
      </c>
    </row>
    <row r="4" spans="1:17" ht="18" customHeight="1" x14ac:dyDescent="0.15">
      <c r="A4" s="16" t="s">
        <v>262</v>
      </c>
      <c r="B4" s="16"/>
      <c r="C4" s="12"/>
      <c r="D4" s="12">
        <v>993163</v>
      </c>
      <c r="E4" s="12">
        <v>1049165</v>
      </c>
      <c r="F4" s="12">
        <v>1091590</v>
      </c>
      <c r="G4" s="12">
        <v>1153637</v>
      </c>
      <c r="H4" s="12">
        <v>1191085</v>
      </c>
      <c r="I4" s="12">
        <v>1221165</v>
      </c>
      <c r="J4" s="14">
        <v>1246307</v>
      </c>
      <c r="K4" s="13">
        <v>1243258</v>
      </c>
      <c r="L4" s="16">
        <v>1243249</v>
      </c>
      <c r="M4" s="16">
        <v>1211733</v>
      </c>
      <c r="N4" s="16">
        <v>1231624</v>
      </c>
      <c r="O4" s="16">
        <v>1201414</v>
      </c>
      <c r="P4" s="16">
        <v>1213921</v>
      </c>
      <c r="Q4" s="16">
        <v>1209534</v>
      </c>
    </row>
    <row r="5" spans="1:17" ht="18" customHeight="1" x14ac:dyDescent="0.15">
      <c r="A5" s="16" t="s">
        <v>52</v>
      </c>
      <c r="B5" s="16"/>
      <c r="C5" s="12"/>
      <c r="D5" s="12">
        <v>671511</v>
      </c>
      <c r="E5" s="12">
        <v>707759</v>
      </c>
      <c r="F5" s="12">
        <v>740299</v>
      </c>
      <c r="G5" s="12">
        <v>784679</v>
      </c>
      <c r="H5" s="12">
        <v>821859</v>
      </c>
      <c r="I5" s="12">
        <v>835861</v>
      </c>
      <c r="J5" s="14">
        <v>840415</v>
      </c>
      <c r="K5" s="13">
        <v>838050</v>
      </c>
      <c r="L5" s="16">
        <v>829863</v>
      </c>
      <c r="M5" s="16">
        <v>806358</v>
      </c>
      <c r="N5" s="16">
        <v>815159</v>
      </c>
      <c r="O5" s="16">
        <v>791835</v>
      </c>
      <c r="P5" s="16">
        <v>805973</v>
      </c>
      <c r="Q5" s="16">
        <v>798438</v>
      </c>
    </row>
    <row r="6" spans="1:17" ht="18" customHeight="1" x14ac:dyDescent="0.15">
      <c r="A6" s="16" t="s">
        <v>263</v>
      </c>
      <c r="B6" s="16"/>
      <c r="C6" s="12"/>
      <c r="D6" s="12">
        <v>30226</v>
      </c>
      <c r="E6" s="12">
        <v>40288</v>
      </c>
      <c r="F6" s="12">
        <v>44217</v>
      </c>
      <c r="G6" s="12">
        <v>248842</v>
      </c>
      <c r="H6" s="12">
        <v>275151</v>
      </c>
      <c r="I6" s="12">
        <v>269380</v>
      </c>
      <c r="J6" s="14">
        <v>290673</v>
      </c>
      <c r="K6" s="68">
        <v>286470</v>
      </c>
      <c r="L6" s="16">
        <v>298678</v>
      </c>
      <c r="M6" s="16">
        <v>139077</v>
      </c>
      <c r="N6" s="16">
        <v>147484</v>
      </c>
      <c r="O6" s="16">
        <v>155860</v>
      </c>
      <c r="P6" s="16">
        <v>194801</v>
      </c>
      <c r="Q6" s="16">
        <v>223656</v>
      </c>
    </row>
    <row r="7" spans="1:17" ht="18" customHeight="1" x14ac:dyDescent="0.15">
      <c r="A7" s="16" t="s">
        <v>264</v>
      </c>
      <c r="B7" s="16"/>
      <c r="C7" s="12"/>
      <c r="D7" s="12">
        <v>334532</v>
      </c>
      <c r="E7" s="12">
        <v>370428</v>
      </c>
      <c r="F7" s="12">
        <v>392394</v>
      </c>
      <c r="G7" s="12">
        <v>430756</v>
      </c>
      <c r="H7" s="12">
        <v>458040</v>
      </c>
      <c r="I7" s="12">
        <v>522689</v>
      </c>
      <c r="J7" s="14">
        <v>519832</v>
      </c>
      <c r="K7" s="13">
        <v>550041</v>
      </c>
      <c r="L7" s="16">
        <v>561858</v>
      </c>
      <c r="M7" s="16">
        <v>570866</v>
      </c>
      <c r="N7" s="16">
        <v>579800</v>
      </c>
      <c r="O7" s="16">
        <v>587134</v>
      </c>
      <c r="P7" s="16">
        <v>630670</v>
      </c>
      <c r="Q7" s="16">
        <v>607091</v>
      </c>
    </row>
    <row r="8" spans="1:17" ht="18" customHeight="1" x14ac:dyDescent="0.15">
      <c r="A8" s="16" t="s">
        <v>55</v>
      </c>
      <c r="B8" s="16"/>
      <c r="C8" s="12"/>
      <c r="D8" s="12">
        <v>334532</v>
      </c>
      <c r="E8" s="12">
        <v>370340</v>
      </c>
      <c r="F8" s="12">
        <v>391181</v>
      </c>
      <c r="G8" s="12">
        <v>429446</v>
      </c>
      <c r="H8" s="12">
        <v>457642</v>
      </c>
      <c r="I8" s="12">
        <v>522689</v>
      </c>
      <c r="J8" s="14">
        <v>519577</v>
      </c>
      <c r="K8" s="13">
        <v>550041</v>
      </c>
      <c r="L8" s="16">
        <v>561258</v>
      </c>
      <c r="M8" s="16">
        <v>570866</v>
      </c>
      <c r="N8" s="16">
        <v>579800</v>
      </c>
      <c r="O8" s="16">
        <v>587134</v>
      </c>
      <c r="P8" s="16">
        <v>630621</v>
      </c>
      <c r="Q8" s="16">
        <v>606998</v>
      </c>
    </row>
    <row r="9" spans="1:17" ht="18" customHeight="1" x14ac:dyDescent="0.15">
      <c r="A9" s="16" t="s">
        <v>56</v>
      </c>
      <c r="B9" s="16"/>
      <c r="C9" s="12"/>
      <c r="D9" s="12">
        <v>0</v>
      </c>
      <c r="E9" s="12">
        <v>88</v>
      </c>
      <c r="F9" s="12">
        <v>1213</v>
      </c>
      <c r="G9" s="12">
        <v>1310</v>
      </c>
      <c r="H9" s="12">
        <v>398</v>
      </c>
      <c r="I9" s="12">
        <v>0</v>
      </c>
      <c r="J9" s="14">
        <v>255</v>
      </c>
      <c r="K9" s="13">
        <v>0</v>
      </c>
      <c r="L9" s="16">
        <v>600</v>
      </c>
      <c r="M9" s="16">
        <v>0</v>
      </c>
      <c r="N9" s="16">
        <v>0</v>
      </c>
      <c r="O9" s="16">
        <v>0</v>
      </c>
      <c r="P9" s="16">
        <v>49</v>
      </c>
      <c r="Q9" s="16">
        <v>93</v>
      </c>
    </row>
    <row r="10" spans="1:17" ht="18" customHeight="1" x14ac:dyDescent="0.15">
      <c r="A10" s="16" t="s">
        <v>265</v>
      </c>
      <c r="B10" s="16"/>
      <c r="C10" s="12"/>
      <c r="D10" s="12">
        <v>455256</v>
      </c>
      <c r="E10" s="12">
        <v>472641</v>
      </c>
      <c r="F10" s="12">
        <v>686732</v>
      </c>
      <c r="G10" s="12">
        <v>559556</v>
      </c>
      <c r="H10" s="12">
        <v>576639</v>
      </c>
      <c r="I10" s="12">
        <v>541453</v>
      </c>
      <c r="J10" s="14">
        <v>518963</v>
      </c>
      <c r="K10" s="13">
        <v>533264</v>
      </c>
      <c r="L10" s="16">
        <v>500912</v>
      </c>
      <c r="M10" s="16">
        <v>535239</v>
      </c>
      <c r="N10" s="16">
        <v>564241</v>
      </c>
      <c r="O10" s="16">
        <v>580525</v>
      </c>
      <c r="P10" s="16">
        <v>553512</v>
      </c>
      <c r="Q10" s="16">
        <v>557595</v>
      </c>
    </row>
    <row r="11" spans="1:17" ht="18" customHeight="1" x14ac:dyDescent="0.15">
      <c r="A11" s="16" t="s">
        <v>266</v>
      </c>
      <c r="B11" s="16"/>
      <c r="C11" s="12"/>
      <c r="D11" s="12">
        <v>18781</v>
      </c>
      <c r="E11" s="12">
        <v>21250</v>
      </c>
      <c r="F11" s="12">
        <v>16540</v>
      </c>
      <c r="G11" s="12">
        <v>38326</v>
      </c>
      <c r="H11" s="12">
        <v>32645</v>
      </c>
      <c r="I11" s="12">
        <v>31973</v>
      </c>
      <c r="J11" s="14">
        <v>37262</v>
      </c>
      <c r="K11" s="14">
        <v>27157</v>
      </c>
      <c r="L11" s="16">
        <v>22022</v>
      </c>
      <c r="M11" s="16">
        <v>25417</v>
      </c>
      <c r="N11" s="16">
        <v>25277</v>
      </c>
      <c r="O11" s="16">
        <v>24810</v>
      </c>
      <c r="P11" s="16">
        <v>26931</v>
      </c>
      <c r="Q11" s="16">
        <v>32503</v>
      </c>
    </row>
    <row r="12" spans="1:17" ht="18" customHeight="1" x14ac:dyDescent="0.15">
      <c r="A12" s="16" t="s">
        <v>267</v>
      </c>
      <c r="B12" s="16"/>
      <c r="C12" s="12"/>
      <c r="D12" s="12">
        <v>457645</v>
      </c>
      <c r="E12" s="12">
        <v>530752</v>
      </c>
      <c r="F12" s="12">
        <v>522568</v>
      </c>
      <c r="G12" s="12">
        <v>484456</v>
      </c>
      <c r="H12" s="12">
        <v>500976</v>
      </c>
      <c r="I12" s="12">
        <v>606909</v>
      </c>
      <c r="J12" s="14">
        <v>609006</v>
      </c>
      <c r="K12" s="14">
        <v>622398</v>
      </c>
      <c r="L12" s="16">
        <v>680066</v>
      </c>
      <c r="M12" s="16">
        <v>575100</v>
      </c>
      <c r="N12" s="16">
        <v>593105</v>
      </c>
      <c r="O12" s="16">
        <v>601657</v>
      </c>
      <c r="P12" s="16">
        <v>640287</v>
      </c>
      <c r="Q12" s="16">
        <v>668228</v>
      </c>
    </row>
    <row r="13" spans="1:17" ht="18" customHeight="1" x14ac:dyDescent="0.15">
      <c r="A13" s="16" t="s">
        <v>60</v>
      </c>
      <c r="B13" s="16"/>
      <c r="C13" s="12"/>
      <c r="D13" s="12">
        <v>250148</v>
      </c>
      <c r="E13" s="12">
        <v>279052</v>
      </c>
      <c r="F13" s="12">
        <v>295573</v>
      </c>
      <c r="G13" s="12">
        <v>304474</v>
      </c>
      <c r="H13" s="12">
        <v>316713</v>
      </c>
      <c r="I13" s="12">
        <v>332279</v>
      </c>
      <c r="J13" s="14">
        <v>327696</v>
      </c>
      <c r="K13" s="14">
        <v>327932</v>
      </c>
      <c r="L13" s="16">
        <v>363791</v>
      </c>
      <c r="M13" s="16">
        <v>335192</v>
      </c>
      <c r="N13" s="16">
        <v>343916</v>
      </c>
      <c r="O13" s="16">
        <v>351662</v>
      </c>
      <c r="P13" s="16">
        <v>367184</v>
      </c>
      <c r="Q13" s="16">
        <v>386020</v>
      </c>
    </row>
    <row r="14" spans="1:17" ht="18" customHeight="1" x14ac:dyDescent="0.15">
      <c r="A14" s="16" t="s">
        <v>268</v>
      </c>
      <c r="B14" s="16"/>
      <c r="C14" s="12"/>
      <c r="D14" s="12">
        <v>150649</v>
      </c>
      <c r="E14" s="12">
        <v>179756</v>
      </c>
      <c r="F14" s="12">
        <v>126191</v>
      </c>
      <c r="G14" s="12">
        <v>127396</v>
      </c>
      <c r="H14" s="12">
        <v>183264</v>
      </c>
      <c r="I14" s="12">
        <v>209665</v>
      </c>
      <c r="J14" s="14">
        <v>189574</v>
      </c>
      <c r="K14" s="14">
        <v>151792</v>
      </c>
      <c r="L14" s="16">
        <v>159395</v>
      </c>
      <c r="M14" s="16">
        <v>288357</v>
      </c>
      <c r="N14" s="16">
        <v>315641</v>
      </c>
      <c r="O14" s="16">
        <v>304992</v>
      </c>
      <c r="P14" s="16">
        <v>343395</v>
      </c>
      <c r="Q14" s="16">
        <v>323584</v>
      </c>
    </row>
    <row r="15" spans="1:17" ht="18" customHeight="1" x14ac:dyDescent="0.15">
      <c r="A15" s="16" t="s">
        <v>269</v>
      </c>
      <c r="B15" s="16"/>
      <c r="C15" s="12"/>
      <c r="D15" s="12">
        <v>397012</v>
      </c>
      <c r="E15" s="12">
        <v>177764</v>
      </c>
      <c r="F15" s="12">
        <v>36378</v>
      </c>
      <c r="G15" s="12">
        <v>35151</v>
      </c>
      <c r="H15" s="12">
        <v>29963</v>
      </c>
      <c r="I15" s="12">
        <v>229176</v>
      </c>
      <c r="J15" s="14">
        <v>139508</v>
      </c>
      <c r="K15" s="13">
        <v>34474</v>
      </c>
      <c r="L15" s="16">
        <v>416707</v>
      </c>
      <c r="M15" s="16">
        <v>153168</v>
      </c>
      <c r="N15" s="16">
        <v>86007</v>
      </c>
      <c r="O15" s="16">
        <v>2201</v>
      </c>
      <c r="P15" s="16">
        <v>166505</v>
      </c>
      <c r="Q15" s="16">
        <v>1902</v>
      </c>
    </row>
    <row r="16" spans="1:17" ht="18" customHeight="1" x14ac:dyDescent="0.15">
      <c r="A16" s="16" t="s">
        <v>63</v>
      </c>
      <c r="B16" s="16"/>
      <c r="C16" s="12"/>
      <c r="D16" s="12">
        <v>15633</v>
      </c>
      <c r="E16" s="12">
        <v>15174</v>
      </c>
      <c r="F16" s="12">
        <v>15174</v>
      </c>
      <c r="G16" s="12">
        <v>15174</v>
      </c>
      <c r="H16" s="12">
        <v>39174</v>
      </c>
      <c r="I16" s="12">
        <v>17178</v>
      </c>
      <c r="J16" s="14">
        <v>20000</v>
      </c>
      <c r="K16" s="13">
        <v>20230</v>
      </c>
      <c r="L16" s="16">
        <v>20230</v>
      </c>
      <c r="M16" s="16">
        <v>20230</v>
      </c>
      <c r="N16" s="16">
        <v>20000</v>
      </c>
      <c r="O16" s="16">
        <v>20000</v>
      </c>
      <c r="P16" s="16">
        <v>20000</v>
      </c>
      <c r="Q16" s="16">
        <v>20000</v>
      </c>
    </row>
    <row r="17" spans="1:17" ht="18" customHeight="1" x14ac:dyDescent="0.15">
      <c r="A17" s="16" t="s">
        <v>71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18" customHeight="1" x14ac:dyDescent="0.15">
      <c r="A18" s="16" t="s">
        <v>270</v>
      </c>
      <c r="B18" s="16"/>
      <c r="C18" s="12"/>
      <c r="D18" s="12">
        <v>1744133</v>
      </c>
      <c r="E18" s="12">
        <v>2215319</v>
      </c>
      <c r="F18" s="12">
        <v>2346701</v>
      </c>
      <c r="G18" s="12">
        <v>1863921</v>
      </c>
      <c r="H18" s="12">
        <v>1460881</v>
      </c>
      <c r="I18" s="12">
        <v>1317609</v>
      </c>
      <c r="J18" s="14">
        <v>1438780</v>
      </c>
      <c r="K18" s="13">
        <v>911368</v>
      </c>
      <c r="L18" s="16">
        <v>2009997</v>
      </c>
      <c r="M18" s="16">
        <v>804769</v>
      </c>
      <c r="N18" s="16">
        <v>1415797</v>
      </c>
      <c r="O18" s="16">
        <v>1577404</v>
      </c>
      <c r="P18" s="16">
        <v>981002</v>
      </c>
      <c r="Q18" s="16">
        <v>859721</v>
      </c>
    </row>
    <row r="19" spans="1:17" ht="18" customHeight="1" x14ac:dyDescent="0.15">
      <c r="A19" s="16" t="s">
        <v>271</v>
      </c>
      <c r="B19" s="16"/>
      <c r="C19" s="12"/>
      <c r="D19" s="12">
        <v>602860</v>
      </c>
      <c r="E19" s="12">
        <v>707309</v>
      </c>
      <c r="F19" s="12">
        <v>765624</v>
      </c>
      <c r="G19" s="12">
        <v>569297</v>
      </c>
      <c r="H19" s="12">
        <v>394200</v>
      </c>
      <c r="I19" s="12">
        <v>182739</v>
      </c>
      <c r="J19" s="14">
        <v>165918</v>
      </c>
      <c r="K19" s="13">
        <v>64382</v>
      </c>
      <c r="L19" s="16">
        <v>134770</v>
      </c>
      <c r="M19" s="16">
        <v>71024</v>
      </c>
      <c r="N19" s="16">
        <v>309020</v>
      </c>
      <c r="O19" s="16">
        <v>251178</v>
      </c>
      <c r="P19" s="16">
        <v>289100</v>
      </c>
      <c r="Q19" s="16">
        <v>247047</v>
      </c>
    </row>
    <row r="20" spans="1:17" ht="18" customHeight="1" x14ac:dyDescent="0.15">
      <c r="A20" s="16" t="s">
        <v>272</v>
      </c>
      <c r="B20" s="16"/>
      <c r="C20" s="12"/>
      <c r="D20" s="12">
        <v>1109964</v>
      </c>
      <c r="E20" s="12">
        <v>1452245</v>
      </c>
      <c r="F20" s="12">
        <v>1456014</v>
      </c>
      <c r="G20" s="12">
        <v>1143017</v>
      </c>
      <c r="H20" s="12">
        <v>956985</v>
      </c>
      <c r="I20" s="12">
        <v>1075483</v>
      </c>
      <c r="J20" s="14">
        <v>1198929</v>
      </c>
      <c r="K20" s="13">
        <v>788580</v>
      </c>
      <c r="L20" s="16">
        <v>1778147</v>
      </c>
      <c r="M20" s="16">
        <v>696499</v>
      </c>
      <c r="N20" s="16">
        <v>1071076</v>
      </c>
      <c r="O20" s="16">
        <v>1298276</v>
      </c>
      <c r="P20" s="16">
        <v>664898</v>
      </c>
      <c r="Q20" s="16">
        <v>544652</v>
      </c>
    </row>
    <row r="21" spans="1:17" ht="18" customHeight="1" x14ac:dyDescent="0.15">
      <c r="A21" s="16" t="s">
        <v>273</v>
      </c>
      <c r="B21" s="16"/>
      <c r="C21" s="12"/>
      <c r="D21" s="12">
        <v>108766</v>
      </c>
      <c r="E21" s="12">
        <v>15210</v>
      </c>
      <c r="F21" s="12">
        <v>175091</v>
      </c>
      <c r="G21" s="12">
        <v>6161</v>
      </c>
      <c r="H21" s="12">
        <v>91754</v>
      </c>
      <c r="I21" s="12">
        <v>23910</v>
      </c>
      <c r="J21" s="14">
        <v>89045</v>
      </c>
      <c r="K21" s="13">
        <v>130935</v>
      </c>
      <c r="L21" s="16">
        <v>179229</v>
      </c>
      <c r="M21" s="16">
        <v>19380</v>
      </c>
      <c r="N21" s="16">
        <v>24619</v>
      </c>
      <c r="O21" s="16">
        <v>100935</v>
      </c>
      <c r="P21" s="16">
        <v>0</v>
      </c>
      <c r="Q21" s="16">
        <v>6544</v>
      </c>
    </row>
    <row r="22" spans="1:17" ht="18" customHeight="1" x14ac:dyDescent="0.15">
      <c r="A22" s="16" t="s">
        <v>274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18" customHeight="1" x14ac:dyDescent="0.15">
      <c r="A23" s="16" t="s">
        <v>50</v>
      </c>
      <c r="B23" s="16">
        <f t="shared" ref="B23:N23" si="0">SUM(B4:B22)-B5-B8-B9-B13-B19-B20</f>
        <v>0</v>
      </c>
      <c r="C23" s="12">
        <f t="shared" si="0"/>
        <v>0</v>
      </c>
      <c r="D23" s="12">
        <f t="shared" si="0"/>
        <v>4705796</v>
      </c>
      <c r="E23" s="12">
        <f t="shared" si="0"/>
        <v>5087747</v>
      </c>
      <c r="F23" s="12">
        <f t="shared" si="0"/>
        <v>5453576</v>
      </c>
      <c r="G23" s="12">
        <f t="shared" si="0"/>
        <v>4963376</v>
      </c>
      <c r="H23" s="12">
        <f t="shared" si="0"/>
        <v>4839572</v>
      </c>
      <c r="I23" s="12">
        <f t="shared" si="0"/>
        <v>4991107</v>
      </c>
      <c r="J23" s="14">
        <f t="shared" si="0"/>
        <v>5098950</v>
      </c>
      <c r="K23" s="13">
        <f t="shared" si="0"/>
        <v>4511387</v>
      </c>
      <c r="L23" s="17">
        <f t="shared" si="0"/>
        <v>6092343</v>
      </c>
      <c r="M23" s="17">
        <f t="shared" si="0"/>
        <v>4343336</v>
      </c>
      <c r="N23" s="17">
        <f t="shared" si="0"/>
        <v>5003595</v>
      </c>
      <c r="O23" s="17">
        <f>SUM(O4:O22)-O5-O8-O9-O13-O19-O20</f>
        <v>5156932</v>
      </c>
      <c r="P23" s="17">
        <f>SUM(P4:P22)-P5-P8-P9-P13-P19-P20</f>
        <v>4771024</v>
      </c>
      <c r="Q23" s="17">
        <f>SUM(Q4:Q22)-Q5-Q8-Q9-Q13-Q19-Q20</f>
        <v>4510358</v>
      </c>
    </row>
    <row r="24" spans="1:17" ht="18" customHeight="1" x14ac:dyDescent="0.15">
      <c r="A24" s="16" t="s">
        <v>275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1357921</v>
      </c>
      <c r="E24" s="12">
        <f t="shared" si="1"/>
        <v>1459881</v>
      </c>
      <c r="F24" s="12">
        <f t="shared" si="1"/>
        <v>1528201</v>
      </c>
      <c r="G24" s="12">
        <f t="shared" si="1"/>
        <v>1833235</v>
      </c>
      <c r="H24" s="12">
        <f t="shared" si="1"/>
        <v>1924276</v>
      </c>
      <c r="I24" s="12">
        <f t="shared" si="1"/>
        <v>2013234</v>
      </c>
      <c r="J24" s="14">
        <f t="shared" si="1"/>
        <v>2056812</v>
      </c>
      <c r="K24" s="13">
        <f t="shared" si="1"/>
        <v>2079769</v>
      </c>
      <c r="L24" s="17">
        <f t="shared" si="1"/>
        <v>2103785</v>
      </c>
      <c r="M24" s="17">
        <f t="shared" si="1"/>
        <v>1921676</v>
      </c>
      <c r="N24" s="17">
        <f>SUM(N4:N7)-N5</f>
        <v>1958908</v>
      </c>
      <c r="O24" s="17">
        <f>SUM(O4:O7)-O5</f>
        <v>1944408</v>
      </c>
      <c r="P24" s="17">
        <f>SUM(P4:P7)-P5</f>
        <v>2039392</v>
      </c>
      <c r="Q24" s="17">
        <f>SUM(Q4:Q7)-Q5</f>
        <v>2040281</v>
      </c>
    </row>
    <row r="25" spans="1:17" ht="18" customHeight="1" x14ac:dyDescent="0.15">
      <c r="A25" s="16" t="s">
        <v>276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1852899</v>
      </c>
      <c r="E25" s="12">
        <f t="shared" si="2"/>
        <v>2230529</v>
      </c>
      <c r="F25" s="12">
        <f t="shared" si="2"/>
        <v>2521792</v>
      </c>
      <c r="G25" s="12">
        <f t="shared" si="2"/>
        <v>1870082</v>
      </c>
      <c r="H25" s="12">
        <f t="shared" si="2"/>
        <v>1552635</v>
      </c>
      <c r="I25" s="12">
        <f t="shared" si="2"/>
        <v>1341519</v>
      </c>
      <c r="J25" s="14">
        <f t="shared" si="2"/>
        <v>1527825</v>
      </c>
      <c r="K25" s="13">
        <f t="shared" si="2"/>
        <v>1042303</v>
      </c>
      <c r="L25" s="17">
        <f t="shared" si="2"/>
        <v>2189226</v>
      </c>
      <c r="M25" s="17">
        <f t="shared" si="2"/>
        <v>824149</v>
      </c>
      <c r="N25" s="17">
        <f>+N18+N21+N22</f>
        <v>1440416</v>
      </c>
      <c r="O25" s="17">
        <f>+O18+O21+O22</f>
        <v>1678339</v>
      </c>
      <c r="P25" s="17">
        <f>+P18+P21+P22</f>
        <v>981002</v>
      </c>
      <c r="Q25" s="17">
        <f>+Q18+Q21+Q22</f>
        <v>866265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[1]財政指標!$M$1</f>
        <v>南那須町</v>
      </c>
      <c r="P30" s="28"/>
      <c r="Q30" s="28" t="str">
        <f>[1]財政指標!$M$1</f>
        <v>南那須町</v>
      </c>
    </row>
    <row r="31" spans="1:17" ht="18" customHeight="1" x14ac:dyDescent="0.15"/>
    <row r="32" spans="1:17" ht="18" customHeight="1" x14ac:dyDescent="0.15">
      <c r="A32" s="12"/>
      <c r="B32" s="17" t="s">
        <v>167</v>
      </c>
      <c r="C32" s="12" t="s">
        <v>169</v>
      </c>
      <c r="D32" s="12" t="s">
        <v>171</v>
      </c>
      <c r="E32" s="12" t="s">
        <v>173</v>
      </c>
      <c r="F32" s="12" t="s">
        <v>175</v>
      </c>
      <c r="G32" s="12" t="s">
        <v>177</v>
      </c>
      <c r="H32" s="12" t="s">
        <v>179</v>
      </c>
      <c r="I32" s="12" t="s">
        <v>181</v>
      </c>
      <c r="J32" s="14" t="s">
        <v>222</v>
      </c>
      <c r="K32" s="14" t="s">
        <v>224</v>
      </c>
      <c r="L32" s="12" t="s">
        <v>187</v>
      </c>
      <c r="M32" s="12" t="s">
        <v>189</v>
      </c>
      <c r="N32" s="12" t="s">
        <v>191</v>
      </c>
      <c r="O32" s="2" t="s">
        <v>228</v>
      </c>
      <c r="P32" s="2" t="s">
        <v>229</v>
      </c>
      <c r="Q32" s="2" t="s">
        <v>230</v>
      </c>
    </row>
    <row r="33" spans="1:17" ht="18" customHeight="1" x14ac:dyDescent="0.15">
      <c r="A33" s="16" t="s">
        <v>262</v>
      </c>
      <c r="B33" s="29" t="e">
        <f t="shared" ref="B33:Q33" si="3">B4/B$23*100</f>
        <v>#DIV/0!</v>
      </c>
      <c r="C33" s="29" t="e">
        <f t="shared" si="3"/>
        <v>#DIV/0!</v>
      </c>
      <c r="D33" s="29">
        <f t="shared" si="3"/>
        <v>21.105101028603876</v>
      </c>
      <c r="E33" s="29">
        <f t="shared" si="3"/>
        <v>20.621406685513254</v>
      </c>
      <c r="F33" s="29">
        <f t="shared" si="3"/>
        <v>20.016040850993917</v>
      </c>
      <c r="G33" s="29">
        <f t="shared" si="3"/>
        <v>23.242990255019972</v>
      </c>
      <c r="H33" s="29">
        <f t="shared" si="3"/>
        <v>24.611370592275517</v>
      </c>
      <c r="I33" s="29">
        <f t="shared" si="3"/>
        <v>24.466816680147311</v>
      </c>
      <c r="J33" s="29">
        <f t="shared" si="3"/>
        <v>24.442424420714069</v>
      </c>
      <c r="K33" s="29">
        <f t="shared" si="3"/>
        <v>27.558221008306315</v>
      </c>
      <c r="L33" s="29">
        <f t="shared" si="3"/>
        <v>20.40674663261737</v>
      </c>
      <c r="M33" s="29">
        <f t="shared" si="3"/>
        <v>27.898670515014267</v>
      </c>
      <c r="N33" s="29">
        <f t="shared" si="3"/>
        <v>24.614781971762305</v>
      </c>
      <c r="O33" s="29">
        <f t="shared" si="3"/>
        <v>23.297068877386788</v>
      </c>
      <c r="P33" s="29">
        <f t="shared" si="3"/>
        <v>25.443615458652065</v>
      </c>
      <c r="Q33" s="29">
        <f t="shared" si="3"/>
        <v>26.816807002903097</v>
      </c>
    </row>
    <row r="34" spans="1:17" ht="18" customHeight="1" x14ac:dyDescent="0.15">
      <c r="A34" s="16" t="s">
        <v>52</v>
      </c>
      <c r="B34" s="29" t="e">
        <f t="shared" ref="B34:Q49" si="4">B5/B$23*100</f>
        <v>#DIV/0!</v>
      </c>
      <c r="C34" s="29" t="e">
        <f t="shared" si="4"/>
        <v>#DIV/0!</v>
      </c>
      <c r="D34" s="29">
        <f t="shared" si="4"/>
        <v>14.269870602125549</v>
      </c>
      <c r="E34" s="29">
        <f t="shared" si="4"/>
        <v>13.911049429148109</v>
      </c>
      <c r="F34" s="29">
        <f t="shared" si="4"/>
        <v>13.574560985305789</v>
      </c>
      <c r="G34" s="29">
        <f t="shared" si="4"/>
        <v>15.809380550657457</v>
      </c>
      <c r="H34" s="29">
        <f t="shared" si="4"/>
        <v>16.982059570557066</v>
      </c>
      <c r="I34" s="29">
        <f t="shared" si="4"/>
        <v>16.747006225272269</v>
      </c>
      <c r="J34" s="29">
        <f t="shared" si="4"/>
        <v>16.482118867609998</v>
      </c>
      <c r="K34" s="29">
        <f t="shared" si="4"/>
        <v>18.576326969954028</v>
      </c>
      <c r="L34" s="29">
        <f t="shared" si="4"/>
        <v>13.62140969410291</v>
      </c>
      <c r="M34" s="29">
        <f t="shared" ref="M34:Q48" si="5">M5/M$23*100</f>
        <v>18.565406866979668</v>
      </c>
      <c r="N34" s="29">
        <f t="shared" si="5"/>
        <v>16.291466435632778</v>
      </c>
      <c r="O34" s="29">
        <f t="shared" si="5"/>
        <v>15.354769075876899</v>
      </c>
      <c r="P34" s="29">
        <f t="shared" si="5"/>
        <v>16.89308207210863</v>
      </c>
      <c r="Q34" s="29">
        <f t="shared" si="5"/>
        <v>17.702319860197349</v>
      </c>
    </row>
    <row r="35" spans="1:17" ht="18" customHeight="1" x14ac:dyDescent="0.15">
      <c r="A35" s="16" t="s">
        <v>263</v>
      </c>
      <c r="B35" s="29" t="e">
        <f t="shared" si="4"/>
        <v>#DIV/0!</v>
      </c>
      <c r="C35" s="29" t="e">
        <f t="shared" si="4"/>
        <v>#DIV/0!</v>
      </c>
      <c r="D35" s="29">
        <f t="shared" si="4"/>
        <v>0.64231428646715671</v>
      </c>
      <c r="E35" s="29">
        <f t="shared" si="4"/>
        <v>0.7918632746478943</v>
      </c>
      <c r="F35" s="29">
        <f t="shared" si="4"/>
        <v>0.81078910425012884</v>
      </c>
      <c r="G35" s="29">
        <f t="shared" si="4"/>
        <v>5.0135633488174181</v>
      </c>
      <c r="H35" s="29">
        <f t="shared" si="4"/>
        <v>5.6854407786473677</v>
      </c>
      <c r="I35" s="29">
        <f t="shared" si="4"/>
        <v>5.3971994589577026</v>
      </c>
      <c r="J35" s="29">
        <f t="shared" si="4"/>
        <v>5.7006442502868238</v>
      </c>
      <c r="K35" s="29">
        <f t="shared" si="4"/>
        <v>6.3499318502269917</v>
      </c>
      <c r="L35" s="29">
        <f t="shared" si="4"/>
        <v>4.9025145169928876</v>
      </c>
      <c r="M35" s="29">
        <f t="shared" si="5"/>
        <v>3.2020778498370839</v>
      </c>
      <c r="N35" s="29">
        <f t="shared" si="5"/>
        <v>2.9475607038539291</v>
      </c>
      <c r="O35" s="29">
        <f t="shared" si="5"/>
        <v>3.0223396391497888</v>
      </c>
      <c r="P35" s="29">
        <f t="shared" si="5"/>
        <v>4.0830018880642811</v>
      </c>
      <c r="Q35" s="29">
        <f t="shared" si="5"/>
        <v>4.9587194630670117</v>
      </c>
    </row>
    <row r="36" spans="1:17" ht="18" customHeight="1" x14ac:dyDescent="0.15">
      <c r="A36" s="16" t="s">
        <v>264</v>
      </c>
      <c r="B36" s="29" t="e">
        <f t="shared" si="4"/>
        <v>#DIV/0!</v>
      </c>
      <c r="C36" s="29" t="e">
        <f t="shared" si="4"/>
        <v>#DIV/0!</v>
      </c>
      <c r="D36" s="29">
        <f t="shared" si="4"/>
        <v>7.1089354489654877</v>
      </c>
      <c r="E36" s="29">
        <f t="shared" si="4"/>
        <v>7.2807865642690182</v>
      </c>
      <c r="F36" s="29">
        <f t="shared" si="4"/>
        <v>7.1951688213385125</v>
      </c>
      <c r="G36" s="29">
        <f t="shared" si="4"/>
        <v>8.6786896660660009</v>
      </c>
      <c r="H36" s="29">
        <f t="shared" si="4"/>
        <v>9.4644733046641303</v>
      </c>
      <c r="I36" s="29">
        <f t="shared" si="4"/>
        <v>10.472406221705926</v>
      </c>
      <c r="J36" s="29">
        <f t="shared" si="4"/>
        <v>10.194883260279077</v>
      </c>
      <c r="K36" s="29">
        <f t="shared" si="4"/>
        <v>12.192281442492076</v>
      </c>
      <c r="L36" s="29">
        <f t="shared" si="4"/>
        <v>9.2223632188798295</v>
      </c>
      <c r="M36" s="29">
        <f t="shared" si="5"/>
        <v>13.143491546589994</v>
      </c>
      <c r="N36" s="29">
        <f t="shared" si="5"/>
        <v>11.587668466372678</v>
      </c>
      <c r="O36" s="29">
        <f t="shared" si="5"/>
        <v>11.385335311770643</v>
      </c>
      <c r="P36" s="29">
        <f t="shared" si="5"/>
        <v>13.218755554363174</v>
      </c>
      <c r="Q36" s="29">
        <f t="shared" si="5"/>
        <v>13.459929344854665</v>
      </c>
    </row>
    <row r="37" spans="1:17" ht="18" customHeight="1" x14ac:dyDescent="0.15">
      <c r="A37" s="16" t="s">
        <v>55</v>
      </c>
      <c r="B37" s="29" t="e">
        <f t="shared" si="4"/>
        <v>#DIV/0!</v>
      </c>
      <c r="C37" s="29" t="e">
        <f t="shared" si="4"/>
        <v>#DIV/0!</v>
      </c>
      <c r="D37" s="29">
        <f t="shared" si="4"/>
        <v>7.1089354489654877</v>
      </c>
      <c r="E37" s="29">
        <f t="shared" si="4"/>
        <v>7.2790569185142262</v>
      </c>
      <c r="F37" s="29">
        <f t="shared" si="4"/>
        <v>7.172926534809454</v>
      </c>
      <c r="G37" s="29">
        <f t="shared" si="4"/>
        <v>8.6522963402329385</v>
      </c>
      <c r="H37" s="29">
        <f t="shared" si="4"/>
        <v>9.45624943693368</v>
      </c>
      <c r="I37" s="29">
        <f t="shared" si="4"/>
        <v>10.472406221705926</v>
      </c>
      <c r="J37" s="29">
        <f t="shared" si="4"/>
        <v>10.18988223065533</v>
      </c>
      <c r="K37" s="29">
        <f t="shared" si="4"/>
        <v>12.192281442492076</v>
      </c>
      <c r="L37" s="29">
        <f t="shared" si="4"/>
        <v>9.212514791107461</v>
      </c>
      <c r="M37" s="29">
        <f t="shared" si="5"/>
        <v>13.143491546589994</v>
      </c>
      <c r="N37" s="29">
        <f t="shared" si="5"/>
        <v>11.587668466372678</v>
      </c>
      <c r="O37" s="29">
        <f t="shared" si="5"/>
        <v>11.385335311770643</v>
      </c>
      <c r="P37" s="29">
        <f t="shared" si="5"/>
        <v>13.217728521172814</v>
      </c>
      <c r="Q37" s="29">
        <f t="shared" si="5"/>
        <v>13.457867424270978</v>
      </c>
    </row>
    <row r="38" spans="1:17" ht="18" customHeight="1" x14ac:dyDescent="0.15">
      <c r="A38" s="16" t="s">
        <v>56</v>
      </c>
      <c r="B38" s="29" t="e">
        <f t="shared" si="4"/>
        <v>#DIV/0!</v>
      </c>
      <c r="C38" s="29" t="e">
        <f t="shared" si="4"/>
        <v>#DIV/0!</v>
      </c>
      <c r="D38" s="29">
        <f t="shared" si="4"/>
        <v>0</v>
      </c>
      <c r="E38" s="29">
        <f t="shared" si="4"/>
        <v>1.729645754790873E-3</v>
      </c>
      <c r="F38" s="29">
        <f t="shared" si="4"/>
        <v>2.2242286529059099E-2</v>
      </c>
      <c r="G38" s="29">
        <f t="shared" si="4"/>
        <v>2.6393325833062014E-2</v>
      </c>
      <c r="H38" s="29">
        <f t="shared" si="4"/>
        <v>8.2238677304521963E-3</v>
      </c>
      <c r="I38" s="29">
        <f t="shared" si="4"/>
        <v>0</v>
      </c>
      <c r="J38" s="29">
        <f t="shared" si="4"/>
        <v>5.0010296237460649E-3</v>
      </c>
      <c r="K38" s="29">
        <f t="shared" si="4"/>
        <v>0</v>
      </c>
      <c r="L38" s="29">
        <f t="shared" si="4"/>
        <v>9.8484277723693489E-3</v>
      </c>
      <c r="M38" s="29">
        <f t="shared" si="5"/>
        <v>0</v>
      </c>
      <c r="N38" s="29">
        <f t="shared" si="5"/>
        <v>0</v>
      </c>
      <c r="O38" s="29">
        <f t="shared" si="5"/>
        <v>0</v>
      </c>
      <c r="P38" s="29">
        <f t="shared" si="5"/>
        <v>1.0270331903591346E-3</v>
      </c>
      <c r="Q38" s="29">
        <f t="shared" si="5"/>
        <v>2.0619205836875918E-3</v>
      </c>
    </row>
    <row r="39" spans="1:17" ht="18" customHeight="1" x14ac:dyDescent="0.15">
      <c r="A39" s="16" t="s">
        <v>265</v>
      </c>
      <c r="B39" s="29" t="e">
        <f t="shared" si="4"/>
        <v>#DIV/0!</v>
      </c>
      <c r="C39" s="29" t="e">
        <f t="shared" si="4"/>
        <v>#DIV/0!</v>
      </c>
      <c r="D39" s="29">
        <f t="shared" si="4"/>
        <v>9.6743675246440777</v>
      </c>
      <c r="E39" s="29">
        <f t="shared" si="4"/>
        <v>9.289789763524011</v>
      </c>
      <c r="F39" s="29">
        <f t="shared" si="4"/>
        <v>12.592324742517569</v>
      </c>
      <c r="G39" s="29">
        <f t="shared" si="4"/>
        <v>11.273697580034234</v>
      </c>
      <c r="H39" s="29">
        <f t="shared" si="4"/>
        <v>11.915082573417649</v>
      </c>
      <c r="I39" s="29">
        <f t="shared" si="4"/>
        <v>10.848354883996675</v>
      </c>
      <c r="J39" s="29">
        <f t="shared" si="4"/>
        <v>10.177840535796586</v>
      </c>
      <c r="K39" s="29">
        <f t="shared" si="4"/>
        <v>11.820400244980092</v>
      </c>
      <c r="L39" s="29">
        <f t="shared" si="4"/>
        <v>8.2219927538551261</v>
      </c>
      <c r="M39" s="29">
        <f t="shared" si="5"/>
        <v>12.323223439310246</v>
      </c>
      <c r="N39" s="29">
        <f t="shared" si="5"/>
        <v>11.276712044040336</v>
      </c>
      <c r="O39" s="29">
        <f t="shared" si="5"/>
        <v>11.257177717293926</v>
      </c>
      <c r="P39" s="29">
        <f t="shared" si="5"/>
        <v>11.601534597185006</v>
      </c>
      <c r="Q39" s="29">
        <f t="shared" si="5"/>
        <v>12.362544170551429</v>
      </c>
    </row>
    <row r="40" spans="1:17" ht="18" customHeight="1" x14ac:dyDescent="0.15">
      <c r="A40" s="16" t="s">
        <v>266</v>
      </c>
      <c r="B40" s="29" t="e">
        <f t="shared" si="4"/>
        <v>#DIV/0!</v>
      </c>
      <c r="C40" s="29" t="e">
        <f t="shared" si="4"/>
        <v>#DIV/0!</v>
      </c>
      <c r="D40" s="29">
        <f t="shared" si="4"/>
        <v>0.39910357355057463</v>
      </c>
      <c r="E40" s="29">
        <f t="shared" si="4"/>
        <v>0.41767013965120514</v>
      </c>
      <c r="F40" s="29">
        <f t="shared" si="4"/>
        <v>0.30328723758502679</v>
      </c>
      <c r="G40" s="29">
        <f t="shared" si="4"/>
        <v>0.77217603502132426</v>
      </c>
      <c r="H40" s="29">
        <f t="shared" si="4"/>
        <v>0.67454312075530642</v>
      </c>
      <c r="I40" s="29">
        <f t="shared" si="4"/>
        <v>0.64059937003955236</v>
      </c>
      <c r="J40" s="29">
        <f t="shared" si="4"/>
        <v>0.73077790525500352</v>
      </c>
      <c r="K40" s="29">
        <f t="shared" si="4"/>
        <v>0.60196564825850674</v>
      </c>
      <c r="L40" s="29">
        <f t="shared" si="4"/>
        <v>0.36147012733852968</v>
      </c>
      <c r="M40" s="29">
        <f t="shared" si="5"/>
        <v>0.58519534293455544</v>
      </c>
      <c r="N40" s="29">
        <f t="shared" si="5"/>
        <v>0.50517677789669224</v>
      </c>
      <c r="O40" s="29">
        <f t="shared" si="5"/>
        <v>0.48110000286992344</v>
      </c>
      <c r="P40" s="29">
        <f t="shared" si="5"/>
        <v>0.56447001733799695</v>
      </c>
      <c r="Q40" s="29">
        <f t="shared" si="5"/>
        <v>0.72063015840427747</v>
      </c>
    </row>
    <row r="41" spans="1:17" ht="18" customHeight="1" x14ac:dyDescent="0.15">
      <c r="A41" s="16" t="s">
        <v>267</v>
      </c>
      <c r="B41" s="29" t="e">
        <f t="shared" si="4"/>
        <v>#DIV/0!</v>
      </c>
      <c r="C41" s="29" t="e">
        <f t="shared" si="4"/>
        <v>#DIV/0!</v>
      </c>
      <c r="D41" s="29">
        <f t="shared" si="4"/>
        <v>9.7251347062218585</v>
      </c>
      <c r="E41" s="29">
        <f t="shared" si="4"/>
        <v>10.431965268713244</v>
      </c>
      <c r="F41" s="29">
        <f t="shared" si="4"/>
        <v>9.5821163948205719</v>
      </c>
      <c r="G41" s="29">
        <f t="shared" si="4"/>
        <v>9.7606145494518248</v>
      </c>
      <c r="H41" s="29">
        <f t="shared" si="4"/>
        <v>10.351659196309095</v>
      </c>
      <c r="I41" s="29">
        <f t="shared" si="4"/>
        <v>12.159807433501225</v>
      </c>
      <c r="J41" s="29">
        <f t="shared" si="4"/>
        <v>11.943753125643514</v>
      </c>
      <c r="K41" s="29">
        <f t="shared" si="4"/>
        <v>13.79615625970461</v>
      </c>
      <c r="L41" s="29">
        <f t="shared" si="4"/>
        <v>11.16263480240689</v>
      </c>
      <c r="M41" s="29">
        <f t="shared" si="5"/>
        <v>13.240974218895337</v>
      </c>
      <c r="N41" s="29">
        <f t="shared" si="5"/>
        <v>11.853577277937163</v>
      </c>
      <c r="O41" s="29">
        <f t="shared" si="5"/>
        <v>11.666956244526784</v>
      </c>
      <c r="P41" s="29">
        <f t="shared" si="5"/>
        <v>13.420326537866922</v>
      </c>
      <c r="Q41" s="29">
        <f t="shared" si="5"/>
        <v>14.815409331144004</v>
      </c>
    </row>
    <row r="42" spans="1:17" ht="18" customHeight="1" x14ac:dyDescent="0.15">
      <c r="A42" s="16" t="s">
        <v>60</v>
      </c>
      <c r="B42" s="29" t="e">
        <f t="shared" si="4"/>
        <v>#DIV/0!</v>
      </c>
      <c r="C42" s="29" t="e">
        <f t="shared" si="4"/>
        <v>#DIV/0!</v>
      </c>
      <c r="D42" s="29">
        <f t="shared" si="4"/>
        <v>5.3157425438756807</v>
      </c>
      <c r="E42" s="29">
        <f t="shared" si="4"/>
        <v>5.4847853087034393</v>
      </c>
      <c r="F42" s="29">
        <f t="shared" si="4"/>
        <v>5.4198016127399713</v>
      </c>
      <c r="G42" s="29">
        <f t="shared" si="4"/>
        <v>6.1344133509127658</v>
      </c>
      <c r="H42" s="29">
        <f t="shared" si="4"/>
        <v>6.5442357299364486</v>
      </c>
      <c r="I42" s="29">
        <f t="shared" si="4"/>
        <v>6.6574208887928075</v>
      </c>
      <c r="J42" s="29">
        <f t="shared" si="4"/>
        <v>6.4267349160121192</v>
      </c>
      <c r="K42" s="29">
        <f t="shared" si="4"/>
        <v>7.2689840175538034</v>
      </c>
      <c r="L42" s="29">
        <f t="shared" si="4"/>
        <v>5.9712823128966965</v>
      </c>
      <c r="M42" s="29">
        <f t="shared" si="5"/>
        <v>7.7173858987653734</v>
      </c>
      <c r="N42" s="29">
        <f t="shared" si="5"/>
        <v>6.8733780411883858</v>
      </c>
      <c r="O42" s="29">
        <f t="shared" si="5"/>
        <v>6.8192095610335759</v>
      </c>
      <c r="P42" s="29">
        <f t="shared" si="5"/>
        <v>7.6961256116087453</v>
      </c>
      <c r="Q42" s="29">
        <f t="shared" si="5"/>
        <v>8.5585224055385414</v>
      </c>
    </row>
    <row r="43" spans="1:17" ht="18" customHeight="1" x14ac:dyDescent="0.15">
      <c r="A43" s="16" t="s">
        <v>268</v>
      </c>
      <c r="B43" s="29" t="e">
        <f t="shared" si="4"/>
        <v>#DIV/0!</v>
      </c>
      <c r="C43" s="29" t="e">
        <f t="shared" si="4"/>
        <v>#DIV/0!</v>
      </c>
      <c r="D43" s="29">
        <f t="shared" si="4"/>
        <v>3.201349994772404</v>
      </c>
      <c r="E43" s="29">
        <f t="shared" si="4"/>
        <v>3.5331159352066837</v>
      </c>
      <c r="F43" s="29">
        <f t="shared" si="4"/>
        <v>2.3139129261240696</v>
      </c>
      <c r="G43" s="29">
        <f t="shared" si="4"/>
        <v>2.5667207158998231</v>
      </c>
      <c r="H43" s="29">
        <f t="shared" si="4"/>
        <v>3.7867811451095261</v>
      </c>
      <c r="I43" s="29">
        <f t="shared" si="4"/>
        <v>4.200771492175984</v>
      </c>
      <c r="J43" s="29">
        <f t="shared" si="4"/>
        <v>3.7179027054589668</v>
      </c>
      <c r="K43" s="29">
        <f t="shared" si="4"/>
        <v>3.3646415171210093</v>
      </c>
      <c r="L43" s="29">
        <f t="shared" si="4"/>
        <v>2.616316907961354</v>
      </c>
      <c r="M43" s="29">
        <f t="shared" si="5"/>
        <v>6.6390672975795564</v>
      </c>
      <c r="N43" s="29">
        <f t="shared" si="5"/>
        <v>6.3082843435569833</v>
      </c>
      <c r="O43" s="29">
        <f t="shared" si="5"/>
        <v>5.9142141102500476</v>
      </c>
      <c r="P43" s="29">
        <f t="shared" si="5"/>
        <v>7.1975114776198987</v>
      </c>
      <c r="Q43" s="29">
        <f t="shared" si="5"/>
        <v>7.1742420446447932</v>
      </c>
    </row>
    <row r="44" spans="1:17" ht="18" customHeight="1" x14ac:dyDescent="0.15">
      <c r="A44" s="16" t="s">
        <v>269</v>
      </c>
      <c r="B44" s="29" t="e">
        <f t="shared" si="4"/>
        <v>#DIV/0!</v>
      </c>
      <c r="C44" s="29" t="e">
        <f t="shared" si="4"/>
        <v>#DIV/0!</v>
      </c>
      <c r="D44" s="29">
        <f t="shared" si="4"/>
        <v>8.4366598127075623</v>
      </c>
      <c r="E44" s="29">
        <f t="shared" si="4"/>
        <v>3.4939630449391448</v>
      </c>
      <c r="F44" s="29">
        <f t="shared" si="4"/>
        <v>0.66704855676348873</v>
      </c>
      <c r="G44" s="29">
        <f t="shared" si="4"/>
        <v>0.7082074781358495</v>
      </c>
      <c r="H44" s="29">
        <f t="shared" si="4"/>
        <v>0.61912499700386725</v>
      </c>
      <c r="I44" s="29">
        <f t="shared" si="4"/>
        <v>4.5916867740964085</v>
      </c>
      <c r="J44" s="29">
        <f t="shared" si="4"/>
        <v>2.7360142774492786</v>
      </c>
      <c r="K44" s="29">
        <f t="shared" si="4"/>
        <v>0.76415523651595396</v>
      </c>
      <c r="L44" s="29">
        <f t="shared" si="4"/>
        <v>6.8398479862345249</v>
      </c>
      <c r="M44" s="29">
        <f t="shared" si="5"/>
        <v>3.5265058931659903</v>
      </c>
      <c r="N44" s="29">
        <f t="shared" si="5"/>
        <v>1.7189041079463865</v>
      </c>
      <c r="O44" s="29">
        <f t="shared" si="5"/>
        <v>4.2680415409782402E-2</v>
      </c>
      <c r="P44" s="29">
        <f t="shared" si="5"/>
        <v>3.4899216604234229</v>
      </c>
      <c r="Q44" s="29">
        <f t="shared" si="5"/>
        <v>4.216960161477204E-2</v>
      </c>
    </row>
    <row r="45" spans="1:17" ht="18" customHeight="1" x14ac:dyDescent="0.15">
      <c r="A45" s="16" t="s">
        <v>63</v>
      </c>
      <c r="B45" s="29" t="e">
        <f t="shared" si="4"/>
        <v>#DIV/0!</v>
      </c>
      <c r="C45" s="29" t="e">
        <f t="shared" si="4"/>
        <v>#DIV/0!</v>
      </c>
      <c r="D45" s="29">
        <f t="shared" si="4"/>
        <v>0.33220734600479918</v>
      </c>
      <c r="E45" s="29">
        <f t="shared" si="4"/>
        <v>0.29824596230905354</v>
      </c>
      <c r="F45" s="29">
        <f t="shared" si="4"/>
        <v>0.27823945242534442</v>
      </c>
      <c r="G45" s="29">
        <f t="shared" si="4"/>
        <v>0.3057193329701397</v>
      </c>
      <c r="H45" s="29">
        <f t="shared" si="4"/>
        <v>0.80945174490636773</v>
      </c>
      <c r="I45" s="29">
        <f t="shared" si="4"/>
        <v>0.34417214457634349</v>
      </c>
      <c r="J45" s="29">
        <f t="shared" si="4"/>
        <v>0.392237617548711</v>
      </c>
      <c r="K45" s="29">
        <f t="shared" si="4"/>
        <v>0.44842085150309646</v>
      </c>
      <c r="L45" s="29">
        <f t="shared" si="4"/>
        <v>0.33205615639171993</v>
      </c>
      <c r="M45" s="29">
        <f t="shared" si="5"/>
        <v>0.46577101103851976</v>
      </c>
      <c r="N45" s="29">
        <f t="shared" si="5"/>
        <v>0.39971260663582886</v>
      </c>
      <c r="O45" s="29">
        <f t="shared" si="5"/>
        <v>0.38782749122928128</v>
      </c>
      <c r="P45" s="29">
        <f t="shared" si="5"/>
        <v>0.41919722055474884</v>
      </c>
      <c r="Q45" s="29">
        <f t="shared" si="5"/>
        <v>0.44342378143819183</v>
      </c>
    </row>
    <row r="46" spans="1:17" ht="18" customHeight="1" x14ac:dyDescent="0.15">
      <c r="A46" s="16" t="s">
        <v>71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0</v>
      </c>
    </row>
    <row r="47" spans="1:17" ht="18" customHeight="1" x14ac:dyDescent="0.15">
      <c r="A47" s="16" t="s">
        <v>277</v>
      </c>
      <c r="B47" s="29" t="e">
        <f t="shared" si="4"/>
        <v>#DIV/0!</v>
      </c>
      <c r="C47" s="29" t="e">
        <f t="shared" si="4"/>
        <v>#DIV/0!</v>
      </c>
      <c r="D47" s="29">
        <f t="shared" si="4"/>
        <v>37.063506365341802</v>
      </c>
      <c r="E47" s="29">
        <f t="shared" si="4"/>
        <v>43.542239816563203</v>
      </c>
      <c r="F47" s="29">
        <f t="shared" si="4"/>
        <v>43.030499620799269</v>
      </c>
      <c r="G47" s="29">
        <f t="shared" si="4"/>
        <v>37.553491816860138</v>
      </c>
      <c r="H47" s="29">
        <f t="shared" si="4"/>
        <v>30.18616109027823</v>
      </c>
      <c r="I47" s="29">
        <f t="shared" si="4"/>
        <v>26.399133498841039</v>
      </c>
      <c r="J47" s="29">
        <f t="shared" si="4"/>
        <v>28.217181968836719</v>
      </c>
      <c r="K47" s="29">
        <f t="shared" si="4"/>
        <v>20.201503440072866</v>
      </c>
      <c r="L47" s="29">
        <f t="shared" si="4"/>
        <v>32.992183795298459</v>
      </c>
      <c r="M47" s="29">
        <f t="shared" si="5"/>
        <v>18.528822085143769</v>
      </c>
      <c r="N47" s="29">
        <f t="shared" si="5"/>
        <v>28.295595466859329</v>
      </c>
      <c r="O47" s="29">
        <f t="shared" si="5"/>
        <v>30.588031798751658</v>
      </c>
      <c r="P47" s="29">
        <f t="shared" si="5"/>
        <v>20.561665587932485</v>
      </c>
      <c r="Q47" s="29">
        <f t="shared" si="5"/>
        <v>19.061036840091187</v>
      </c>
    </row>
    <row r="48" spans="1:17" ht="18" customHeight="1" x14ac:dyDescent="0.15">
      <c r="A48" s="16" t="s">
        <v>271</v>
      </c>
      <c r="B48" s="29" t="e">
        <f t="shared" si="4"/>
        <v>#DIV/0!</v>
      </c>
      <c r="C48" s="29" t="e">
        <f t="shared" si="4"/>
        <v>#DIV/0!</v>
      </c>
      <c r="D48" s="29">
        <f t="shared" si="4"/>
        <v>12.811010082035004</v>
      </c>
      <c r="E48" s="29">
        <f t="shared" si="4"/>
        <v>13.902204649720201</v>
      </c>
      <c r="F48" s="29">
        <f t="shared" si="4"/>
        <v>14.038935186747192</v>
      </c>
      <c r="G48" s="29">
        <f t="shared" si="4"/>
        <v>11.469955127316569</v>
      </c>
      <c r="H48" s="29">
        <f t="shared" si="4"/>
        <v>8.1453483903122006</v>
      </c>
      <c r="I48" s="29">
        <f t="shared" si="4"/>
        <v>3.6612919739047873</v>
      </c>
      <c r="J48" s="29">
        <f t="shared" si="4"/>
        <v>3.253964051422352</v>
      </c>
      <c r="K48" s="29">
        <f t="shared" si="4"/>
        <v>1.4270999140619061</v>
      </c>
      <c r="L48" s="29">
        <f t="shared" si="4"/>
        <v>2.2121210181370285</v>
      </c>
      <c r="M48" s="29">
        <f t="shared" si="5"/>
        <v>1.6352407458230263</v>
      </c>
      <c r="N48" s="29">
        <f t="shared" si="5"/>
        <v>6.1759594851301909</v>
      </c>
      <c r="O48" s="29">
        <f t="shared" si="5"/>
        <v>4.8706866795994213</v>
      </c>
      <c r="P48" s="29">
        <f t="shared" si="5"/>
        <v>6.0594958231188949</v>
      </c>
      <c r="Q48" s="29">
        <f t="shared" si="5"/>
        <v>5.4773257466480487</v>
      </c>
    </row>
    <row r="49" spans="1:17" ht="18" customHeight="1" x14ac:dyDescent="0.15">
      <c r="A49" s="16" t="s">
        <v>272</v>
      </c>
      <c r="B49" s="29" t="e">
        <f t="shared" si="4"/>
        <v>#DIV/0!</v>
      </c>
      <c r="C49" s="29" t="e">
        <f t="shared" si="4"/>
        <v>#DIV/0!</v>
      </c>
      <c r="D49" s="29">
        <f t="shared" si="4"/>
        <v>23.58716782452958</v>
      </c>
      <c r="E49" s="29">
        <f t="shared" si="4"/>
        <v>28.543970445071267</v>
      </c>
      <c r="F49" s="29">
        <f t="shared" si="4"/>
        <v>26.698335184106721</v>
      </c>
      <c r="G49" s="29">
        <f t="shared" si="4"/>
        <v>23.029022987579424</v>
      </c>
      <c r="H49" s="29">
        <f t="shared" si="4"/>
        <v>19.774165979966824</v>
      </c>
      <c r="I49" s="29">
        <f t="shared" si="4"/>
        <v>21.547985246559531</v>
      </c>
      <c r="J49" s="29">
        <f t="shared" si="4"/>
        <v>23.513252728502927</v>
      </c>
      <c r="K49" s="29">
        <f t="shared" si="4"/>
        <v>17.479768417118727</v>
      </c>
      <c r="L49" s="29">
        <f t="shared" si="4"/>
        <v>29.186587163592069</v>
      </c>
      <c r="M49" s="29">
        <f t="shared" si="4"/>
        <v>16.036037736891643</v>
      </c>
      <c r="N49" s="29">
        <f t="shared" si="4"/>
        <v>21.406128993253851</v>
      </c>
      <c r="O49" s="29">
        <f t="shared" si="4"/>
        <v>25.175356200159321</v>
      </c>
      <c r="P49" s="29">
        <f t="shared" si="4"/>
        <v>13.936169677620569</v>
      </c>
      <c r="Q49" s="29">
        <f t="shared" si="4"/>
        <v>12.075582470393703</v>
      </c>
    </row>
    <row r="50" spans="1:17" ht="18" customHeight="1" x14ac:dyDescent="0.15">
      <c r="A50" s="16" t="s">
        <v>278</v>
      </c>
      <c r="B50" s="29" t="e">
        <f t="shared" ref="B50:Q51" si="6">B21/B$23*100</f>
        <v>#DIV/0!</v>
      </c>
      <c r="C50" s="29" t="e">
        <f t="shared" si="6"/>
        <v>#DIV/0!</v>
      </c>
      <c r="D50" s="29">
        <f t="shared" si="6"/>
        <v>2.3113199127203985</v>
      </c>
      <c r="E50" s="29">
        <f t="shared" si="6"/>
        <v>0.29895354466328611</v>
      </c>
      <c r="F50" s="29">
        <f t="shared" si="6"/>
        <v>3.2105722923820994</v>
      </c>
      <c r="G50" s="29">
        <f t="shared" si="6"/>
        <v>0.12412922172327866</v>
      </c>
      <c r="H50" s="29">
        <f t="shared" si="6"/>
        <v>1.895911456632942</v>
      </c>
      <c r="I50" s="29">
        <f t="shared" si="6"/>
        <v>0.47905204196183337</v>
      </c>
      <c r="J50" s="29">
        <f t="shared" si="6"/>
        <v>1.7463399327312488</v>
      </c>
      <c r="K50" s="29">
        <f t="shared" si="6"/>
        <v>2.9023225008184843</v>
      </c>
      <c r="L50" s="29">
        <f t="shared" si="6"/>
        <v>2.9418731020233104</v>
      </c>
      <c r="M50" s="29">
        <f t="shared" si="6"/>
        <v>0.44620080049068273</v>
      </c>
      <c r="N50" s="29">
        <f t="shared" si="6"/>
        <v>0.49202623313837357</v>
      </c>
      <c r="O50" s="29">
        <f t="shared" si="6"/>
        <v>1.9572683913613755</v>
      </c>
      <c r="P50" s="29">
        <f t="shared" si="6"/>
        <v>0</v>
      </c>
      <c r="Q50" s="29">
        <f t="shared" si="6"/>
        <v>0.14508826128657637</v>
      </c>
    </row>
    <row r="51" spans="1:17" ht="18" customHeight="1" x14ac:dyDescent="0.15">
      <c r="A51" s="16" t="s">
        <v>279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  <c r="Q51" s="29">
        <f t="shared" si="6"/>
        <v>0</v>
      </c>
    </row>
    <row r="52" spans="1:17" ht="18" customHeight="1" x14ac:dyDescent="0.15">
      <c r="A52" s="16" t="s">
        <v>50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100</v>
      </c>
      <c r="E52" s="20">
        <f t="shared" si="7"/>
        <v>100.00000000000003</v>
      </c>
      <c r="F52" s="20">
        <f t="shared" si="7"/>
        <v>99.999999999999957</v>
      </c>
      <c r="G52" s="20">
        <f t="shared" si="7"/>
        <v>99.999999999999986</v>
      </c>
      <c r="H52" s="20">
        <f t="shared" si="7"/>
        <v>100</v>
      </c>
      <c r="I52" s="20">
        <f t="shared" si="7"/>
        <v>100</v>
      </c>
      <c r="J52" s="21">
        <f t="shared" si="7"/>
        <v>99.999999999999943</v>
      </c>
      <c r="K52" s="69">
        <f t="shared" si="7"/>
        <v>100</v>
      </c>
      <c r="L52" s="30">
        <f t="shared" si="7"/>
        <v>100</v>
      </c>
      <c r="M52" s="30">
        <f>SUM(M33:M51)-M34-M37-M38-M42-M48-M49</f>
        <v>100</v>
      </c>
      <c r="N52" s="30">
        <f>SUM(N33:N51)-N34-N37-N38-N42-N48-N49</f>
        <v>100</v>
      </c>
      <c r="O52" s="30">
        <f>SUM(O33:O51)-O34-O37-O38-O42-O48-O49</f>
        <v>100</v>
      </c>
      <c r="P52" s="30">
        <f>SUM(P33:P51)-P34-P37-P38-P42-P48-P49</f>
        <v>100.00000000000003</v>
      </c>
      <c r="Q52" s="30">
        <f>SUM(Q33:Q51)-Q34-Q37-Q38-Q42-Q48-Q49</f>
        <v>100</v>
      </c>
    </row>
    <row r="53" spans="1:17" ht="18" customHeight="1" x14ac:dyDescent="0.15">
      <c r="A53" s="16" t="s">
        <v>275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28.85635076403652</v>
      </c>
      <c r="E53" s="20">
        <f t="shared" si="8"/>
        <v>28.694056524430167</v>
      </c>
      <c r="F53" s="20">
        <f t="shared" si="8"/>
        <v>28.021998776582556</v>
      </c>
      <c r="G53" s="20">
        <f t="shared" si="8"/>
        <v>36.935243269903388</v>
      </c>
      <c r="H53" s="20">
        <f t="shared" si="8"/>
        <v>39.761284675587021</v>
      </c>
      <c r="I53" s="20">
        <f t="shared" si="8"/>
        <v>40.336422360810928</v>
      </c>
      <c r="J53" s="21">
        <f t="shared" si="8"/>
        <v>40.337951931279967</v>
      </c>
      <c r="K53" s="69">
        <f t="shared" si="8"/>
        <v>46.100434301025388</v>
      </c>
      <c r="L53" s="30">
        <f t="shared" si="8"/>
        <v>34.531624368490085</v>
      </c>
      <c r="M53" s="30">
        <f t="shared" si="8"/>
        <v>44.24423991144134</v>
      </c>
      <c r="N53" s="30">
        <f>SUM(N33:N36)-N34</f>
        <v>39.150011141988912</v>
      </c>
      <c r="O53" s="30">
        <f>SUM(O33:O36)-O34</f>
        <v>37.704743828307215</v>
      </c>
      <c r="P53" s="30">
        <f>SUM(P33:P36)-P34</f>
        <v>42.74537290107952</v>
      </c>
      <c r="Q53" s="30">
        <f>SUM(Q33:Q36)-Q34</f>
        <v>45.235455810824774</v>
      </c>
    </row>
    <row r="54" spans="1:17" ht="18" customHeight="1" x14ac:dyDescent="0.15">
      <c r="A54" s="16" t="s">
        <v>280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39.374826278062201</v>
      </c>
      <c r="E54" s="20">
        <f t="shared" si="9"/>
        <v>43.841193361226487</v>
      </c>
      <c r="F54" s="20">
        <f t="shared" si="9"/>
        <v>46.241071913181365</v>
      </c>
      <c r="G54" s="20">
        <f t="shared" si="9"/>
        <v>37.677621038583418</v>
      </c>
      <c r="H54" s="20">
        <f t="shared" si="9"/>
        <v>32.082072546911171</v>
      </c>
      <c r="I54" s="20">
        <f t="shared" si="9"/>
        <v>26.878185540802871</v>
      </c>
      <c r="J54" s="21">
        <f t="shared" si="9"/>
        <v>29.963521901567969</v>
      </c>
      <c r="K54" s="69">
        <f t="shared" si="9"/>
        <v>23.103825940891351</v>
      </c>
      <c r="L54" s="30">
        <f t="shared" si="9"/>
        <v>35.934056897321767</v>
      </c>
      <c r="M54" s="30">
        <f>+M47+M50+M51</f>
        <v>18.975022885634452</v>
      </c>
      <c r="N54" s="30">
        <f>+N47+N50+N51</f>
        <v>28.7876216999977</v>
      </c>
      <c r="O54" s="30">
        <f>+O47+O50+O51</f>
        <v>32.545300190113032</v>
      </c>
      <c r="P54" s="30">
        <f>+P47+P50+P51</f>
        <v>20.561665587932485</v>
      </c>
      <c r="Q54" s="30">
        <f>+Q47+Q50+Q51</f>
        <v>19.206125101377765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68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[2]財政指標!$M$1</f>
        <v>烏山町</v>
      </c>
      <c r="P1" s="28" t="str">
        <f>[2]財政指標!$M$1</f>
        <v>烏山町</v>
      </c>
    </row>
    <row r="2" spans="1:17" ht="18" customHeight="1" x14ac:dyDescent="0.15">
      <c r="M2" s="18" t="s">
        <v>147</v>
      </c>
      <c r="Q2" s="18" t="s">
        <v>147</v>
      </c>
    </row>
    <row r="3" spans="1:17" ht="18" customHeight="1" x14ac:dyDescent="0.15">
      <c r="A3" s="12"/>
      <c r="B3" s="17" t="s">
        <v>167</v>
      </c>
      <c r="C3" s="12" t="s">
        <v>168</v>
      </c>
      <c r="D3" s="12" t="s">
        <v>170</v>
      </c>
      <c r="E3" s="12" t="s">
        <v>172</v>
      </c>
      <c r="F3" s="12" t="s">
        <v>174</v>
      </c>
      <c r="G3" s="12" t="s">
        <v>176</v>
      </c>
      <c r="H3" s="12" t="s">
        <v>178</v>
      </c>
      <c r="I3" s="12" t="s">
        <v>180</v>
      </c>
      <c r="J3" s="14" t="s">
        <v>221</v>
      </c>
      <c r="K3" s="14" t="s">
        <v>223</v>
      </c>
      <c r="L3" s="12" t="s">
        <v>186</v>
      </c>
      <c r="M3" s="12" t="s">
        <v>188</v>
      </c>
      <c r="N3" s="12" t="s">
        <v>190</v>
      </c>
      <c r="O3" s="2" t="s">
        <v>192</v>
      </c>
      <c r="P3" s="2" t="s">
        <v>194</v>
      </c>
      <c r="Q3" s="2" t="s">
        <v>159</v>
      </c>
    </row>
    <row r="4" spans="1:17" ht="18" customHeight="1" x14ac:dyDescent="0.15">
      <c r="A4" s="16" t="s">
        <v>51</v>
      </c>
      <c r="B4" s="16"/>
      <c r="C4" s="12"/>
      <c r="D4" s="12">
        <v>1360157</v>
      </c>
      <c r="E4" s="12">
        <v>1474294</v>
      </c>
      <c r="F4" s="12">
        <v>1475460</v>
      </c>
      <c r="G4" s="12">
        <v>1507364</v>
      </c>
      <c r="H4" s="12">
        <v>1510888</v>
      </c>
      <c r="I4" s="12">
        <v>1576703</v>
      </c>
      <c r="J4" s="14">
        <v>1629225</v>
      </c>
      <c r="K4" s="13">
        <v>1602943</v>
      </c>
      <c r="L4" s="16">
        <v>1629654</v>
      </c>
      <c r="M4" s="16">
        <v>1591979</v>
      </c>
      <c r="N4" s="16">
        <v>1606699</v>
      </c>
      <c r="O4" s="16">
        <v>1608472</v>
      </c>
      <c r="P4" s="16">
        <v>1531454</v>
      </c>
      <c r="Q4" s="16">
        <v>1542668</v>
      </c>
    </row>
    <row r="5" spans="1:17" ht="18" customHeight="1" x14ac:dyDescent="0.15">
      <c r="A5" s="16" t="s">
        <v>52</v>
      </c>
      <c r="B5" s="16"/>
      <c r="C5" s="12"/>
      <c r="D5" s="12">
        <v>957884</v>
      </c>
      <c r="E5" s="12">
        <v>1030853</v>
      </c>
      <c r="F5" s="12">
        <v>1032846</v>
      </c>
      <c r="G5" s="12">
        <v>1057811</v>
      </c>
      <c r="H5" s="12">
        <v>1062615</v>
      </c>
      <c r="I5" s="12">
        <v>1099085</v>
      </c>
      <c r="J5" s="14">
        <v>1110538</v>
      </c>
      <c r="K5" s="13">
        <v>1114725</v>
      </c>
      <c r="L5" s="16">
        <v>1115831</v>
      </c>
      <c r="M5" s="16">
        <v>1099531</v>
      </c>
      <c r="N5" s="16">
        <v>1120129</v>
      </c>
      <c r="O5" s="16">
        <v>1096455</v>
      </c>
      <c r="P5" s="16">
        <v>1045190</v>
      </c>
      <c r="Q5" s="16">
        <v>1034189</v>
      </c>
    </row>
    <row r="6" spans="1:17" ht="18" customHeight="1" x14ac:dyDescent="0.15">
      <c r="A6" s="16" t="s">
        <v>53</v>
      </c>
      <c r="B6" s="16"/>
      <c r="C6" s="12"/>
      <c r="D6" s="12">
        <v>159757</v>
      </c>
      <c r="E6" s="12">
        <v>193055</v>
      </c>
      <c r="F6" s="12">
        <v>452470</v>
      </c>
      <c r="G6" s="12">
        <v>458721</v>
      </c>
      <c r="H6" s="12">
        <v>482615</v>
      </c>
      <c r="I6" s="12">
        <v>502843</v>
      </c>
      <c r="J6" s="14">
        <v>564037</v>
      </c>
      <c r="K6" s="68">
        <v>618178</v>
      </c>
      <c r="L6" s="16">
        <v>618118</v>
      </c>
      <c r="M6" s="16">
        <v>328770</v>
      </c>
      <c r="N6" s="16">
        <v>364323</v>
      </c>
      <c r="O6" s="16">
        <v>390713</v>
      </c>
      <c r="P6" s="16">
        <v>478695</v>
      </c>
      <c r="Q6" s="16">
        <v>546035</v>
      </c>
    </row>
    <row r="7" spans="1:17" ht="18" customHeight="1" x14ac:dyDescent="0.15">
      <c r="A7" s="16" t="s">
        <v>54</v>
      </c>
      <c r="B7" s="16"/>
      <c r="C7" s="12"/>
      <c r="D7" s="12">
        <v>618889</v>
      </c>
      <c r="E7" s="12">
        <v>670565</v>
      </c>
      <c r="F7" s="12">
        <v>686588</v>
      </c>
      <c r="G7" s="12">
        <v>720672</v>
      </c>
      <c r="H7" s="12">
        <v>774748</v>
      </c>
      <c r="I7" s="12">
        <v>820880</v>
      </c>
      <c r="J7" s="14">
        <v>848884</v>
      </c>
      <c r="K7" s="13">
        <v>893032</v>
      </c>
      <c r="L7" s="16">
        <v>915310</v>
      </c>
      <c r="M7" s="16">
        <v>878292</v>
      </c>
      <c r="N7" s="16">
        <v>833532</v>
      </c>
      <c r="O7" s="16">
        <v>832815</v>
      </c>
      <c r="P7" s="16">
        <v>837832</v>
      </c>
      <c r="Q7" s="16">
        <v>827893</v>
      </c>
    </row>
    <row r="8" spans="1:17" ht="18" customHeight="1" x14ac:dyDescent="0.15">
      <c r="A8" s="16" t="s">
        <v>55</v>
      </c>
      <c r="B8" s="16"/>
      <c r="C8" s="12"/>
      <c r="D8" s="12">
        <v>618889</v>
      </c>
      <c r="E8" s="12">
        <v>670565</v>
      </c>
      <c r="F8" s="12">
        <v>686572</v>
      </c>
      <c r="G8" s="12">
        <v>720513</v>
      </c>
      <c r="H8" s="12">
        <v>774741</v>
      </c>
      <c r="I8" s="12">
        <v>820607</v>
      </c>
      <c r="J8" s="14">
        <v>848749</v>
      </c>
      <c r="K8" s="13">
        <v>892993</v>
      </c>
      <c r="L8" s="16">
        <v>915298</v>
      </c>
      <c r="M8" s="16">
        <v>878292</v>
      </c>
      <c r="N8" s="16">
        <v>833532</v>
      </c>
      <c r="O8" s="16">
        <v>832700</v>
      </c>
      <c r="P8" s="16">
        <v>837823</v>
      </c>
      <c r="Q8" s="16">
        <v>827893</v>
      </c>
    </row>
    <row r="9" spans="1:17" ht="18" customHeight="1" x14ac:dyDescent="0.15">
      <c r="A9" s="16" t="s">
        <v>56</v>
      </c>
      <c r="B9" s="16"/>
      <c r="C9" s="12"/>
      <c r="D9" s="12">
        <v>0</v>
      </c>
      <c r="E9" s="12">
        <v>0</v>
      </c>
      <c r="F9" s="12">
        <v>16</v>
      </c>
      <c r="G9" s="12">
        <v>159</v>
      </c>
      <c r="H9" s="12">
        <v>7</v>
      </c>
      <c r="I9" s="12">
        <v>273</v>
      </c>
      <c r="J9" s="14">
        <v>135</v>
      </c>
      <c r="K9" s="13">
        <v>39</v>
      </c>
      <c r="L9" s="16">
        <v>12</v>
      </c>
      <c r="M9" s="16">
        <v>0</v>
      </c>
      <c r="N9" s="16">
        <v>0</v>
      </c>
      <c r="O9" s="16">
        <v>115</v>
      </c>
      <c r="P9" s="16">
        <v>9</v>
      </c>
      <c r="Q9" s="16">
        <v>0</v>
      </c>
    </row>
    <row r="10" spans="1:17" ht="18" customHeight="1" x14ac:dyDescent="0.15">
      <c r="A10" s="16" t="s">
        <v>57</v>
      </c>
      <c r="B10" s="16"/>
      <c r="C10" s="12"/>
      <c r="D10" s="12">
        <v>462754</v>
      </c>
      <c r="E10" s="12">
        <v>546844</v>
      </c>
      <c r="F10" s="12">
        <v>541009</v>
      </c>
      <c r="G10" s="12">
        <v>630786</v>
      </c>
      <c r="H10" s="12">
        <v>613093</v>
      </c>
      <c r="I10" s="12">
        <v>633734</v>
      </c>
      <c r="J10" s="14">
        <v>672179</v>
      </c>
      <c r="K10" s="13">
        <v>655790</v>
      </c>
      <c r="L10" s="16">
        <v>708656</v>
      </c>
      <c r="M10" s="16">
        <v>710726</v>
      </c>
      <c r="N10" s="16">
        <v>720900</v>
      </c>
      <c r="O10" s="16">
        <v>703038</v>
      </c>
      <c r="P10" s="16">
        <v>651867</v>
      </c>
      <c r="Q10" s="16">
        <v>651568</v>
      </c>
    </row>
    <row r="11" spans="1:17" ht="18" customHeight="1" x14ac:dyDescent="0.15">
      <c r="A11" s="16" t="s">
        <v>58</v>
      </c>
      <c r="B11" s="16"/>
      <c r="C11" s="12"/>
      <c r="D11" s="12">
        <v>64012</v>
      </c>
      <c r="E11" s="12">
        <v>65707</v>
      </c>
      <c r="F11" s="12">
        <v>44429</v>
      </c>
      <c r="G11" s="12">
        <v>28056</v>
      </c>
      <c r="H11" s="12">
        <v>19160</v>
      </c>
      <c r="I11" s="12">
        <v>41074</v>
      </c>
      <c r="J11" s="14">
        <v>52883</v>
      </c>
      <c r="K11" s="14">
        <v>52505</v>
      </c>
      <c r="L11" s="16">
        <v>48659</v>
      </c>
      <c r="M11" s="16">
        <v>55953</v>
      </c>
      <c r="N11" s="16">
        <v>55642</v>
      </c>
      <c r="O11" s="16">
        <v>44376</v>
      </c>
      <c r="P11" s="16">
        <v>48925</v>
      </c>
      <c r="Q11" s="16">
        <v>52027</v>
      </c>
    </row>
    <row r="12" spans="1:17" ht="18" customHeight="1" x14ac:dyDescent="0.15">
      <c r="A12" s="16" t="s">
        <v>59</v>
      </c>
      <c r="B12" s="16"/>
      <c r="C12" s="12"/>
      <c r="D12" s="12">
        <v>928963</v>
      </c>
      <c r="E12" s="12">
        <v>962047</v>
      </c>
      <c r="F12" s="12">
        <v>1073981</v>
      </c>
      <c r="G12" s="12">
        <v>1054781</v>
      </c>
      <c r="H12" s="12">
        <v>1091610</v>
      </c>
      <c r="I12" s="12">
        <v>1124521</v>
      </c>
      <c r="J12" s="14">
        <v>1173473</v>
      </c>
      <c r="K12" s="14">
        <v>1123872</v>
      </c>
      <c r="L12" s="16">
        <v>1271679</v>
      </c>
      <c r="M12" s="16">
        <v>1113659</v>
      </c>
      <c r="N12" s="16">
        <v>1126962</v>
      </c>
      <c r="O12" s="16">
        <v>1101514</v>
      </c>
      <c r="P12" s="16">
        <v>1100556</v>
      </c>
      <c r="Q12" s="16">
        <v>1119245</v>
      </c>
    </row>
    <row r="13" spans="1:17" ht="18" customHeight="1" x14ac:dyDescent="0.15">
      <c r="A13" s="16" t="s">
        <v>60</v>
      </c>
      <c r="B13" s="16"/>
      <c r="C13" s="12"/>
      <c r="D13" s="12">
        <v>571074</v>
      </c>
      <c r="E13" s="12">
        <v>624581</v>
      </c>
      <c r="F13" s="12">
        <v>674727</v>
      </c>
      <c r="G13" s="12">
        <v>672612</v>
      </c>
      <c r="H13" s="12">
        <v>697938</v>
      </c>
      <c r="I13" s="12">
        <v>729022</v>
      </c>
      <c r="J13" s="14">
        <v>724405</v>
      </c>
      <c r="K13" s="14">
        <v>785943</v>
      </c>
      <c r="L13" s="16">
        <v>837996</v>
      </c>
      <c r="M13" s="16">
        <v>783291</v>
      </c>
      <c r="N13" s="16">
        <v>796045</v>
      </c>
      <c r="O13" s="16">
        <v>805887</v>
      </c>
      <c r="P13" s="16">
        <v>812164</v>
      </c>
      <c r="Q13" s="16">
        <v>852643</v>
      </c>
    </row>
    <row r="14" spans="1:17" ht="18" customHeight="1" x14ac:dyDescent="0.15">
      <c r="A14" s="16" t="s">
        <v>61</v>
      </c>
      <c r="B14" s="16"/>
      <c r="C14" s="12"/>
      <c r="D14" s="12">
        <v>271388</v>
      </c>
      <c r="E14" s="12">
        <v>381628</v>
      </c>
      <c r="F14" s="12">
        <v>303645</v>
      </c>
      <c r="G14" s="12">
        <v>289292</v>
      </c>
      <c r="H14" s="12">
        <v>311968</v>
      </c>
      <c r="I14" s="12">
        <v>362804</v>
      </c>
      <c r="J14" s="14">
        <v>253470</v>
      </c>
      <c r="K14" s="14">
        <v>279284</v>
      </c>
      <c r="L14" s="16">
        <v>209769</v>
      </c>
      <c r="M14" s="16">
        <v>454921</v>
      </c>
      <c r="N14" s="16">
        <v>476636</v>
      </c>
      <c r="O14" s="16">
        <v>495731</v>
      </c>
      <c r="P14" s="16">
        <v>465721</v>
      </c>
      <c r="Q14" s="16">
        <v>578006</v>
      </c>
    </row>
    <row r="15" spans="1:17" ht="18" customHeight="1" x14ac:dyDescent="0.15">
      <c r="A15" s="16" t="s">
        <v>62</v>
      </c>
      <c r="B15" s="16"/>
      <c r="C15" s="12"/>
      <c r="D15" s="12">
        <v>285915</v>
      </c>
      <c r="E15" s="12">
        <v>137495</v>
      </c>
      <c r="F15" s="12">
        <v>22175</v>
      </c>
      <c r="G15" s="12">
        <v>64650</v>
      </c>
      <c r="H15" s="12">
        <v>49083</v>
      </c>
      <c r="I15" s="12">
        <v>5407</v>
      </c>
      <c r="J15" s="14">
        <v>5700</v>
      </c>
      <c r="K15" s="13">
        <v>4284</v>
      </c>
      <c r="L15" s="16">
        <v>245369</v>
      </c>
      <c r="M15" s="16">
        <v>53803</v>
      </c>
      <c r="N15" s="16">
        <v>1658</v>
      </c>
      <c r="O15" s="16">
        <v>4746</v>
      </c>
      <c r="P15" s="16">
        <v>107057</v>
      </c>
      <c r="Q15" s="16">
        <v>1319</v>
      </c>
    </row>
    <row r="16" spans="1:17" ht="18" customHeight="1" x14ac:dyDescent="0.15">
      <c r="A16" s="16" t="s">
        <v>63</v>
      </c>
      <c r="B16" s="16"/>
      <c r="C16" s="12"/>
      <c r="D16" s="12">
        <v>40972</v>
      </c>
      <c r="E16" s="12">
        <v>40490</v>
      </c>
      <c r="F16" s="12">
        <v>40490</v>
      </c>
      <c r="G16" s="12">
        <v>40262</v>
      </c>
      <c r="H16" s="12">
        <v>40320</v>
      </c>
      <c r="I16" s="12">
        <v>40264</v>
      </c>
      <c r="J16" s="14">
        <v>40000</v>
      </c>
      <c r="K16" s="13">
        <v>50216</v>
      </c>
      <c r="L16" s="16">
        <v>50210</v>
      </c>
      <c r="M16" s="16">
        <v>50210</v>
      </c>
      <c r="N16" s="16">
        <v>50000</v>
      </c>
      <c r="O16" s="16">
        <v>50000</v>
      </c>
      <c r="P16" s="16">
        <v>50000</v>
      </c>
      <c r="Q16" s="16">
        <v>50000</v>
      </c>
    </row>
    <row r="17" spans="1:17" ht="18" customHeight="1" x14ac:dyDescent="0.15">
      <c r="A17" s="16" t="s">
        <v>71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18" customHeight="1" x14ac:dyDescent="0.15">
      <c r="A18" s="16" t="s">
        <v>152</v>
      </c>
      <c r="B18" s="16"/>
      <c r="C18" s="12"/>
      <c r="D18" s="12">
        <v>2168304</v>
      </c>
      <c r="E18" s="12">
        <v>2660120</v>
      </c>
      <c r="F18" s="12">
        <v>2374347</v>
      </c>
      <c r="G18" s="12">
        <v>1967206</v>
      </c>
      <c r="H18" s="12">
        <v>1563878</v>
      </c>
      <c r="I18" s="12">
        <v>1833525</v>
      </c>
      <c r="J18" s="14">
        <v>1182578</v>
      </c>
      <c r="K18" s="13">
        <v>1280296</v>
      </c>
      <c r="L18" s="16">
        <v>1292822</v>
      </c>
      <c r="M18" s="16">
        <v>1290072</v>
      </c>
      <c r="N18" s="16">
        <v>944343</v>
      </c>
      <c r="O18" s="16">
        <v>783765</v>
      </c>
      <c r="P18" s="16">
        <v>417681</v>
      </c>
      <c r="Q18" s="16">
        <v>304503</v>
      </c>
    </row>
    <row r="19" spans="1:17" ht="18" customHeight="1" x14ac:dyDescent="0.15">
      <c r="A19" s="16" t="s">
        <v>65</v>
      </c>
      <c r="B19" s="16"/>
      <c r="C19" s="12"/>
      <c r="D19" s="12">
        <v>1078351</v>
      </c>
      <c r="E19" s="12">
        <v>1369192</v>
      </c>
      <c r="F19" s="12">
        <v>798473</v>
      </c>
      <c r="G19" s="12">
        <v>701456</v>
      </c>
      <c r="H19" s="12">
        <v>545885</v>
      </c>
      <c r="I19" s="12">
        <v>314379</v>
      </c>
      <c r="J19" s="14">
        <v>269989</v>
      </c>
      <c r="K19" s="13">
        <v>221431</v>
      </c>
      <c r="L19" s="16">
        <v>297502</v>
      </c>
      <c r="M19" s="16">
        <v>270057</v>
      </c>
      <c r="N19" s="16">
        <v>312619</v>
      </c>
      <c r="O19" s="16">
        <v>305567</v>
      </c>
      <c r="P19" s="16">
        <v>38909</v>
      </c>
      <c r="Q19" s="16">
        <v>36339</v>
      </c>
    </row>
    <row r="20" spans="1:17" ht="18" customHeight="1" x14ac:dyDescent="0.15">
      <c r="A20" s="16" t="s">
        <v>66</v>
      </c>
      <c r="B20" s="16"/>
      <c r="C20" s="12"/>
      <c r="D20" s="12">
        <v>1059832</v>
      </c>
      <c r="E20" s="12">
        <v>1254029</v>
      </c>
      <c r="F20" s="12">
        <v>1523346</v>
      </c>
      <c r="G20" s="12">
        <v>1217344</v>
      </c>
      <c r="H20" s="12">
        <v>957774</v>
      </c>
      <c r="I20" s="12">
        <v>1424215</v>
      </c>
      <c r="J20" s="14">
        <v>808017</v>
      </c>
      <c r="K20" s="13">
        <v>968854</v>
      </c>
      <c r="L20" s="16">
        <v>893929</v>
      </c>
      <c r="M20" s="16">
        <v>958120</v>
      </c>
      <c r="N20" s="16">
        <v>581220</v>
      </c>
      <c r="O20" s="16">
        <v>434852</v>
      </c>
      <c r="P20" s="16">
        <v>329571</v>
      </c>
      <c r="Q20" s="16">
        <v>234676</v>
      </c>
    </row>
    <row r="21" spans="1:17" ht="18" customHeight="1" x14ac:dyDescent="0.15">
      <c r="A21" s="16" t="s">
        <v>153</v>
      </c>
      <c r="B21" s="16"/>
      <c r="C21" s="12"/>
      <c r="D21" s="12">
        <v>385890</v>
      </c>
      <c r="E21" s="12">
        <v>1019</v>
      </c>
      <c r="F21" s="12">
        <v>128587</v>
      </c>
      <c r="G21" s="12">
        <v>3148</v>
      </c>
      <c r="H21" s="12">
        <v>60686</v>
      </c>
      <c r="I21" s="12">
        <v>20635</v>
      </c>
      <c r="J21" s="14">
        <v>27781</v>
      </c>
      <c r="K21" s="13">
        <v>208202</v>
      </c>
      <c r="L21" s="16">
        <v>47392</v>
      </c>
      <c r="M21" s="16">
        <v>9603</v>
      </c>
      <c r="N21" s="16">
        <v>532</v>
      </c>
      <c r="O21" s="16">
        <v>34889</v>
      </c>
      <c r="P21" s="16">
        <v>0</v>
      </c>
      <c r="Q21" s="16">
        <v>5506</v>
      </c>
    </row>
    <row r="22" spans="1:17" ht="18" customHeight="1" x14ac:dyDescent="0.15">
      <c r="A22" s="16" t="s">
        <v>154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18" customHeight="1" x14ac:dyDescent="0.15">
      <c r="A23" s="16" t="s">
        <v>50</v>
      </c>
      <c r="B23" s="16">
        <f t="shared" ref="B23:N23" si="0">SUM(B4:B22)-B5-B8-B9-B13-B19-B20</f>
        <v>0</v>
      </c>
      <c r="C23" s="12">
        <f t="shared" si="0"/>
        <v>0</v>
      </c>
      <c r="D23" s="12">
        <f t="shared" si="0"/>
        <v>6747001</v>
      </c>
      <c r="E23" s="12">
        <f t="shared" si="0"/>
        <v>7133264</v>
      </c>
      <c r="F23" s="12">
        <f t="shared" si="0"/>
        <v>7143181</v>
      </c>
      <c r="G23" s="12">
        <f t="shared" si="0"/>
        <v>6764938</v>
      </c>
      <c r="H23" s="12">
        <f t="shared" si="0"/>
        <v>6518049</v>
      </c>
      <c r="I23" s="12">
        <f t="shared" si="0"/>
        <v>6962390</v>
      </c>
      <c r="J23" s="14">
        <f t="shared" si="0"/>
        <v>6450210</v>
      </c>
      <c r="K23" s="13">
        <f t="shared" si="0"/>
        <v>6768602</v>
      </c>
      <c r="L23" s="17">
        <f t="shared" si="0"/>
        <v>7037638</v>
      </c>
      <c r="M23" s="17">
        <f t="shared" si="0"/>
        <v>6537988</v>
      </c>
      <c r="N23" s="17">
        <f t="shared" si="0"/>
        <v>6181227</v>
      </c>
      <c r="O23" s="17">
        <f>SUM(O4:O22)-O5-O8-O9-O13-O19-O20</f>
        <v>6050059</v>
      </c>
      <c r="P23" s="17">
        <f>SUM(P4:P22)-P5-P8-P9-P13-P19-P20</f>
        <v>5689788</v>
      </c>
      <c r="Q23" s="17">
        <f>SUM(Q4:Q22)-Q5-Q8-Q9-Q13-Q19-Q20</f>
        <v>5678770</v>
      </c>
    </row>
    <row r="24" spans="1:17" ht="18" customHeight="1" x14ac:dyDescent="0.15">
      <c r="A24" s="16" t="s">
        <v>69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2138803</v>
      </c>
      <c r="E24" s="12">
        <f t="shared" si="1"/>
        <v>2337914</v>
      </c>
      <c r="F24" s="12">
        <f t="shared" si="1"/>
        <v>2614518</v>
      </c>
      <c r="G24" s="12">
        <f t="shared" si="1"/>
        <v>2686757</v>
      </c>
      <c r="H24" s="12">
        <f t="shared" si="1"/>
        <v>2768251</v>
      </c>
      <c r="I24" s="12">
        <f t="shared" si="1"/>
        <v>2900426</v>
      </c>
      <c r="J24" s="14">
        <f t="shared" si="1"/>
        <v>3042146</v>
      </c>
      <c r="K24" s="13">
        <f t="shared" si="1"/>
        <v>3114153</v>
      </c>
      <c r="L24" s="17">
        <f t="shared" si="1"/>
        <v>3163082</v>
      </c>
      <c r="M24" s="17">
        <f t="shared" si="1"/>
        <v>2799041</v>
      </c>
      <c r="N24" s="17">
        <f>SUM(N4:N7)-N5</f>
        <v>2804554</v>
      </c>
      <c r="O24" s="17">
        <f>SUM(O4:O7)-O5</f>
        <v>2832000</v>
      </c>
      <c r="P24" s="17">
        <f>SUM(P4:P7)-P5</f>
        <v>2847981</v>
      </c>
      <c r="Q24" s="17">
        <f>SUM(Q4:Q7)-Q5</f>
        <v>2916596</v>
      </c>
    </row>
    <row r="25" spans="1:17" ht="18" customHeight="1" x14ac:dyDescent="0.15">
      <c r="A25" s="16" t="s">
        <v>155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2554194</v>
      </c>
      <c r="E25" s="12">
        <f t="shared" si="2"/>
        <v>2661139</v>
      </c>
      <c r="F25" s="12">
        <f t="shared" si="2"/>
        <v>2502934</v>
      </c>
      <c r="G25" s="12">
        <f t="shared" si="2"/>
        <v>1970354</v>
      </c>
      <c r="H25" s="12">
        <f t="shared" si="2"/>
        <v>1624564</v>
      </c>
      <c r="I25" s="12">
        <f t="shared" si="2"/>
        <v>1854160</v>
      </c>
      <c r="J25" s="14">
        <f t="shared" si="2"/>
        <v>1210359</v>
      </c>
      <c r="K25" s="13">
        <f t="shared" si="2"/>
        <v>1488498</v>
      </c>
      <c r="L25" s="17">
        <f t="shared" si="2"/>
        <v>1340214</v>
      </c>
      <c r="M25" s="17">
        <f t="shared" si="2"/>
        <v>1299675</v>
      </c>
      <c r="N25" s="17">
        <f>+N18+N21+N22</f>
        <v>944875</v>
      </c>
      <c r="O25" s="17">
        <f>+O18+O21+O22</f>
        <v>818654</v>
      </c>
      <c r="P25" s="17">
        <f>+P18+P21+P22</f>
        <v>417681</v>
      </c>
      <c r="Q25" s="17">
        <f>+Q18+Q21+Q22</f>
        <v>310009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[2]財政指標!$M$1</f>
        <v>烏山町</v>
      </c>
      <c r="P30" s="28"/>
      <c r="Q30" s="28" t="str">
        <f>[2]財政指標!$M$1</f>
        <v>烏山町</v>
      </c>
    </row>
    <row r="31" spans="1:17" ht="18" customHeight="1" x14ac:dyDescent="0.15"/>
    <row r="32" spans="1:17" ht="18" customHeight="1" x14ac:dyDescent="0.15">
      <c r="A32" s="12"/>
      <c r="B32" s="17" t="s">
        <v>167</v>
      </c>
      <c r="C32" s="12" t="s">
        <v>168</v>
      </c>
      <c r="D32" s="12" t="s">
        <v>170</v>
      </c>
      <c r="E32" s="12" t="s">
        <v>172</v>
      </c>
      <c r="F32" s="12" t="s">
        <v>174</v>
      </c>
      <c r="G32" s="12" t="s">
        <v>176</v>
      </c>
      <c r="H32" s="12" t="s">
        <v>178</v>
      </c>
      <c r="I32" s="12" t="s">
        <v>180</v>
      </c>
      <c r="J32" s="14" t="s">
        <v>221</v>
      </c>
      <c r="K32" s="14" t="s">
        <v>223</v>
      </c>
      <c r="L32" s="12" t="s">
        <v>186</v>
      </c>
      <c r="M32" s="12" t="s">
        <v>188</v>
      </c>
      <c r="N32" s="12" t="s">
        <v>190</v>
      </c>
      <c r="O32" s="2" t="s">
        <v>192</v>
      </c>
      <c r="P32" s="2" t="s">
        <v>194</v>
      </c>
      <c r="Q32" s="2" t="s">
        <v>159</v>
      </c>
    </row>
    <row r="33" spans="1:17" ht="18" customHeight="1" x14ac:dyDescent="0.15">
      <c r="A33" s="16" t="s">
        <v>51</v>
      </c>
      <c r="B33" s="29" t="e">
        <f t="shared" ref="B33:Q33" si="3">B4/B$23*100</f>
        <v>#DIV/0!</v>
      </c>
      <c r="C33" s="29" t="e">
        <f t="shared" si="3"/>
        <v>#DIV/0!</v>
      </c>
      <c r="D33" s="29">
        <f t="shared" si="3"/>
        <v>20.159430834529296</v>
      </c>
      <c r="E33" s="29">
        <f t="shared" si="3"/>
        <v>20.667873781203109</v>
      </c>
      <c r="F33" s="29">
        <f t="shared" si="3"/>
        <v>20.655503479472241</v>
      </c>
      <c r="G33" s="29">
        <f t="shared" si="3"/>
        <v>22.282007610417125</v>
      </c>
      <c r="H33" s="29">
        <f t="shared" si="3"/>
        <v>23.180065077755629</v>
      </c>
      <c r="I33" s="29">
        <f t="shared" si="3"/>
        <v>22.646002306679172</v>
      </c>
      <c r="J33" s="29">
        <f t="shared" si="3"/>
        <v>25.258479956466534</v>
      </c>
      <c r="K33" s="29">
        <f t="shared" si="3"/>
        <v>23.682039511260967</v>
      </c>
      <c r="L33" s="29">
        <f t="shared" si="3"/>
        <v>23.156263507728021</v>
      </c>
      <c r="M33" s="29">
        <f t="shared" si="3"/>
        <v>24.349677607239414</v>
      </c>
      <c r="N33" s="29">
        <f t="shared" si="3"/>
        <v>25.99320490899299</v>
      </c>
      <c r="O33" s="29">
        <f t="shared" si="3"/>
        <v>26.586054780622803</v>
      </c>
      <c r="P33" s="29">
        <f t="shared" si="3"/>
        <v>26.915835880001154</v>
      </c>
      <c r="Q33" s="29">
        <f t="shared" si="3"/>
        <v>27.165530563836889</v>
      </c>
    </row>
    <row r="34" spans="1:17" ht="18" customHeight="1" x14ac:dyDescent="0.15">
      <c r="A34" s="16" t="s">
        <v>52</v>
      </c>
      <c r="B34" s="29" t="e">
        <f t="shared" ref="B34:Q49" si="4">B5/B$23*100</f>
        <v>#DIV/0!</v>
      </c>
      <c r="C34" s="29" t="e">
        <f t="shared" si="4"/>
        <v>#DIV/0!</v>
      </c>
      <c r="D34" s="29">
        <f t="shared" si="4"/>
        <v>14.197181829378714</v>
      </c>
      <c r="E34" s="29">
        <f t="shared" si="4"/>
        <v>14.451350742100672</v>
      </c>
      <c r="F34" s="29">
        <f t="shared" si="4"/>
        <v>14.459188420397021</v>
      </c>
      <c r="G34" s="29">
        <f t="shared" si="4"/>
        <v>15.636669545234561</v>
      </c>
      <c r="H34" s="29">
        <f t="shared" si="4"/>
        <v>16.302654367894441</v>
      </c>
      <c r="I34" s="29">
        <f t="shared" si="4"/>
        <v>15.786030371754528</v>
      </c>
      <c r="J34" s="29">
        <f t="shared" si="4"/>
        <v>17.217082854666746</v>
      </c>
      <c r="K34" s="29">
        <f t="shared" si="4"/>
        <v>16.469058160015908</v>
      </c>
      <c r="L34" s="29">
        <f t="shared" si="4"/>
        <v>15.855191756097714</v>
      </c>
      <c r="M34" s="29">
        <f t="shared" ref="M34:Q48" si="5">M5/M$23*100</f>
        <v>16.817574458686678</v>
      </c>
      <c r="N34" s="29">
        <f t="shared" si="5"/>
        <v>18.12146682204035</v>
      </c>
      <c r="O34" s="29">
        <f t="shared" si="5"/>
        <v>18.123046403349125</v>
      </c>
      <c r="P34" s="29">
        <f t="shared" si="5"/>
        <v>18.36957721447618</v>
      </c>
      <c r="Q34" s="29">
        <f t="shared" si="5"/>
        <v>18.211496503644277</v>
      </c>
    </row>
    <row r="35" spans="1:17" ht="18" customHeight="1" x14ac:dyDescent="0.15">
      <c r="A35" s="16" t="s">
        <v>53</v>
      </c>
      <c r="B35" s="29" t="e">
        <f t="shared" si="4"/>
        <v>#DIV/0!</v>
      </c>
      <c r="C35" s="29" t="e">
        <f t="shared" si="4"/>
        <v>#DIV/0!</v>
      </c>
      <c r="D35" s="29">
        <f t="shared" si="4"/>
        <v>2.3678223850863516</v>
      </c>
      <c r="E35" s="29">
        <f t="shared" si="4"/>
        <v>2.7064048099159095</v>
      </c>
      <c r="F35" s="29">
        <f t="shared" si="4"/>
        <v>6.3342928031643044</v>
      </c>
      <c r="G35" s="29">
        <f t="shared" si="4"/>
        <v>6.7808603715215128</v>
      </c>
      <c r="H35" s="29">
        <f t="shared" si="4"/>
        <v>7.4042861598616394</v>
      </c>
      <c r="I35" s="29">
        <f t="shared" si="4"/>
        <v>7.2222756840682578</v>
      </c>
      <c r="J35" s="29">
        <f t="shared" si="4"/>
        <v>8.7444749860857254</v>
      </c>
      <c r="K35" s="29">
        <f t="shared" si="4"/>
        <v>9.1330233333264381</v>
      </c>
      <c r="L35" s="29">
        <f t="shared" si="4"/>
        <v>8.7830320343274266</v>
      </c>
      <c r="M35" s="29">
        <f t="shared" si="5"/>
        <v>5.0286112485981933</v>
      </c>
      <c r="N35" s="29">
        <f t="shared" si="5"/>
        <v>5.8940239534966121</v>
      </c>
      <c r="O35" s="29">
        <f t="shared" si="5"/>
        <v>6.4580031368289132</v>
      </c>
      <c r="P35" s="29">
        <f t="shared" si="5"/>
        <v>8.4132308620286036</v>
      </c>
      <c r="Q35" s="29">
        <f t="shared" si="5"/>
        <v>9.6153744560882028</v>
      </c>
    </row>
    <row r="36" spans="1:17" ht="18" customHeight="1" x14ac:dyDescent="0.15">
      <c r="A36" s="16" t="s">
        <v>54</v>
      </c>
      <c r="B36" s="29" t="e">
        <f t="shared" si="4"/>
        <v>#DIV/0!</v>
      </c>
      <c r="C36" s="29" t="e">
        <f t="shared" si="4"/>
        <v>#DIV/0!</v>
      </c>
      <c r="D36" s="29">
        <f t="shared" si="4"/>
        <v>9.1728013676002131</v>
      </c>
      <c r="E36" s="29">
        <f t="shared" si="4"/>
        <v>9.4005352949224914</v>
      </c>
      <c r="F36" s="29">
        <f t="shared" si="4"/>
        <v>9.6117962011602405</v>
      </c>
      <c r="G36" s="29">
        <f t="shared" si="4"/>
        <v>10.653046635460665</v>
      </c>
      <c r="H36" s="29">
        <f t="shared" si="4"/>
        <v>11.886194780063789</v>
      </c>
      <c r="I36" s="29">
        <f t="shared" si="4"/>
        <v>11.790204225847734</v>
      </c>
      <c r="J36" s="29">
        <f t="shared" si="4"/>
        <v>13.160563764590611</v>
      </c>
      <c r="K36" s="29">
        <f t="shared" si="4"/>
        <v>13.19374370069329</v>
      </c>
      <c r="L36" s="29">
        <f t="shared" si="4"/>
        <v>13.005926136013249</v>
      </c>
      <c r="M36" s="29">
        <f t="shared" si="5"/>
        <v>13.433674090561192</v>
      </c>
      <c r="N36" s="29">
        <f t="shared" si="5"/>
        <v>13.484895474636346</v>
      </c>
      <c r="O36" s="29">
        <f t="shared" si="5"/>
        <v>13.765402948962976</v>
      </c>
      <c r="P36" s="29">
        <f t="shared" si="5"/>
        <v>14.725188354996707</v>
      </c>
      <c r="Q36" s="29">
        <f t="shared" si="5"/>
        <v>14.57873800136297</v>
      </c>
    </row>
    <row r="37" spans="1:17" ht="18" customHeight="1" x14ac:dyDescent="0.15">
      <c r="A37" s="16" t="s">
        <v>55</v>
      </c>
      <c r="B37" s="29" t="e">
        <f t="shared" si="4"/>
        <v>#DIV/0!</v>
      </c>
      <c r="C37" s="29" t="e">
        <f t="shared" si="4"/>
        <v>#DIV/0!</v>
      </c>
      <c r="D37" s="29">
        <f t="shared" si="4"/>
        <v>9.1728013676002131</v>
      </c>
      <c r="E37" s="29">
        <f t="shared" si="4"/>
        <v>9.4005352949224914</v>
      </c>
      <c r="F37" s="29">
        <f t="shared" si="4"/>
        <v>9.6115722113159379</v>
      </c>
      <c r="G37" s="29">
        <f t="shared" si="4"/>
        <v>10.65069628132586</v>
      </c>
      <c r="H37" s="29">
        <f t="shared" si="4"/>
        <v>11.886087385964727</v>
      </c>
      <c r="I37" s="29">
        <f t="shared" si="4"/>
        <v>11.786283158513097</v>
      </c>
      <c r="J37" s="29">
        <f t="shared" si="4"/>
        <v>13.158470809477521</v>
      </c>
      <c r="K37" s="29">
        <f t="shared" si="4"/>
        <v>13.19316751080947</v>
      </c>
      <c r="L37" s="29">
        <f t="shared" si="4"/>
        <v>13.005755624259162</v>
      </c>
      <c r="M37" s="29">
        <f t="shared" si="5"/>
        <v>13.433674090561192</v>
      </c>
      <c r="N37" s="29">
        <f t="shared" si="5"/>
        <v>13.484895474636346</v>
      </c>
      <c r="O37" s="29">
        <f t="shared" si="5"/>
        <v>13.763502141053499</v>
      </c>
      <c r="P37" s="29">
        <f t="shared" si="5"/>
        <v>14.725030176871265</v>
      </c>
      <c r="Q37" s="29">
        <f t="shared" si="5"/>
        <v>14.57873800136297</v>
      </c>
    </row>
    <row r="38" spans="1:17" ht="18" customHeight="1" x14ac:dyDescent="0.15">
      <c r="A38" s="16" t="s">
        <v>56</v>
      </c>
      <c r="B38" s="29" t="e">
        <f t="shared" si="4"/>
        <v>#DIV/0!</v>
      </c>
      <c r="C38" s="29" t="e">
        <f t="shared" si="4"/>
        <v>#DIV/0!</v>
      </c>
      <c r="D38" s="29">
        <f t="shared" si="4"/>
        <v>0</v>
      </c>
      <c r="E38" s="29">
        <f t="shared" si="4"/>
        <v>0</v>
      </c>
      <c r="F38" s="29">
        <f t="shared" si="4"/>
        <v>2.2398984430045942E-4</v>
      </c>
      <c r="G38" s="29">
        <f t="shared" si="4"/>
        <v>2.3503541348050788E-3</v>
      </c>
      <c r="H38" s="29">
        <f t="shared" si="4"/>
        <v>1.0739409906246485E-4</v>
      </c>
      <c r="I38" s="29">
        <f t="shared" si="4"/>
        <v>3.9210673346365254E-3</v>
      </c>
      <c r="J38" s="29">
        <f t="shared" si="4"/>
        <v>2.0929551130893414E-3</v>
      </c>
      <c r="K38" s="29">
        <f t="shared" si="4"/>
        <v>5.7618988381943567E-4</v>
      </c>
      <c r="L38" s="29">
        <f t="shared" si="4"/>
        <v>1.7051175408567477E-4</v>
      </c>
      <c r="M38" s="29">
        <f t="shared" si="5"/>
        <v>0</v>
      </c>
      <c r="N38" s="29">
        <f t="shared" si="5"/>
        <v>0</v>
      </c>
      <c r="O38" s="29">
        <f t="shared" si="5"/>
        <v>1.9008079094765854E-3</v>
      </c>
      <c r="P38" s="29">
        <f t="shared" si="5"/>
        <v>1.581781254415806E-4</v>
      </c>
      <c r="Q38" s="29">
        <f t="shared" si="5"/>
        <v>0</v>
      </c>
    </row>
    <row r="39" spans="1:17" ht="18" customHeight="1" x14ac:dyDescent="0.15">
      <c r="A39" s="16" t="s">
        <v>57</v>
      </c>
      <c r="B39" s="29" t="e">
        <f t="shared" si="4"/>
        <v>#DIV/0!</v>
      </c>
      <c r="C39" s="29" t="e">
        <f t="shared" si="4"/>
        <v>#DIV/0!</v>
      </c>
      <c r="D39" s="29">
        <f t="shared" si="4"/>
        <v>6.858662092980274</v>
      </c>
      <c r="E39" s="29">
        <f t="shared" si="4"/>
        <v>7.6661118949193527</v>
      </c>
      <c r="F39" s="29">
        <f t="shared" si="4"/>
        <v>7.5737826046967038</v>
      </c>
      <c r="G39" s="29">
        <f t="shared" si="4"/>
        <v>9.3243426621204808</v>
      </c>
      <c r="H39" s="29">
        <f t="shared" si="4"/>
        <v>9.4060814823576813</v>
      </c>
      <c r="I39" s="29">
        <f t="shared" si="4"/>
        <v>9.1022479349763508</v>
      </c>
      <c r="J39" s="29">
        <f t="shared" si="4"/>
        <v>10.421040555268743</v>
      </c>
      <c r="K39" s="29">
        <f t="shared" si="4"/>
        <v>9.6887067669217366</v>
      </c>
      <c r="L39" s="29">
        <f t="shared" si="4"/>
        <v>10.069514800278162</v>
      </c>
      <c r="M39" s="29">
        <f t="shared" si="5"/>
        <v>10.870714354324297</v>
      </c>
      <c r="N39" s="29">
        <f t="shared" si="5"/>
        <v>11.662732981655584</v>
      </c>
      <c r="O39" s="29">
        <f t="shared" si="5"/>
        <v>11.620349487500865</v>
      </c>
      <c r="P39" s="29">
        <f t="shared" si="5"/>
        <v>11.456788899691869</v>
      </c>
      <c r="Q39" s="29">
        <f t="shared" si="5"/>
        <v>11.473752238600966</v>
      </c>
    </row>
    <row r="40" spans="1:17" ht="18" customHeight="1" x14ac:dyDescent="0.15">
      <c r="A40" s="16" t="s">
        <v>58</v>
      </c>
      <c r="B40" s="29" t="e">
        <f t="shared" si="4"/>
        <v>#DIV/0!</v>
      </c>
      <c r="C40" s="29" t="e">
        <f t="shared" si="4"/>
        <v>#DIV/0!</v>
      </c>
      <c r="D40" s="29">
        <f t="shared" si="4"/>
        <v>0.94874745090448331</v>
      </c>
      <c r="E40" s="29">
        <f t="shared" si="4"/>
        <v>0.92113512131332864</v>
      </c>
      <c r="F40" s="29">
        <f t="shared" si="4"/>
        <v>0.62197779952656951</v>
      </c>
      <c r="G40" s="29">
        <f t="shared" si="4"/>
        <v>0.41472663903202067</v>
      </c>
      <c r="H40" s="29">
        <f t="shared" si="4"/>
        <v>0.29395299114811813</v>
      </c>
      <c r="I40" s="29">
        <f t="shared" si="4"/>
        <v>0.58994109781267634</v>
      </c>
      <c r="J40" s="29">
        <f t="shared" si="4"/>
        <v>0.81986477959632331</v>
      </c>
      <c r="K40" s="29">
        <f t="shared" si="4"/>
        <v>0.77571409871639674</v>
      </c>
      <c r="L40" s="29">
        <f t="shared" si="4"/>
        <v>0.69141095350457071</v>
      </c>
      <c r="M40" s="29">
        <f t="shared" si="5"/>
        <v>0.85581374575786928</v>
      </c>
      <c r="N40" s="29">
        <f t="shared" si="5"/>
        <v>0.90017726254026909</v>
      </c>
      <c r="O40" s="29">
        <f t="shared" si="5"/>
        <v>0.73348045035593867</v>
      </c>
      <c r="P40" s="29">
        <f t="shared" si="5"/>
        <v>0.85987386524770337</v>
      </c>
      <c r="Q40" s="29">
        <f t="shared" si="5"/>
        <v>0.91616670511395959</v>
      </c>
    </row>
    <row r="41" spans="1:17" ht="18" customHeight="1" x14ac:dyDescent="0.15">
      <c r="A41" s="16" t="s">
        <v>59</v>
      </c>
      <c r="B41" s="29" t="e">
        <f t="shared" si="4"/>
        <v>#DIV/0!</v>
      </c>
      <c r="C41" s="29" t="e">
        <f t="shared" si="4"/>
        <v>#DIV/0!</v>
      </c>
      <c r="D41" s="29">
        <f t="shared" si="4"/>
        <v>13.768532122642341</v>
      </c>
      <c r="E41" s="29">
        <f t="shared" si="4"/>
        <v>13.486771273290882</v>
      </c>
      <c r="F41" s="29">
        <f t="shared" si="4"/>
        <v>15.035052310728231</v>
      </c>
      <c r="G41" s="29">
        <f t="shared" si="4"/>
        <v>15.591879777759972</v>
      </c>
      <c r="H41" s="29">
        <f t="shared" si="4"/>
        <v>16.747496068225324</v>
      </c>
      <c r="I41" s="29">
        <f t="shared" si="4"/>
        <v>16.151364689424177</v>
      </c>
      <c r="J41" s="29">
        <f t="shared" si="4"/>
        <v>18.192787521646583</v>
      </c>
      <c r="K41" s="29">
        <f t="shared" si="4"/>
        <v>16.604196848920942</v>
      </c>
      <c r="L41" s="29">
        <f t="shared" si="4"/>
        <v>18.069684743659735</v>
      </c>
      <c r="M41" s="29">
        <f t="shared" si="5"/>
        <v>17.033665402873176</v>
      </c>
      <c r="N41" s="29">
        <f t="shared" si="5"/>
        <v>18.232011217190372</v>
      </c>
      <c r="O41" s="29">
        <f t="shared" si="5"/>
        <v>18.206665422601663</v>
      </c>
      <c r="P41" s="29">
        <f t="shared" si="5"/>
        <v>19.342653891498244</v>
      </c>
      <c r="Q41" s="29">
        <f t="shared" si="5"/>
        <v>19.709285637558839</v>
      </c>
    </row>
    <row r="42" spans="1:17" ht="18" customHeight="1" x14ac:dyDescent="0.15">
      <c r="A42" s="16" t="s">
        <v>60</v>
      </c>
      <c r="B42" s="29" t="e">
        <f t="shared" si="4"/>
        <v>#DIV/0!</v>
      </c>
      <c r="C42" s="29" t="e">
        <f t="shared" si="4"/>
        <v>#DIV/0!</v>
      </c>
      <c r="D42" s="29">
        <f t="shared" si="4"/>
        <v>8.4641161310039816</v>
      </c>
      <c r="E42" s="29">
        <f t="shared" si="4"/>
        <v>8.7558935152266901</v>
      </c>
      <c r="F42" s="29">
        <f t="shared" si="4"/>
        <v>9.4457497297072557</v>
      </c>
      <c r="G42" s="29">
        <f t="shared" si="4"/>
        <v>9.9426188384875083</v>
      </c>
      <c r="H42" s="29">
        <f t="shared" si="4"/>
        <v>10.707774673065513</v>
      </c>
      <c r="I42" s="29">
        <f t="shared" si="4"/>
        <v>10.470858426488604</v>
      </c>
      <c r="J42" s="29">
        <f t="shared" si="4"/>
        <v>11.230719619981365</v>
      </c>
      <c r="K42" s="29">
        <f t="shared" si="4"/>
        <v>11.611600150223044</v>
      </c>
      <c r="L42" s="29">
        <f t="shared" si="4"/>
        <v>11.907347323064926</v>
      </c>
      <c r="M42" s="29">
        <f t="shared" si="5"/>
        <v>11.980612384115725</v>
      </c>
      <c r="N42" s="29">
        <f t="shared" si="5"/>
        <v>12.878430123986709</v>
      </c>
      <c r="O42" s="29">
        <f t="shared" si="5"/>
        <v>13.320316380385714</v>
      </c>
      <c r="P42" s="29">
        <f t="shared" si="5"/>
        <v>14.274064341237318</v>
      </c>
      <c r="Q42" s="29">
        <f t="shared" si="5"/>
        <v>15.014571817488646</v>
      </c>
    </row>
    <row r="43" spans="1:17" ht="18" customHeight="1" x14ac:dyDescent="0.15">
      <c r="A43" s="16" t="s">
        <v>61</v>
      </c>
      <c r="B43" s="29" t="e">
        <f t="shared" si="4"/>
        <v>#DIV/0!</v>
      </c>
      <c r="C43" s="29" t="e">
        <f t="shared" si="4"/>
        <v>#DIV/0!</v>
      </c>
      <c r="D43" s="29">
        <f t="shared" si="4"/>
        <v>4.0223500782051165</v>
      </c>
      <c r="E43" s="29">
        <f t="shared" si="4"/>
        <v>5.3499772334235773</v>
      </c>
      <c r="F43" s="29">
        <f t="shared" si="4"/>
        <v>4.250837267038313</v>
      </c>
      <c r="G43" s="29">
        <f t="shared" si="4"/>
        <v>4.2763437004152882</v>
      </c>
      <c r="H43" s="29">
        <f t="shared" si="4"/>
        <v>4.7862174709027201</v>
      </c>
      <c r="I43" s="29">
        <f t="shared" si="4"/>
        <v>5.2109117702398171</v>
      </c>
      <c r="J43" s="29">
        <f t="shared" si="4"/>
        <v>3.9296395001092983</v>
      </c>
      <c r="K43" s="29">
        <f t="shared" si="4"/>
        <v>4.1261696285289045</v>
      </c>
      <c r="L43" s="29">
        <f t="shared" si="4"/>
        <v>2.9806733452331589</v>
      </c>
      <c r="M43" s="29">
        <f t="shared" si="5"/>
        <v>6.9581192256700382</v>
      </c>
      <c r="N43" s="29">
        <f t="shared" si="5"/>
        <v>7.7110256588214607</v>
      </c>
      <c r="O43" s="29">
        <f t="shared" si="5"/>
        <v>8.1938209197629313</v>
      </c>
      <c r="P43" s="29">
        <f t="shared" si="5"/>
        <v>8.1852083065309298</v>
      </c>
      <c r="Q43" s="29">
        <f t="shared" si="5"/>
        <v>10.178366089839876</v>
      </c>
    </row>
    <row r="44" spans="1:17" ht="18" customHeight="1" x14ac:dyDescent="0.15">
      <c r="A44" s="16" t="s">
        <v>62</v>
      </c>
      <c r="B44" s="29" t="e">
        <f t="shared" si="4"/>
        <v>#DIV/0!</v>
      </c>
      <c r="C44" s="29" t="e">
        <f t="shared" si="4"/>
        <v>#DIV/0!</v>
      </c>
      <c r="D44" s="29">
        <f t="shared" si="4"/>
        <v>4.2376605546671779</v>
      </c>
      <c r="E44" s="29">
        <f t="shared" si="4"/>
        <v>1.9275187347615341</v>
      </c>
      <c r="F44" s="29">
        <f t="shared" si="4"/>
        <v>0.31043592483516796</v>
      </c>
      <c r="G44" s="29">
        <f t="shared" si="4"/>
        <v>0.95566286047263116</v>
      </c>
      <c r="H44" s="29">
        <f t="shared" si="4"/>
        <v>0.75303208061185178</v>
      </c>
      <c r="I44" s="29">
        <f t="shared" si="4"/>
        <v>7.7660113840218661E-2</v>
      </c>
      <c r="J44" s="29">
        <f t="shared" si="4"/>
        <v>8.8369215885994418E-2</v>
      </c>
      <c r="K44" s="29">
        <f t="shared" si="4"/>
        <v>6.329224262262724E-2</v>
      </c>
      <c r="L44" s="29">
        <f t="shared" si="4"/>
        <v>3.4865248823539945</v>
      </c>
      <c r="M44" s="29">
        <f t="shared" si="5"/>
        <v>0.82292901118815143</v>
      </c>
      <c r="N44" s="29">
        <f t="shared" si="5"/>
        <v>2.6823153396566733E-2</v>
      </c>
      <c r="O44" s="29">
        <f t="shared" si="5"/>
        <v>7.8445515985877165E-2</v>
      </c>
      <c r="P44" s="29">
        <f t="shared" si="5"/>
        <v>1.8815639528221437</v>
      </c>
      <c r="Q44" s="29">
        <f t="shared" si="5"/>
        <v>2.3226860746253148E-2</v>
      </c>
    </row>
    <row r="45" spans="1:17" ht="18" customHeight="1" x14ac:dyDescent="0.15">
      <c r="A45" s="16" t="s">
        <v>63</v>
      </c>
      <c r="B45" s="29" t="e">
        <f t="shared" si="4"/>
        <v>#DIV/0!</v>
      </c>
      <c r="C45" s="29" t="e">
        <f t="shared" si="4"/>
        <v>#DIV/0!</v>
      </c>
      <c r="D45" s="29">
        <f t="shared" si="4"/>
        <v>0.60726239702647145</v>
      </c>
      <c r="E45" s="29">
        <f t="shared" si="4"/>
        <v>0.56762233950685126</v>
      </c>
      <c r="F45" s="29">
        <f t="shared" si="4"/>
        <v>0.56683429973285004</v>
      </c>
      <c r="G45" s="29">
        <f t="shared" si="4"/>
        <v>0.59515696965737153</v>
      </c>
      <c r="H45" s="29">
        <f t="shared" si="4"/>
        <v>0.61859001059979757</v>
      </c>
      <c r="I45" s="29">
        <f t="shared" si="4"/>
        <v>0.57830716176485375</v>
      </c>
      <c r="J45" s="29">
        <f t="shared" si="4"/>
        <v>0.62013484832276777</v>
      </c>
      <c r="K45" s="29">
        <f t="shared" si="4"/>
        <v>0.74189618476607133</v>
      </c>
      <c r="L45" s="29">
        <f t="shared" si="4"/>
        <v>0.71344959772014416</v>
      </c>
      <c r="M45" s="29">
        <f t="shared" si="5"/>
        <v>0.76797326639326957</v>
      </c>
      <c r="N45" s="29">
        <f t="shared" si="5"/>
        <v>0.80890088650683767</v>
      </c>
      <c r="O45" s="29">
        <f t="shared" si="5"/>
        <v>0.82643822151155877</v>
      </c>
      <c r="P45" s="29">
        <f t="shared" si="5"/>
        <v>0.87876736356433671</v>
      </c>
      <c r="Q45" s="29">
        <f t="shared" si="5"/>
        <v>0.88047235580944461</v>
      </c>
    </row>
    <row r="46" spans="1:17" ht="18" customHeight="1" x14ac:dyDescent="0.15">
      <c r="A46" s="16" t="s">
        <v>71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0</v>
      </c>
    </row>
    <row r="47" spans="1:17" ht="18" customHeight="1" x14ac:dyDescent="0.15">
      <c r="A47" s="16" t="s">
        <v>64</v>
      </c>
      <c r="B47" s="29" t="e">
        <f t="shared" si="4"/>
        <v>#DIV/0!</v>
      </c>
      <c r="C47" s="29" t="e">
        <f t="shared" si="4"/>
        <v>#DIV/0!</v>
      </c>
      <c r="D47" s="29">
        <f t="shared" si="4"/>
        <v>32.137300705898816</v>
      </c>
      <c r="E47" s="29">
        <f t="shared" si="4"/>
        <v>37.291764331167329</v>
      </c>
      <c r="F47" s="29">
        <f t="shared" si="4"/>
        <v>33.23935092782893</v>
      </c>
      <c r="G47" s="29">
        <f t="shared" si="4"/>
        <v>29.079438717694089</v>
      </c>
      <c r="H47" s="29">
        <f t="shared" si="4"/>
        <v>23.993038407658489</v>
      </c>
      <c r="I47" s="29">
        <f t="shared" si="4"/>
        <v>26.334706903807458</v>
      </c>
      <c r="J47" s="29">
        <f t="shared" si="4"/>
        <v>18.333945716496054</v>
      </c>
      <c r="K47" s="29">
        <f t="shared" si="4"/>
        <v>18.915220602422774</v>
      </c>
      <c r="L47" s="29">
        <f t="shared" si="4"/>
        <v>18.370112245045853</v>
      </c>
      <c r="M47" s="29">
        <f t="shared" si="5"/>
        <v>19.731941998058119</v>
      </c>
      <c r="N47" s="29">
        <f t="shared" si="5"/>
        <v>15.277597797330531</v>
      </c>
      <c r="O47" s="29">
        <f t="shared" si="5"/>
        <v>12.954667053660138</v>
      </c>
      <c r="P47" s="29">
        <f t="shared" si="5"/>
        <v>7.340888623618314</v>
      </c>
      <c r="Q47" s="29">
        <f t="shared" si="5"/>
        <v>5.3621294752208666</v>
      </c>
    </row>
    <row r="48" spans="1:17" ht="18" customHeight="1" x14ac:dyDescent="0.15">
      <c r="A48" s="16" t="s">
        <v>65</v>
      </c>
      <c r="B48" s="29" t="e">
        <f t="shared" si="4"/>
        <v>#DIV/0!</v>
      </c>
      <c r="C48" s="29" t="e">
        <f t="shared" si="4"/>
        <v>#DIV/0!</v>
      </c>
      <c r="D48" s="29">
        <f t="shared" si="4"/>
        <v>15.982671412083679</v>
      </c>
      <c r="E48" s="29">
        <f t="shared" si="4"/>
        <v>19.194466936874903</v>
      </c>
      <c r="F48" s="29">
        <f t="shared" si="4"/>
        <v>11.178115184257546</v>
      </c>
      <c r="G48" s="29">
        <f t="shared" si="4"/>
        <v>10.368993773483217</v>
      </c>
      <c r="H48" s="29">
        <f t="shared" si="4"/>
        <v>8.3749753952448049</v>
      </c>
      <c r="I48" s="29">
        <f t="shared" si="4"/>
        <v>4.5153891120721479</v>
      </c>
      <c r="J48" s="29">
        <f t="shared" si="4"/>
        <v>4.185739689095394</v>
      </c>
      <c r="K48" s="29">
        <f t="shared" si="4"/>
        <v>3.2714436452313191</v>
      </c>
      <c r="L48" s="29">
        <f t="shared" si="4"/>
        <v>4.2272989886663677</v>
      </c>
      <c r="M48" s="29">
        <f t="shared" si="5"/>
        <v>4.1305826807880344</v>
      </c>
      <c r="N48" s="29">
        <f t="shared" si="5"/>
        <v>5.0575557247776208</v>
      </c>
      <c r="O48" s="29">
        <f t="shared" si="5"/>
        <v>5.0506449606524502</v>
      </c>
      <c r="P48" s="29">
        <f t="shared" si="5"/>
        <v>0.68383918697849555</v>
      </c>
      <c r="Q48" s="29">
        <f t="shared" si="5"/>
        <v>0.63990969875518822</v>
      </c>
    </row>
    <row r="49" spans="1:17" ht="18" customHeight="1" x14ac:dyDescent="0.15">
      <c r="A49" s="16" t="s">
        <v>66</v>
      </c>
      <c r="B49" s="29" t="e">
        <f t="shared" si="4"/>
        <v>#DIV/0!</v>
      </c>
      <c r="C49" s="29" t="e">
        <f t="shared" si="4"/>
        <v>#DIV/0!</v>
      </c>
      <c r="D49" s="29">
        <f t="shared" si="4"/>
        <v>15.708193907189283</v>
      </c>
      <c r="E49" s="29">
        <f t="shared" si="4"/>
        <v>17.580016665582544</v>
      </c>
      <c r="F49" s="29">
        <f t="shared" si="4"/>
        <v>21.325877084732976</v>
      </c>
      <c r="G49" s="29">
        <f t="shared" si="4"/>
        <v>17.994902540126752</v>
      </c>
      <c r="H49" s="29">
        <f t="shared" si="4"/>
        <v>14.694182262207603</v>
      </c>
      <c r="I49" s="29">
        <f t="shared" si="4"/>
        <v>20.455834849814501</v>
      </c>
      <c r="J49" s="29">
        <f t="shared" si="4"/>
        <v>12.526987493430447</v>
      </c>
      <c r="K49" s="29">
        <f t="shared" si="4"/>
        <v>14.313945479435782</v>
      </c>
      <c r="L49" s="29">
        <f t="shared" si="4"/>
        <v>12.702116818171097</v>
      </c>
      <c r="M49" s="29">
        <f t="shared" si="4"/>
        <v>14.654661342296743</v>
      </c>
      <c r="N49" s="29">
        <f t="shared" si="4"/>
        <v>9.4029874651100833</v>
      </c>
      <c r="O49" s="29">
        <f t="shared" si="4"/>
        <v>7.1875662700148872</v>
      </c>
      <c r="P49" s="29">
        <f t="shared" si="4"/>
        <v>5.7923247755452403</v>
      </c>
      <c r="Q49" s="29">
        <f t="shared" si="4"/>
        <v>4.1325146114387445</v>
      </c>
    </row>
    <row r="50" spans="1:17" ht="18" customHeight="1" x14ac:dyDescent="0.15">
      <c r="A50" s="16" t="s">
        <v>67</v>
      </c>
      <c r="B50" s="29" t="e">
        <f t="shared" ref="B50:Q51" si="6">B21/B$23*100</f>
        <v>#DIV/0!</v>
      </c>
      <c r="C50" s="29" t="e">
        <f t="shared" si="6"/>
        <v>#DIV/0!</v>
      </c>
      <c r="D50" s="29">
        <f t="shared" si="6"/>
        <v>5.7194300104594618</v>
      </c>
      <c r="E50" s="29">
        <f t="shared" si="6"/>
        <v>1.4285185575635502E-2</v>
      </c>
      <c r="F50" s="29">
        <f t="shared" si="6"/>
        <v>1.8001363818164484</v>
      </c>
      <c r="G50" s="29">
        <f t="shared" si="6"/>
        <v>4.6534055448845209E-2</v>
      </c>
      <c r="H50" s="29">
        <f t="shared" si="6"/>
        <v>0.93104547081496314</v>
      </c>
      <c r="I50" s="29">
        <f t="shared" si="6"/>
        <v>0.29637811153928462</v>
      </c>
      <c r="J50" s="29">
        <f t="shared" si="6"/>
        <v>0.43069915553137028</v>
      </c>
      <c r="K50" s="29">
        <f t="shared" si="6"/>
        <v>3.0759970818198501</v>
      </c>
      <c r="L50" s="29">
        <f t="shared" si="6"/>
        <v>0.67340775413569154</v>
      </c>
      <c r="M50" s="29">
        <f t="shared" si="6"/>
        <v>0.14688004933627899</v>
      </c>
      <c r="N50" s="29">
        <f t="shared" si="6"/>
        <v>8.606705432432752E-3</v>
      </c>
      <c r="O50" s="29">
        <f t="shared" si="6"/>
        <v>0.57667206220633549</v>
      </c>
      <c r="P50" s="29">
        <f t="shared" si="6"/>
        <v>0</v>
      </c>
      <c r="Q50" s="29">
        <f t="shared" si="6"/>
        <v>9.6957615821736037E-2</v>
      </c>
    </row>
    <row r="51" spans="1:17" ht="18" customHeight="1" x14ac:dyDescent="0.15">
      <c r="A51" s="16" t="s">
        <v>68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  <c r="Q51" s="29">
        <f t="shared" si="6"/>
        <v>0</v>
      </c>
    </row>
    <row r="52" spans="1:17" ht="18" customHeight="1" x14ac:dyDescent="0.15">
      <c r="A52" s="16" t="s">
        <v>50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99.999999999999986</v>
      </c>
      <c r="E52" s="20">
        <f t="shared" si="7"/>
        <v>100</v>
      </c>
      <c r="F52" s="20">
        <f t="shared" si="7"/>
        <v>99.999999999999986</v>
      </c>
      <c r="G52" s="20">
        <f t="shared" si="7"/>
        <v>100.00000000000003</v>
      </c>
      <c r="H52" s="20">
        <f t="shared" si="7"/>
        <v>99.999999999999972</v>
      </c>
      <c r="I52" s="20">
        <f t="shared" si="7"/>
        <v>100.00000000000003</v>
      </c>
      <c r="J52" s="21">
        <f t="shared" si="7"/>
        <v>99.999999999999972</v>
      </c>
      <c r="K52" s="69">
        <f t="shared" si="7"/>
        <v>99.999999999999972</v>
      </c>
      <c r="L52" s="30">
        <f t="shared" si="7"/>
        <v>100.00000000000003</v>
      </c>
      <c r="M52" s="30">
        <f>SUM(M33:M51)-M34-M37-M38-M42-M48-M49</f>
        <v>99.999999999999943</v>
      </c>
      <c r="N52" s="30">
        <f>SUM(N33:N51)-N34-N37-N38-N42-N48-N49</f>
        <v>100.00000000000001</v>
      </c>
      <c r="O52" s="30">
        <f>SUM(O33:O51)-O34-O37-O38-O42-O48-O49</f>
        <v>100.00000000000001</v>
      </c>
      <c r="P52" s="30">
        <f>SUM(P33:P51)-P34-P37-P38-P42-P48-P49</f>
        <v>100.00000000000006</v>
      </c>
      <c r="Q52" s="30">
        <f>SUM(Q33:Q51)-Q34-Q37-Q38-Q42-Q48-Q49</f>
        <v>100.00000000000001</v>
      </c>
    </row>
    <row r="53" spans="1:17" ht="18" customHeight="1" x14ac:dyDescent="0.15">
      <c r="A53" s="16" t="s">
        <v>69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31.70005458721586</v>
      </c>
      <c r="E53" s="20">
        <f t="shared" si="8"/>
        <v>32.774813886041514</v>
      </c>
      <c r="F53" s="20">
        <f t="shared" si="8"/>
        <v>36.601592483796786</v>
      </c>
      <c r="G53" s="20">
        <f t="shared" si="8"/>
        <v>39.715914617399299</v>
      </c>
      <c r="H53" s="20">
        <f t="shared" si="8"/>
        <v>42.470546017681059</v>
      </c>
      <c r="I53" s="20">
        <f t="shared" si="8"/>
        <v>41.658482216595168</v>
      </c>
      <c r="J53" s="21">
        <f t="shared" si="8"/>
        <v>47.16351870714287</v>
      </c>
      <c r="K53" s="69">
        <f t="shared" si="8"/>
        <v>46.008806545280692</v>
      </c>
      <c r="L53" s="30">
        <f t="shared" si="8"/>
        <v>44.945221678068705</v>
      </c>
      <c r="M53" s="30">
        <f t="shared" si="8"/>
        <v>42.811962946398801</v>
      </c>
      <c r="N53" s="30">
        <f>SUM(N33:N36)-N34</f>
        <v>45.372124337125953</v>
      </c>
      <c r="O53" s="30">
        <f>SUM(O33:O36)-O34</f>
        <v>46.809460866414696</v>
      </c>
      <c r="P53" s="30">
        <f>SUM(P33:P36)-P34</f>
        <v>50.05425509702647</v>
      </c>
      <c r="Q53" s="30">
        <f>SUM(Q33:Q36)-Q34</f>
        <v>51.359643021288058</v>
      </c>
    </row>
    <row r="54" spans="1:17" ht="18" customHeight="1" x14ac:dyDescent="0.15">
      <c r="A54" s="16" t="s">
        <v>70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37.856730716358278</v>
      </c>
      <c r="E54" s="20">
        <f t="shared" si="9"/>
        <v>37.306049516742966</v>
      </c>
      <c r="F54" s="20">
        <f t="shared" si="9"/>
        <v>35.039487309645381</v>
      </c>
      <c r="G54" s="20">
        <f t="shared" si="9"/>
        <v>29.125972773142934</v>
      </c>
      <c r="H54" s="20">
        <f t="shared" si="9"/>
        <v>24.924083878473454</v>
      </c>
      <c r="I54" s="20">
        <f t="shared" si="9"/>
        <v>26.631085015346741</v>
      </c>
      <c r="J54" s="21">
        <f t="shared" si="9"/>
        <v>18.764644872027425</v>
      </c>
      <c r="K54" s="69">
        <f t="shared" si="9"/>
        <v>21.991217684242624</v>
      </c>
      <c r="L54" s="30">
        <f t="shared" si="9"/>
        <v>19.043519999181544</v>
      </c>
      <c r="M54" s="30">
        <f>+M47+M50+M51</f>
        <v>19.878822047394397</v>
      </c>
      <c r="N54" s="30">
        <f>+N47+N50+N51</f>
        <v>15.286204502762963</v>
      </c>
      <c r="O54" s="30">
        <f>+O47+O50+O51</f>
        <v>13.531339115866473</v>
      </c>
      <c r="P54" s="30">
        <f>+P47+P50+P51</f>
        <v>7.340888623618314</v>
      </c>
      <c r="Q54" s="30">
        <f>+Q47+Q50+Q51</f>
        <v>5.459087091042603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381"/>
  <sheetViews>
    <sheetView view="pageBreakPreview" zoomScaleNormal="100" zoomScaleSheetLayoutView="100" workbookViewId="0">
      <pane xSplit="1" ySplit="3" topLeftCell="V26" activePane="bottomRight" state="frozen"/>
      <selection pane="topRight" activeCell="B1" sqref="B1"/>
      <selection pane="bottomLeft" activeCell="A2" sqref="A2"/>
      <selection pane="bottomRight" activeCell="AI33" sqref="AI33"/>
    </sheetView>
  </sheetViews>
  <sheetFormatPr defaultColWidth="9" defaultRowHeight="12" x14ac:dyDescent="0.15"/>
  <cols>
    <col min="1" max="1" width="24.77734375" style="18" customWidth="1"/>
    <col min="2" max="3" width="9.77734375" style="18" hidden="1" customWidth="1"/>
    <col min="4" max="24" width="9.77734375" style="18" customWidth="1"/>
    <col min="25" max="32" width="9.77734375" style="15" customWidth="1"/>
    <col min="33" max="16384" width="9" style="18"/>
  </cols>
  <sheetData>
    <row r="1" spans="1:32" ht="15" customHeight="1" x14ac:dyDescent="0.2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28" t="str">
        <f>財政指標!$X$1</f>
        <v>那須烏山市</v>
      </c>
      <c r="L1" s="15"/>
      <c r="M1" s="31"/>
      <c r="N1" s="31"/>
      <c r="O1" s="31"/>
      <c r="P1" s="31"/>
      <c r="Q1" s="31"/>
      <c r="U1" s="28" t="str">
        <f>財政指標!$X$1</f>
        <v>那須烏山市</v>
      </c>
      <c r="V1" s="15"/>
      <c r="W1" s="32"/>
      <c r="AE1" s="28" t="str">
        <f>財政指標!$X$1</f>
        <v>那須烏山市</v>
      </c>
    </row>
    <row r="2" spans="1:32" ht="15" customHeight="1" x14ac:dyDescent="0.15">
      <c r="K2" s="15"/>
      <c r="L2" s="15" t="s">
        <v>147</v>
      </c>
      <c r="O2" s="35" t="s">
        <v>293</v>
      </c>
      <c r="U2" s="15"/>
      <c r="V2" s="15" t="s">
        <v>147</v>
      </c>
      <c r="AF2" s="15" t="s">
        <v>147</v>
      </c>
    </row>
    <row r="3" spans="1:32" ht="18" customHeight="1" x14ac:dyDescent="0.15">
      <c r="A3" s="17"/>
      <c r="B3" s="74" t="s">
        <v>167</v>
      </c>
      <c r="C3" s="74" t="s">
        <v>169</v>
      </c>
      <c r="D3" s="74" t="s">
        <v>171</v>
      </c>
      <c r="E3" s="74" t="s">
        <v>173</v>
      </c>
      <c r="F3" s="74" t="s">
        <v>175</v>
      </c>
      <c r="G3" s="74" t="s">
        <v>177</v>
      </c>
      <c r="H3" s="75" t="s">
        <v>179</v>
      </c>
      <c r="I3" s="74" t="s">
        <v>181</v>
      </c>
      <c r="J3" s="75" t="s">
        <v>183</v>
      </c>
      <c r="K3" s="75" t="s">
        <v>185</v>
      </c>
      <c r="L3" s="74" t="s">
        <v>187</v>
      </c>
      <c r="M3" s="74" t="s">
        <v>189</v>
      </c>
      <c r="N3" s="74" t="s">
        <v>191</v>
      </c>
      <c r="O3" s="74" t="s">
        <v>193</v>
      </c>
      <c r="P3" s="74" t="s">
        <v>195</v>
      </c>
      <c r="Q3" s="74" t="s">
        <v>196</v>
      </c>
      <c r="R3" s="39" t="s">
        <v>163</v>
      </c>
      <c r="S3" s="39" t="s">
        <v>294</v>
      </c>
      <c r="T3" s="39" t="s">
        <v>295</v>
      </c>
      <c r="U3" s="39" t="s">
        <v>303</v>
      </c>
      <c r="V3" s="39" t="s">
        <v>304</v>
      </c>
      <c r="W3" s="39" t="s">
        <v>307</v>
      </c>
      <c r="X3" s="39" t="s">
        <v>306</v>
      </c>
      <c r="Y3" s="39" t="s">
        <v>309</v>
      </c>
      <c r="Z3" s="39" t="s">
        <v>310</v>
      </c>
      <c r="AA3" s="39" t="s">
        <v>311</v>
      </c>
      <c r="AB3" s="39" t="s">
        <v>312</v>
      </c>
      <c r="AC3" s="39" t="s">
        <v>313</v>
      </c>
      <c r="AD3" s="39" t="s">
        <v>320</v>
      </c>
      <c r="AE3" s="39" t="str">
        <f>財政指標!AF3</f>
        <v>１８(H30)</v>
      </c>
      <c r="AF3" s="39" t="str">
        <f>財政指標!AG3</f>
        <v>１９(R１)</v>
      </c>
    </row>
    <row r="4" spans="1:32" ht="18" customHeight="1" x14ac:dyDescent="0.15">
      <c r="A4" s="19" t="s">
        <v>75</v>
      </c>
      <c r="B4" s="100"/>
      <c r="C4" s="100"/>
      <c r="D4" s="101">
        <f>目的・旧南那須町!D4+目的・旧烏山町!D4</f>
        <v>217672</v>
      </c>
      <c r="E4" s="101">
        <f>目的・旧南那須町!E4+目的・旧烏山町!E4</f>
        <v>227564</v>
      </c>
      <c r="F4" s="101">
        <f>目的・旧南那須町!F4+目的・旧烏山町!F4</f>
        <v>238048</v>
      </c>
      <c r="G4" s="101">
        <f>目的・旧南那須町!G4+目的・旧烏山町!G4</f>
        <v>237611</v>
      </c>
      <c r="H4" s="101">
        <f>目的・旧南那須町!H4+目的・旧烏山町!H4</f>
        <v>238456</v>
      </c>
      <c r="I4" s="101">
        <f>目的・旧南那須町!I4+目的・旧烏山町!I4</f>
        <v>233987</v>
      </c>
      <c r="J4" s="101">
        <f>目的・旧南那須町!J4+目的・旧烏山町!J4</f>
        <v>238306</v>
      </c>
      <c r="K4" s="101">
        <f>目的・旧南那須町!K4+目的・旧烏山町!K4</f>
        <v>241378</v>
      </c>
      <c r="L4" s="101">
        <f>目的・旧南那須町!L4+目的・旧烏山町!L4</f>
        <v>236082</v>
      </c>
      <c r="M4" s="101">
        <f>目的・旧南那須町!M4+目的・旧烏山町!M4</f>
        <v>224811</v>
      </c>
      <c r="N4" s="101">
        <f>目的・旧南那須町!N4+目的・旧烏山町!N4</f>
        <v>224551</v>
      </c>
      <c r="O4" s="101">
        <f>目的・旧南那須町!O4+目的・旧烏山町!O4</f>
        <v>219598</v>
      </c>
      <c r="P4" s="101">
        <f>目的・旧南那須町!P4+目的・旧烏山町!P4</f>
        <v>198778</v>
      </c>
      <c r="Q4" s="101">
        <f>目的・旧南那須町!Q4+目的・旧烏山町!Q4</f>
        <v>192872</v>
      </c>
      <c r="R4" s="52">
        <v>185829</v>
      </c>
      <c r="S4" s="52">
        <v>133367</v>
      </c>
      <c r="T4" s="52">
        <v>126859</v>
      </c>
      <c r="U4" s="52">
        <v>125815</v>
      </c>
      <c r="V4" s="52">
        <v>123143</v>
      </c>
      <c r="W4" s="52">
        <v>123143</v>
      </c>
      <c r="X4" s="52">
        <v>150693</v>
      </c>
      <c r="Y4" s="112">
        <v>135896</v>
      </c>
      <c r="Z4" s="112">
        <v>128909</v>
      </c>
      <c r="AA4" s="112">
        <v>135408</v>
      </c>
      <c r="AB4" s="112">
        <v>143590</v>
      </c>
      <c r="AC4" s="126">
        <v>129950</v>
      </c>
      <c r="AD4" s="126">
        <v>126671</v>
      </c>
      <c r="AE4" s="126">
        <v>132841</v>
      </c>
      <c r="AF4" s="126">
        <v>122040</v>
      </c>
    </row>
    <row r="5" spans="1:32" ht="18" customHeight="1" x14ac:dyDescent="0.15">
      <c r="A5" s="19" t="s">
        <v>74</v>
      </c>
      <c r="B5" s="100"/>
      <c r="C5" s="100"/>
      <c r="D5" s="101">
        <f>目的・旧南那須町!D5+目的・旧烏山町!D5</f>
        <v>1517383</v>
      </c>
      <c r="E5" s="101">
        <f>目的・旧南那須町!E5+目的・旧烏山町!E5</f>
        <v>1326171</v>
      </c>
      <c r="F5" s="101">
        <f>目的・旧南那須町!F5+目的・旧烏山町!F5</f>
        <v>1313973</v>
      </c>
      <c r="G5" s="101">
        <f>目的・旧南那須町!G5+目的・旧烏山町!G5</f>
        <v>1265744</v>
      </c>
      <c r="H5" s="101">
        <f>目的・旧南那須町!H5+目的・旧烏山町!H5</f>
        <v>1336715</v>
      </c>
      <c r="I5" s="101">
        <f>目的・旧南那須町!I5+目的・旧烏山町!I5</f>
        <v>1570007</v>
      </c>
      <c r="J5" s="101">
        <f>目的・旧南那須町!J5+目的・旧烏山町!J5</f>
        <v>1454061</v>
      </c>
      <c r="K5" s="101">
        <f>目的・旧南那須町!K5+目的・旧烏山町!K5</f>
        <v>1284704</v>
      </c>
      <c r="L5" s="101">
        <f>目的・旧南那須町!L5+目的・旧烏山町!L5</f>
        <v>1585104</v>
      </c>
      <c r="M5" s="101">
        <f>目的・旧南那須町!M5+目的・旧烏山町!M5</f>
        <v>1588350</v>
      </c>
      <c r="N5" s="101">
        <f>目的・旧南那須町!N5+目的・旧烏山町!N5</f>
        <v>1516616</v>
      </c>
      <c r="O5" s="101">
        <f>目的・旧南那須町!O5+目的・旧烏山町!O5</f>
        <v>1360398</v>
      </c>
      <c r="P5" s="101">
        <f>目的・旧南那須町!P5+目的・旧烏山町!P5</f>
        <v>1600777</v>
      </c>
      <c r="Q5" s="101">
        <f>目的・旧南那須町!Q5+目的・旧烏山町!Q5</f>
        <v>1566014</v>
      </c>
      <c r="R5" s="52">
        <v>2974541</v>
      </c>
      <c r="S5" s="52">
        <v>1198362</v>
      </c>
      <c r="T5" s="52">
        <v>1278881</v>
      </c>
      <c r="U5" s="52">
        <v>1271328</v>
      </c>
      <c r="V5" s="52">
        <v>2148185</v>
      </c>
      <c r="W5" s="52">
        <v>2148185</v>
      </c>
      <c r="X5" s="52">
        <v>1832069</v>
      </c>
      <c r="Y5" s="112">
        <v>1705387</v>
      </c>
      <c r="Z5" s="112">
        <v>1640432</v>
      </c>
      <c r="AA5" s="112">
        <v>1503673</v>
      </c>
      <c r="AB5" s="112">
        <v>1485997</v>
      </c>
      <c r="AC5" s="126">
        <v>1303235</v>
      </c>
      <c r="AD5" s="126">
        <v>1395089</v>
      </c>
      <c r="AE5" s="126">
        <v>1468030</v>
      </c>
      <c r="AF5" s="126">
        <v>1552149</v>
      </c>
    </row>
    <row r="6" spans="1:32" ht="18" customHeight="1" x14ac:dyDescent="0.15">
      <c r="A6" s="19" t="s">
        <v>76</v>
      </c>
      <c r="B6" s="100"/>
      <c r="C6" s="100"/>
      <c r="D6" s="101">
        <f>目的・旧南那須町!D6+目的・旧烏山町!D6</f>
        <v>900592</v>
      </c>
      <c r="E6" s="101">
        <f>目的・旧南那須町!E6+目的・旧烏山町!E6</f>
        <v>1300418</v>
      </c>
      <c r="F6" s="101">
        <f>目的・旧南那須町!F6+目的・旧烏山町!F6</f>
        <v>1456567</v>
      </c>
      <c r="G6" s="101">
        <f>目的・旧南那須町!G6+目的・旧烏山町!G6</f>
        <v>1583819</v>
      </c>
      <c r="H6" s="101">
        <f>目的・旧南那須町!H6+目的・旧烏山町!H6</f>
        <v>1694154</v>
      </c>
      <c r="I6" s="101">
        <f>目的・旧南那須町!I6+目的・旧烏山町!I6</f>
        <v>1758592</v>
      </c>
      <c r="J6" s="101">
        <f>目的・旧南那須町!J6+目的・旧烏山町!J6</f>
        <v>1859906</v>
      </c>
      <c r="K6" s="101">
        <f>目的・旧南那須町!K6+目的・旧烏山町!K6</f>
        <v>2047373</v>
      </c>
      <c r="L6" s="101">
        <f>目的・旧南那須町!L6+目的・旧烏山町!L6</f>
        <v>2833475</v>
      </c>
      <c r="M6" s="101">
        <f>目的・旧南那須町!M6+目的・旧烏山町!M6</f>
        <v>1720578</v>
      </c>
      <c r="N6" s="101">
        <f>目的・旧南那須町!N6+目的・旧烏山町!N6</f>
        <v>2290267</v>
      </c>
      <c r="O6" s="101">
        <f>目的・旧南那須町!O6+目的・旧烏山町!O6</f>
        <v>1838625</v>
      </c>
      <c r="P6" s="101">
        <f>目的・旧南那須町!P6+目的・旧烏山町!P6</f>
        <v>2085394</v>
      </c>
      <c r="Q6" s="101">
        <f>目的・旧南那須町!Q6+目的・旧烏山町!Q6</f>
        <v>2039028</v>
      </c>
      <c r="R6" s="52">
        <v>2335201</v>
      </c>
      <c r="S6" s="52">
        <v>2780727</v>
      </c>
      <c r="T6" s="52">
        <v>2917647</v>
      </c>
      <c r="U6" s="52">
        <v>2990117</v>
      </c>
      <c r="V6" s="52">
        <v>2826638</v>
      </c>
      <c r="W6" s="52">
        <v>2826638</v>
      </c>
      <c r="X6" s="52">
        <v>3661438</v>
      </c>
      <c r="Y6" s="112">
        <v>3387766</v>
      </c>
      <c r="Z6" s="112">
        <v>3420701</v>
      </c>
      <c r="AA6" s="112">
        <v>3395083</v>
      </c>
      <c r="AB6" s="112">
        <v>3531725</v>
      </c>
      <c r="AC6" s="126">
        <v>3631841</v>
      </c>
      <c r="AD6" s="126">
        <v>3627852</v>
      </c>
      <c r="AE6" s="126">
        <v>3722823</v>
      </c>
      <c r="AF6" s="126">
        <v>3788541</v>
      </c>
    </row>
    <row r="7" spans="1:32" ht="18" customHeight="1" x14ac:dyDescent="0.15">
      <c r="A7" s="19" t="s">
        <v>85</v>
      </c>
      <c r="B7" s="100"/>
      <c r="C7" s="100"/>
      <c r="D7" s="101">
        <f>目的・旧南那須町!D7+目的・旧烏山町!D7</f>
        <v>853923</v>
      </c>
      <c r="E7" s="101">
        <f>目的・旧南那須町!E7+目的・旧烏山町!E7</f>
        <v>954306</v>
      </c>
      <c r="F7" s="101">
        <f>目的・旧南那須町!F7+目的・旧烏山町!F7</f>
        <v>1051923</v>
      </c>
      <c r="G7" s="101">
        <f>目的・旧南那須町!G7+目的・旧烏山町!G7</f>
        <v>1012664</v>
      </c>
      <c r="H7" s="101">
        <f>目的・旧南那須町!H7+目的・旧烏山町!H7</f>
        <v>999142</v>
      </c>
      <c r="I7" s="101">
        <f>目的・旧南那須町!I7+目的・旧烏山町!I7</f>
        <v>1053892</v>
      </c>
      <c r="J7" s="101">
        <f>目的・旧南那須町!J7+目的・旧烏山町!J7</f>
        <v>1048776</v>
      </c>
      <c r="K7" s="101">
        <f>目的・旧南那須町!K7+目的・旧烏山町!K7</f>
        <v>1130179</v>
      </c>
      <c r="L7" s="101">
        <f>目的・旧南那須町!L7+目的・旧烏山町!L7</f>
        <v>1399957</v>
      </c>
      <c r="M7" s="101">
        <f>目的・旧南那須町!M7+目的・旧烏山町!M7</f>
        <v>1076927</v>
      </c>
      <c r="N7" s="101">
        <f>目的・旧南那須町!N7+目的・旧烏山町!N7</f>
        <v>1099961</v>
      </c>
      <c r="O7" s="101">
        <f>目的・旧南那須町!O7+目的・旧烏山町!O7</f>
        <v>1114185</v>
      </c>
      <c r="P7" s="101">
        <f>目的・旧南那須町!P7+目的・旧烏山町!P7</f>
        <v>1168559</v>
      </c>
      <c r="Q7" s="101">
        <f>目的・旧南那須町!Q7+目的・旧烏山町!Q7</f>
        <v>1213901</v>
      </c>
      <c r="R7" s="52">
        <v>1386075</v>
      </c>
      <c r="S7" s="52">
        <v>1330138</v>
      </c>
      <c r="T7" s="52">
        <v>1387946</v>
      </c>
      <c r="U7" s="52">
        <v>1417403</v>
      </c>
      <c r="V7" s="52">
        <v>1491362</v>
      </c>
      <c r="W7" s="52">
        <v>1491362</v>
      </c>
      <c r="X7" s="52">
        <v>1399693</v>
      </c>
      <c r="Y7" s="112">
        <v>1316313</v>
      </c>
      <c r="Z7" s="112">
        <v>1353400</v>
      </c>
      <c r="AA7" s="112">
        <v>1609382</v>
      </c>
      <c r="AB7" s="112">
        <v>1485461</v>
      </c>
      <c r="AC7" s="126">
        <v>1429484</v>
      </c>
      <c r="AD7" s="126">
        <v>1390952</v>
      </c>
      <c r="AE7" s="126">
        <v>1381458</v>
      </c>
      <c r="AF7" s="126">
        <v>1440293</v>
      </c>
    </row>
    <row r="8" spans="1:32" ht="18" customHeight="1" x14ac:dyDescent="0.15">
      <c r="A8" s="19" t="s">
        <v>86</v>
      </c>
      <c r="B8" s="100"/>
      <c r="C8" s="100"/>
      <c r="D8" s="101">
        <f>目的・旧南那須町!D8+目的・旧烏山町!D8</f>
        <v>304</v>
      </c>
      <c r="E8" s="101">
        <f>目的・旧南那須町!E8+目的・旧烏山町!E8</f>
        <v>2561</v>
      </c>
      <c r="F8" s="101">
        <f>目的・旧南那須町!F8+目的・旧烏山町!F8</f>
        <v>1568</v>
      </c>
      <c r="G8" s="101">
        <f>目的・旧南那須町!G8+目的・旧烏山町!G8</f>
        <v>718</v>
      </c>
      <c r="H8" s="101">
        <f>目的・旧南那須町!H8+目的・旧烏山町!H8</f>
        <v>436</v>
      </c>
      <c r="I8" s="101">
        <f>目的・旧南那須町!I8+目的・旧烏山町!I8</f>
        <v>397</v>
      </c>
      <c r="J8" s="101">
        <f>目的・旧南那須町!J8+目的・旧烏山町!J8</f>
        <v>500</v>
      </c>
      <c r="K8" s="101">
        <f>目的・旧南那須町!K8+目的・旧烏山町!K8</f>
        <v>375</v>
      </c>
      <c r="L8" s="101">
        <f>目的・旧南那須町!L8+目的・旧烏山町!L8</f>
        <v>250</v>
      </c>
      <c r="M8" s="101">
        <f>目的・旧南那須町!M8+目的・旧烏山町!M8</f>
        <v>250</v>
      </c>
      <c r="N8" s="101">
        <f>目的・旧南那須町!N8+目的・旧烏山町!N8</f>
        <v>235</v>
      </c>
      <c r="O8" s="101">
        <f>目的・旧南那須町!O8+目的・旧烏山町!O8</f>
        <v>382</v>
      </c>
      <c r="P8" s="101">
        <f>目的・旧南那須町!P8+目的・旧烏山町!P8</f>
        <v>151</v>
      </c>
      <c r="Q8" s="101">
        <f>目的・旧南那須町!Q8+目的・旧烏山町!Q8</f>
        <v>148</v>
      </c>
      <c r="R8" s="52">
        <v>154</v>
      </c>
      <c r="S8" s="52">
        <v>91</v>
      </c>
      <c r="T8" s="52">
        <v>78</v>
      </c>
      <c r="U8" s="52">
        <v>78</v>
      </c>
      <c r="V8" s="52">
        <v>88004</v>
      </c>
      <c r="W8" s="52">
        <v>88004</v>
      </c>
      <c r="X8" s="52">
        <v>226992</v>
      </c>
      <c r="Y8" s="112">
        <v>125438</v>
      </c>
      <c r="Z8" s="112">
        <v>49608</v>
      </c>
      <c r="AA8" s="112">
        <v>427</v>
      </c>
      <c r="AB8" s="112">
        <v>357</v>
      </c>
      <c r="AC8" s="126">
        <v>3576</v>
      </c>
      <c r="AD8" s="126">
        <v>299</v>
      </c>
      <c r="AE8" s="126">
        <v>365</v>
      </c>
      <c r="AF8" s="126">
        <v>205</v>
      </c>
    </row>
    <row r="9" spans="1:32" ht="18" customHeight="1" x14ac:dyDescent="0.15">
      <c r="A9" s="19" t="s">
        <v>87</v>
      </c>
      <c r="B9" s="100"/>
      <c r="C9" s="100"/>
      <c r="D9" s="101">
        <f>目的・旧南那須町!D9+目的・旧烏山町!D9</f>
        <v>1192468</v>
      </c>
      <c r="E9" s="101">
        <f>目的・旧南那須町!E9+目的・旧烏山町!E9</f>
        <v>1326647</v>
      </c>
      <c r="F9" s="101">
        <f>目的・旧南那須町!F9+目的・旧烏山町!F9</f>
        <v>1926379</v>
      </c>
      <c r="G9" s="101">
        <f>目的・旧南那須町!G9+目的・旧烏山町!G9</f>
        <v>1676354</v>
      </c>
      <c r="H9" s="101">
        <f>目的・旧南那須町!H9+目的・旧烏山町!H9</f>
        <v>1296645</v>
      </c>
      <c r="I9" s="101">
        <f>目的・旧南那須町!I9+目的・旧烏山町!I9</f>
        <v>1349070</v>
      </c>
      <c r="J9" s="101">
        <f>目的・旧南那須町!J9+目的・旧烏山町!J9</f>
        <v>1162456</v>
      </c>
      <c r="K9" s="101">
        <f>目的・旧南那須町!K9+目的・旧烏山町!K9</f>
        <v>938143</v>
      </c>
      <c r="L9" s="101">
        <f>目的・旧南那須町!L9+目的・旧烏山町!L9</f>
        <v>805061</v>
      </c>
      <c r="M9" s="101">
        <f>目的・旧南那須町!M9+目的・旧烏山町!M9</f>
        <v>657313</v>
      </c>
      <c r="N9" s="101">
        <f>目的・旧南那須町!N9+目的・旧烏山町!N9</f>
        <v>787976</v>
      </c>
      <c r="O9" s="101">
        <f>目的・旧南那須町!O9+目的・旧烏山町!O9</f>
        <v>629109</v>
      </c>
      <c r="P9" s="101">
        <f>目的・旧南那須町!P9+目的・旧烏山町!P9</f>
        <v>751317</v>
      </c>
      <c r="Q9" s="101">
        <f>目的・旧南那須町!Q9+目的・旧烏山町!Q9</f>
        <v>627933</v>
      </c>
      <c r="R9" s="52">
        <v>537658</v>
      </c>
      <c r="S9" s="52">
        <v>647962</v>
      </c>
      <c r="T9" s="52">
        <v>728473</v>
      </c>
      <c r="U9" s="52">
        <v>431838</v>
      </c>
      <c r="V9" s="52">
        <v>576486</v>
      </c>
      <c r="W9" s="52">
        <v>576486</v>
      </c>
      <c r="X9" s="52">
        <v>370834</v>
      </c>
      <c r="Y9" s="112">
        <v>556670</v>
      </c>
      <c r="Z9" s="112">
        <v>352235</v>
      </c>
      <c r="AA9" s="112">
        <v>415505</v>
      </c>
      <c r="AB9" s="112">
        <v>565283</v>
      </c>
      <c r="AC9" s="126">
        <v>391724</v>
      </c>
      <c r="AD9" s="126">
        <v>520214</v>
      </c>
      <c r="AE9" s="126">
        <v>389368</v>
      </c>
      <c r="AF9" s="126">
        <v>343182</v>
      </c>
    </row>
    <row r="10" spans="1:32" ht="18" customHeight="1" x14ac:dyDescent="0.15">
      <c r="A10" s="19" t="s">
        <v>88</v>
      </c>
      <c r="B10" s="100"/>
      <c r="C10" s="100"/>
      <c r="D10" s="101">
        <f>目的・旧南那須町!D10+目的・旧烏山町!D10</f>
        <v>721274</v>
      </c>
      <c r="E10" s="101">
        <f>目的・旧南那須町!E10+目的・旧烏山町!E10</f>
        <v>652430</v>
      </c>
      <c r="F10" s="101">
        <f>目的・旧南那須町!F10+目的・旧烏山町!F10</f>
        <v>695847</v>
      </c>
      <c r="G10" s="101">
        <f>目的・旧南那須町!G10+目的・旧烏山町!G10</f>
        <v>639517</v>
      </c>
      <c r="H10" s="101">
        <f>目的・旧南那須町!H10+目的・旧烏山町!H10</f>
        <v>673510</v>
      </c>
      <c r="I10" s="101">
        <f>目的・旧南那須町!I10+目的・旧烏山町!I10</f>
        <v>962967</v>
      </c>
      <c r="J10" s="101">
        <f>目的・旧南那須町!J10+目的・旧烏山町!J10</f>
        <v>580657</v>
      </c>
      <c r="K10" s="101">
        <f>目的・旧南那須町!K10+目的・旧烏山町!K10</f>
        <v>573649</v>
      </c>
      <c r="L10" s="101">
        <f>目的・旧南那須町!L10+目的・旧烏山町!L10</f>
        <v>534469</v>
      </c>
      <c r="M10" s="101">
        <f>目的・旧南那須町!M10+目的・旧烏山町!M10</f>
        <v>509199</v>
      </c>
      <c r="N10" s="101">
        <f>目的・旧南那須町!N10+目的・旧烏山町!N10</f>
        <v>445358</v>
      </c>
      <c r="O10" s="101">
        <f>目的・旧南那須町!O10+目的・旧烏山町!O10</f>
        <v>493692</v>
      </c>
      <c r="P10" s="101">
        <f>目的・旧南那須町!P10+目的・旧烏山町!P10</f>
        <v>348897</v>
      </c>
      <c r="Q10" s="101">
        <f>目的・旧南那須町!Q10+目的・旧烏山町!Q10</f>
        <v>356609</v>
      </c>
      <c r="R10" s="52">
        <v>343941</v>
      </c>
      <c r="S10" s="52">
        <v>293557</v>
      </c>
      <c r="T10" s="52">
        <v>223619</v>
      </c>
      <c r="U10" s="52">
        <v>247951</v>
      </c>
      <c r="V10" s="52">
        <v>319663</v>
      </c>
      <c r="W10" s="52">
        <v>319663</v>
      </c>
      <c r="X10" s="52">
        <v>305748</v>
      </c>
      <c r="Y10" s="112">
        <v>324004</v>
      </c>
      <c r="Z10" s="112">
        <v>358128</v>
      </c>
      <c r="AA10" s="112">
        <v>350928</v>
      </c>
      <c r="AB10" s="112">
        <v>428284</v>
      </c>
      <c r="AC10" s="126">
        <v>518119</v>
      </c>
      <c r="AD10" s="126">
        <v>608077</v>
      </c>
      <c r="AE10" s="126">
        <v>529962</v>
      </c>
      <c r="AF10" s="126">
        <v>547565</v>
      </c>
    </row>
    <row r="11" spans="1:32" ht="18" customHeight="1" x14ac:dyDescent="0.15">
      <c r="A11" s="19" t="s">
        <v>89</v>
      </c>
      <c r="B11" s="100"/>
      <c r="C11" s="100"/>
      <c r="D11" s="101">
        <f>目的・旧南那須町!D11+目的・旧烏山町!D11</f>
        <v>1607271</v>
      </c>
      <c r="E11" s="101">
        <f>目的・旧南那須町!E11+目的・旧烏山町!E11</f>
        <v>2026056</v>
      </c>
      <c r="F11" s="101">
        <f>目的・旧南那須町!F11+目的・旧烏山町!F11</f>
        <v>1628247</v>
      </c>
      <c r="G11" s="101">
        <f>目的・旧南那須町!G11+目的・旧烏山町!G11</f>
        <v>1396120</v>
      </c>
      <c r="H11" s="101">
        <f>目的・旧南那須町!H11+目的・旧烏山町!H11</f>
        <v>1401790</v>
      </c>
      <c r="I11" s="101">
        <f>目的・旧南那須町!I11+目的・旧烏山町!I11</f>
        <v>1428099</v>
      </c>
      <c r="J11" s="101">
        <f>目的・旧南那須町!J11+目的・旧烏山町!J11</f>
        <v>1385802</v>
      </c>
      <c r="K11" s="101">
        <f>目的・旧南那須町!K11+目的・旧烏山町!K11</f>
        <v>1314002</v>
      </c>
      <c r="L11" s="101">
        <f>目的・旧南那須町!L11+目的・旧烏山町!L11</f>
        <v>1713931</v>
      </c>
      <c r="M11" s="101">
        <f>目的・旧南那須町!M11+目的・旧烏山町!M11</f>
        <v>1700155</v>
      </c>
      <c r="N11" s="101">
        <f>目的・旧南那須町!N11+目的・旧烏山町!N11</f>
        <v>1251443</v>
      </c>
      <c r="O11" s="101">
        <f>目的・旧南那須町!O11+目的・旧烏山町!O11</f>
        <v>1168989</v>
      </c>
      <c r="P11" s="101">
        <f>目的・旧南那須町!P11+目的・旧烏山町!P11</f>
        <v>824082</v>
      </c>
      <c r="Q11" s="101">
        <f>目的・旧南那須町!Q11+目的・旧烏山町!Q11</f>
        <v>775635</v>
      </c>
      <c r="R11" s="52">
        <v>789590</v>
      </c>
      <c r="S11" s="52">
        <v>766356</v>
      </c>
      <c r="T11" s="52">
        <v>1165757</v>
      </c>
      <c r="U11" s="52">
        <v>1322771</v>
      </c>
      <c r="V11" s="52">
        <v>1464434</v>
      </c>
      <c r="W11" s="52">
        <v>1464434</v>
      </c>
      <c r="X11" s="52">
        <v>1125869</v>
      </c>
      <c r="Y11" s="112">
        <v>1163488</v>
      </c>
      <c r="Z11" s="112">
        <v>1089453</v>
      </c>
      <c r="AA11" s="112">
        <v>920374</v>
      </c>
      <c r="AB11" s="112">
        <v>861647</v>
      </c>
      <c r="AC11" s="126">
        <v>825615</v>
      </c>
      <c r="AD11" s="126">
        <v>741333</v>
      </c>
      <c r="AE11" s="126">
        <v>695694</v>
      </c>
      <c r="AF11" s="126">
        <v>681757</v>
      </c>
    </row>
    <row r="12" spans="1:32" ht="18" customHeight="1" x14ac:dyDescent="0.15">
      <c r="A12" s="19" t="s">
        <v>90</v>
      </c>
      <c r="B12" s="100"/>
      <c r="C12" s="100"/>
      <c r="D12" s="101">
        <f>目的・旧南那須町!D12+目的・旧烏山町!D12</f>
        <v>425480</v>
      </c>
      <c r="E12" s="101">
        <f>目的・旧南那須町!E12+目的・旧烏山町!E12</f>
        <v>465511</v>
      </c>
      <c r="F12" s="101">
        <f>目的・旧南那須町!F12+目的・旧烏山町!F12</f>
        <v>505646</v>
      </c>
      <c r="G12" s="101">
        <f>目的・旧南那須町!G12+目的・旧烏山町!G12</f>
        <v>503770</v>
      </c>
      <c r="H12" s="101">
        <f>目的・旧南那須町!H12+目的・旧烏山町!H12</f>
        <v>533503</v>
      </c>
      <c r="I12" s="101">
        <f>目的・旧南那須町!I12+目的・旧烏山町!I12</f>
        <v>543061</v>
      </c>
      <c r="J12" s="101">
        <f>目的・旧南那須町!J12+目的・旧烏山町!J12</f>
        <v>614331</v>
      </c>
      <c r="K12" s="101">
        <f>目的・旧南那須町!K12+目的・旧烏山町!K12</f>
        <v>651940</v>
      </c>
      <c r="L12" s="101">
        <f>目的・旧南那須町!L12+目的・旧烏山町!L12</f>
        <v>610555</v>
      </c>
      <c r="M12" s="101">
        <f>目的・旧南那須町!M12+目的・旧烏山町!M12</f>
        <v>576862</v>
      </c>
      <c r="N12" s="101">
        <f>目的・旧南那須町!N12+目的・旧烏山町!N12</f>
        <v>547143</v>
      </c>
      <c r="O12" s="101">
        <f>目的・旧南那須町!O12+目的・旧烏山町!O12</f>
        <v>562047</v>
      </c>
      <c r="P12" s="101">
        <f>目的・旧南那須町!P12+目的・旧烏山町!P12</f>
        <v>533865</v>
      </c>
      <c r="Q12" s="101">
        <f>目的・旧南那須町!Q12+目的・旧烏山町!Q12</f>
        <v>553729</v>
      </c>
      <c r="R12" s="52">
        <v>555025</v>
      </c>
      <c r="S12" s="52">
        <v>577304</v>
      </c>
      <c r="T12" s="52">
        <v>565389</v>
      </c>
      <c r="U12" s="52">
        <v>574858</v>
      </c>
      <c r="V12" s="52">
        <v>597214</v>
      </c>
      <c r="W12" s="52">
        <v>597214</v>
      </c>
      <c r="X12" s="52">
        <v>792992</v>
      </c>
      <c r="Y12" s="112">
        <v>891584</v>
      </c>
      <c r="Z12" s="112">
        <v>1191673</v>
      </c>
      <c r="AA12" s="112">
        <v>599708</v>
      </c>
      <c r="AB12" s="112">
        <v>569015</v>
      </c>
      <c r="AC12" s="126">
        <v>586537</v>
      </c>
      <c r="AD12" s="126">
        <v>595140</v>
      </c>
      <c r="AE12" s="126">
        <v>599244</v>
      </c>
      <c r="AF12" s="126">
        <v>703677</v>
      </c>
    </row>
    <row r="13" spans="1:32" ht="18" customHeight="1" x14ac:dyDescent="0.15">
      <c r="A13" s="19" t="s">
        <v>91</v>
      </c>
      <c r="B13" s="100"/>
      <c r="C13" s="100"/>
      <c r="D13" s="101">
        <f>目的・旧南那須町!D13+目的・旧烏山町!D13</f>
        <v>2442770</v>
      </c>
      <c r="E13" s="101">
        <f>目的・旧南那須町!E13+目的・旧烏山町!E13</f>
        <v>2793721</v>
      </c>
      <c r="F13" s="101">
        <f>目的・旧南那須町!F13+目的・旧烏山町!F13</f>
        <v>2311014</v>
      </c>
      <c r="G13" s="101">
        <f>目的・旧南那須町!G13+目的・旧烏山町!G13</f>
        <v>2160512</v>
      </c>
      <c r="H13" s="101">
        <f>目的・旧南那須町!H13+目的・旧烏山町!H13</f>
        <v>1674063</v>
      </c>
      <c r="I13" s="101">
        <f>目的・旧南那須町!I13+目的・旧烏山町!I13</f>
        <v>1552972</v>
      </c>
      <c r="J13" s="101">
        <f>目的・旧南那須町!J13+目的・旧烏山町!J13</f>
        <v>1611048</v>
      </c>
      <c r="K13" s="101">
        <f>目的・旧南那須町!K13+目的・旧烏山町!K13</f>
        <v>1244243</v>
      </c>
      <c r="L13" s="101">
        <f>目的・旧南那須町!L13+目的・旧烏山町!L13</f>
        <v>1628764</v>
      </c>
      <c r="M13" s="101">
        <f>目的・旧南那須町!M13+目的・旧烏山町!M13</f>
        <v>1302086</v>
      </c>
      <c r="N13" s="101">
        <f>目的・旧南那須町!N13+目的・旧烏山町!N13</f>
        <v>1545628</v>
      </c>
      <c r="O13" s="101">
        <f>目的・旧南那須町!O13+目的・旧烏山町!O13</f>
        <v>2228529</v>
      </c>
      <c r="P13" s="101">
        <f>目的・旧南那須町!P13+目的・旧烏山町!P13</f>
        <v>1447064</v>
      </c>
      <c r="Q13" s="101">
        <f>目的・旧南那須町!Q13+目的・旧烏山町!Q13</f>
        <v>1416220</v>
      </c>
      <c r="R13" s="52">
        <v>1218005</v>
      </c>
      <c r="S13" s="52">
        <v>1240055</v>
      </c>
      <c r="T13" s="52">
        <v>1682487</v>
      </c>
      <c r="U13" s="52">
        <v>1133928</v>
      </c>
      <c r="V13" s="52">
        <v>1656118</v>
      </c>
      <c r="W13" s="52">
        <v>1656118</v>
      </c>
      <c r="X13" s="52">
        <v>2418031</v>
      </c>
      <c r="Y13" s="112">
        <v>2315131</v>
      </c>
      <c r="Z13" s="112">
        <v>1144405</v>
      </c>
      <c r="AA13" s="112">
        <v>1373089</v>
      </c>
      <c r="AB13" s="112">
        <v>1525782</v>
      </c>
      <c r="AC13" s="126">
        <v>1787977</v>
      </c>
      <c r="AD13" s="126">
        <v>1225014</v>
      </c>
      <c r="AE13" s="126">
        <v>1253026</v>
      </c>
      <c r="AF13" s="126">
        <v>1155171</v>
      </c>
    </row>
    <row r="14" spans="1:32" ht="18" customHeight="1" x14ac:dyDescent="0.15">
      <c r="A14" s="19" t="s">
        <v>92</v>
      </c>
      <c r="B14" s="100"/>
      <c r="C14" s="100"/>
      <c r="D14" s="101">
        <f>目的・旧南那須町!D14+目的・旧烏山町!D14</f>
        <v>494656</v>
      </c>
      <c r="E14" s="101">
        <f>目的・旧南那須町!E14+目的・旧烏山町!E14</f>
        <v>16229</v>
      </c>
      <c r="F14" s="101">
        <f>目的・旧南那須町!F14+目的・旧烏山町!F14</f>
        <v>303678</v>
      </c>
      <c r="G14" s="101">
        <f>目的・旧南那須町!G14+目的・旧烏山町!G14</f>
        <v>9309</v>
      </c>
      <c r="H14" s="101">
        <f>目的・旧南那須町!H14+目的・旧烏山町!H14</f>
        <v>152440</v>
      </c>
      <c r="I14" s="101">
        <f>目的・旧南那須町!I14+目的・旧烏山町!I14</f>
        <v>44545</v>
      </c>
      <c r="J14" s="101">
        <f>目的・旧南那須町!J14+目的・旧烏山町!J14</f>
        <v>116826</v>
      </c>
      <c r="K14" s="101">
        <f>目的・旧南那須町!K14+目的・旧烏山町!K14</f>
        <v>339137</v>
      </c>
      <c r="L14" s="101">
        <f>目的・旧南那須町!L14+目的・旧烏山町!L14</f>
        <v>226621</v>
      </c>
      <c r="M14" s="101">
        <f>目的・旧南那須町!M14+目的・旧烏山町!M14</f>
        <v>28983</v>
      </c>
      <c r="N14" s="101">
        <f>目的・旧南那須町!N14+目的・旧烏山町!N14</f>
        <v>25151</v>
      </c>
      <c r="O14" s="101">
        <f>目的・旧南那須町!O14+目的・旧烏山町!O14</f>
        <v>135824</v>
      </c>
      <c r="P14" s="101">
        <f>目的・旧南那須町!P14+目的・旧烏山町!P14</f>
        <v>0</v>
      </c>
      <c r="Q14" s="101">
        <f>目的・旧南那須町!Q14+目的・旧烏山町!Q14</f>
        <v>12050</v>
      </c>
      <c r="R14" s="52">
        <v>0</v>
      </c>
      <c r="S14" s="52">
        <v>5654</v>
      </c>
      <c r="T14" s="52">
        <v>2306</v>
      </c>
      <c r="U14" s="52">
        <v>10430</v>
      </c>
      <c r="V14" s="52">
        <v>1844</v>
      </c>
      <c r="W14" s="52">
        <v>1844</v>
      </c>
      <c r="X14" s="52">
        <v>600717</v>
      </c>
      <c r="Y14" s="112">
        <v>311707</v>
      </c>
      <c r="Z14" s="112">
        <v>51548</v>
      </c>
      <c r="AA14" s="112">
        <v>191669</v>
      </c>
      <c r="AB14" s="112">
        <v>23962</v>
      </c>
      <c r="AC14" s="126">
        <v>2533</v>
      </c>
      <c r="AD14" s="126">
        <v>13041</v>
      </c>
      <c r="AE14" s="126">
        <v>3386</v>
      </c>
      <c r="AF14" s="126">
        <v>137473</v>
      </c>
    </row>
    <row r="15" spans="1:32" ht="18" customHeight="1" x14ac:dyDescent="0.15">
      <c r="A15" s="19" t="s">
        <v>93</v>
      </c>
      <c r="B15" s="100"/>
      <c r="C15" s="100"/>
      <c r="D15" s="101">
        <f>目的・旧南那須町!D15+目的・旧烏山町!D15</f>
        <v>953430</v>
      </c>
      <c r="E15" s="101">
        <f>目的・旧南那須町!E15+目的・旧烏山町!E15</f>
        <v>1040998</v>
      </c>
      <c r="F15" s="101">
        <f>目的・旧南那須町!F15+目的・旧烏山町!F15</f>
        <v>1078998</v>
      </c>
      <c r="G15" s="101">
        <f>目的・旧南那須町!G15+目的・旧烏山町!G15</f>
        <v>1151436</v>
      </c>
      <c r="H15" s="101">
        <f>目的・旧南那須町!H15+目的・旧烏山町!H15</f>
        <v>1232797</v>
      </c>
      <c r="I15" s="101">
        <f>目的・旧南那須町!I15+目的・旧烏山町!I15</f>
        <v>1343579</v>
      </c>
      <c r="J15" s="101">
        <f>目的・旧南那須町!J15+目的・旧烏山町!J15</f>
        <v>1368725</v>
      </c>
      <c r="K15" s="101">
        <f>目的・旧南那須町!K15+目的・旧烏山町!K15</f>
        <v>1443082</v>
      </c>
      <c r="L15" s="101">
        <f>目的・旧南那須町!L15+目的・旧烏山町!L15</f>
        <v>1477176</v>
      </c>
      <c r="M15" s="101">
        <f>目的・旧南那須町!M15+目的・旧烏山町!M15</f>
        <v>1449165</v>
      </c>
      <c r="N15" s="101">
        <f>目的・旧南那須町!N15+目的・旧烏山町!N15</f>
        <v>1413339</v>
      </c>
      <c r="O15" s="101">
        <f>目的・旧南那須町!O15+目的・旧烏山町!O15</f>
        <v>1419955</v>
      </c>
      <c r="P15" s="101">
        <f>目的・旧南那須町!P15+目的・旧烏山町!P15</f>
        <v>1468508</v>
      </c>
      <c r="Q15" s="101">
        <f>目的・旧南那須町!Q15+目的・旧烏山町!Q15</f>
        <v>1434989</v>
      </c>
      <c r="R15" s="52">
        <v>1363193</v>
      </c>
      <c r="S15" s="52">
        <v>1391613</v>
      </c>
      <c r="T15" s="52">
        <v>1394025</v>
      </c>
      <c r="U15" s="52">
        <v>1400708</v>
      </c>
      <c r="V15" s="52">
        <v>1441925</v>
      </c>
      <c r="W15" s="52">
        <v>1441925</v>
      </c>
      <c r="X15" s="52">
        <v>1324733</v>
      </c>
      <c r="Y15" s="112">
        <v>1343403</v>
      </c>
      <c r="Z15" s="112">
        <v>1351526</v>
      </c>
      <c r="AA15" s="112">
        <v>1420353</v>
      </c>
      <c r="AB15" s="112">
        <v>1448769</v>
      </c>
      <c r="AC15" s="126">
        <v>1460808</v>
      </c>
      <c r="AD15" s="126">
        <v>1438567</v>
      </c>
      <c r="AE15" s="126">
        <v>1393783</v>
      </c>
      <c r="AF15" s="126">
        <v>1368822</v>
      </c>
    </row>
    <row r="16" spans="1:32" ht="18" customHeight="1" x14ac:dyDescent="0.15">
      <c r="A16" s="19" t="s">
        <v>72</v>
      </c>
      <c r="B16" s="100"/>
      <c r="C16" s="100"/>
      <c r="D16" s="101">
        <f>目的・旧南那須町!D16+目的・旧烏山町!D16</f>
        <v>125574</v>
      </c>
      <c r="E16" s="101">
        <f>目的・旧南那須町!E16+目的・旧烏山町!E16</f>
        <v>88399</v>
      </c>
      <c r="F16" s="101">
        <f>目的・旧南那須町!F16+目的・旧烏山町!F16</f>
        <v>84871</v>
      </c>
      <c r="G16" s="101">
        <f>目的・旧南那須町!G16+目的・旧烏山町!G16</f>
        <v>90740</v>
      </c>
      <c r="H16" s="101">
        <f>目的・旧南那須町!H16+目的・旧烏山町!H16</f>
        <v>123969</v>
      </c>
      <c r="I16" s="101">
        <f>目的・旧南那須町!I16+目的・旧烏山町!I16</f>
        <v>112412</v>
      </c>
      <c r="J16" s="101">
        <f>目的・旧南那須町!J16+目的・旧烏山町!J16</f>
        <v>107766</v>
      </c>
      <c r="K16" s="101">
        <f>目的・旧南那須町!K16+目的・旧烏山町!K16</f>
        <v>71784</v>
      </c>
      <c r="L16" s="101">
        <f>目的・旧南那須町!L16+目的・旧烏山町!L16</f>
        <v>78636</v>
      </c>
      <c r="M16" s="101">
        <f>目的・旧南那須町!M16+目的・旧烏山町!M16</f>
        <v>46645</v>
      </c>
      <c r="N16" s="101">
        <f>目的・旧南那須町!N16+目的・旧烏山町!N16</f>
        <v>37154</v>
      </c>
      <c r="O16" s="101">
        <f>目的・旧南那須町!O16+目的・旧烏山町!O16</f>
        <v>35658</v>
      </c>
      <c r="P16" s="101">
        <f>目的・旧南那須町!P16+目的・旧烏山町!P16</f>
        <v>33420</v>
      </c>
      <c r="Q16" s="101">
        <f>目的・旧南那須町!Q16+目的・旧烏山町!Q16</f>
        <v>0</v>
      </c>
      <c r="R16" s="52">
        <v>1</v>
      </c>
      <c r="S16" s="52">
        <v>1</v>
      </c>
      <c r="T16" s="52">
        <v>1</v>
      </c>
      <c r="U16" s="52">
        <v>1</v>
      </c>
      <c r="V16" s="52">
        <v>1</v>
      </c>
      <c r="W16" s="52">
        <v>1</v>
      </c>
      <c r="X16" s="52">
        <v>1</v>
      </c>
      <c r="Y16" s="112">
        <v>1</v>
      </c>
      <c r="Z16" s="112">
        <v>1</v>
      </c>
      <c r="AA16" s="112">
        <v>0</v>
      </c>
      <c r="AB16" s="112">
        <v>1</v>
      </c>
      <c r="AC16" s="112">
        <v>1</v>
      </c>
      <c r="AD16" s="112">
        <v>1</v>
      </c>
      <c r="AE16" s="112">
        <v>1</v>
      </c>
      <c r="AF16" s="112">
        <v>1</v>
      </c>
    </row>
    <row r="17" spans="1:32" ht="18" customHeight="1" x14ac:dyDescent="0.15">
      <c r="A17" s="19" t="s">
        <v>95</v>
      </c>
      <c r="B17" s="100"/>
      <c r="C17" s="100"/>
      <c r="D17" s="101">
        <f>目的・旧南那須町!D17+目的・旧烏山町!D17</f>
        <v>0</v>
      </c>
      <c r="E17" s="101">
        <f>目的・旧南那須町!E17+目的・旧烏山町!E17</f>
        <v>0</v>
      </c>
      <c r="F17" s="101">
        <f>目的・旧南那須町!F17+目的・旧烏山町!F17</f>
        <v>0</v>
      </c>
      <c r="G17" s="101">
        <f>目的・旧南那須町!G17+目的・旧烏山町!G17</f>
        <v>0</v>
      </c>
      <c r="H17" s="101">
        <f>目的・旧南那須町!H17+目的・旧烏山町!H17</f>
        <v>0</v>
      </c>
      <c r="I17" s="101">
        <f>目的・旧南那須町!I17+目的・旧烏山町!I17</f>
        <v>0</v>
      </c>
      <c r="J17" s="101">
        <f>目的・旧南那須町!J17+目的・旧烏山町!J17</f>
        <v>0</v>
      </c>
      <c r="K17" s="101">
        <f>目的・旧南那須町!K17+目的・旧烏山町!K17</f>
        <v>0</v>
      </c>
      <c r="L17" s="101">
        <f>目的・旧南那須町!L17+目的・旧烏山町!L17</f>
        <v>0</v>
      </c>
      <c r="M17" s="101">
        <f>目的・旧南那須町!M17+目的・旧烏山町!M17</f>
        <v>0</v>
      </c>
      <c r="N17" s="101">
        <f>目的・旧南那須町!N17+目的・旧烏山町!N17</f>
        <v>0</v>
      </c>
      <c r="O17" s="101">
        <f>目的・旧南那須町!O17+目的・旧烏山町!O17</f>
        <v>0</v>
      </c>
      <c r="P17" s="101">
        <f>目的・旧南那須町!P17+目的・旧烏山町!P17</f>
        <v>0</v>
      </c>
      <c r="Q17" s="101">
        <f>目的・旧南那須町!Q17+目的・旧烏山町!Q17</f>
        <v>0</v>
      </c>
      <c r="R17" s="52">
        <v>1</v>
      </c>
      <c r="S17" s="52">
        <v>1</v>
      </c>
      <c r="T17" s="52">
        <v>1</v>
      </c>
      <c r="U17" s="52">
        <v>1</v>
      </c>
      <c r="V17" s="52">
        <v>1</v>
      </c>
      <c r="W17" s="52">
        <v>1</v>
      </c>
      <c r="X17" s="52">
        <v>1</v>
      </c>
      <c r="Y17" s="112">
        <v>1</v>
      </c>
      <c r="Z17" s="112">
        <v>1</v>
      </c>
      <c r="AA17" s="112">
        <v>1</v>
      </c>
      <c r="AB17" s="112">
        <v>1</v>
      </c>
      <c r="AC17" s="112">
        <v>1</v>
      </c>
      <c r="AD17" s="112">
        <v>1</v>
      </c>
      <c r="AE17" s="112">
        <v>1</v>
      </c>
      <c r="AF17" s="112">
        <v>1</v>
      </c>
    </row>
    <row r="18" spans="1:32" ht="18" customHeight="1" x14ac:dyDescent="0.15">
      <c r="A18" s="19" t="s">
        <v>94</v>
      </c>
      <c r="B18" s="100"/>
      <c r="C18" s="100"/>
      <c r="D18" s="101">
        <f>目的・旧南那須町!D18+目的・旧烏山町!D18</f>
        <v>0</v>
      </c>
      <c r="E18" s="101">
        <f>目的・旧南那須町!E18+目的・旧烏山町!E18</f>
        <v>0</v>
      </c>
      <c r="F18" s="101">
        <f>目的・旧南那須町!F18+目的・旧烏山町!F18</f>
        <v>0</v>
      </c>
      <c r="G18" s="101">
        <f>目的・旧南那須町!G18+目的・旧烏山町!G18</f>
        <v>0</v>
      </c>
      <c r="H18" s="101">
        <f>目的・旧南那須町!H18+目的・旧烏山町!H18</f>
        <v>0</v>
      </c>
      <c r="I18" s="101">
        <f>目的・旧南那須町!I18+目的・旧烏山町!I18</f>
        <v>0</v>
      </c>
      <c r="J18" s="101">
        <f>目的・旧南那須町!J18+目的・旧烏山町!J18</f>
        <v>0</v>
      </c>
      <c r="K18" s="101">
        <f>目的・旧南那須町!K18+目的・旧烏山町!K18</f>
        <v>0</v>
      </c>
      <c r="L18" s="101">
        <f>目的・旧南那須町!L18+目的・旧烏山町!L18</f>
        <v>0</v>
      </c>
      <c r="M18" s="101">
        <f>目的・旧南那須町!M18+目的・旧烏山町!M18</f>
        <v>0</v>
      </c>
      <c r="N18" s="101">
        <f>目的・旧南那須町!N18+目的・旧烏山町!N18</f>
        <v>0</v>
      </c>
      <c r="O18" s="101">
        <f>目的・旧南那須町!O18+目的・旧烏山町!O18</f>
        <v>0</v>
      </c>
      <c r="P18" s="101">
        <f>目的・旧南那須町!P18+目的・旧烏山町!P18</f>
        <v>0</v>
      </c>
      <c r="Q18" s="101">
        <f>目的・旧南那須町!Q18+目的・旧烏山町!Q18</f>
        <v>0</v>
      </c>
      <c r="R18" s="52">
        <v>1</v>
      </c>
      <c r="S18" s="52">
        <v>1</v>
      </c>
      <c r="T18" s="52">
        <v>1</v>
      </c>
      <c r="U18" s="52">
        <v>1</v>
      </c>
      <c r="V18" s="52">
        <v>1</v>
      </c>
      <c r="W18" s="52">
        <v>1</v>
      </c>
      <c r="X18" s="52">
        <v>1</v>
      </c>
      <c r="Y18" s="112">
        <v>1</v>
      </c>
      <c r="Z18" s="112">
        <v>1</v>
      </c>
      <c r="AA18" s="112">
        <v>1</v>
      </c>
      <c r="AB18" s="112">
        <v>1</v>
      </c>
      <c r="AC18" s="112">
        <v>1</v>
      </c>
      <c r="AD18" s="112">
        <v>1</v>
      </c>
      <c r="AE18" s="112">
        <v>1</v>
      </c>
      <c r="AF18" s="112">
        <v>1</v>
      </c>
    </row>
    <row r="19" spans="1:32" ht="18" customHeight="1" x14ac:dyDescent="0.15">
      <c r="A19" s="19" t="s">
        <v>96</v>
      </c>
      <c r="B19" s="100"/>
      <c r="C19" s="100"/>
      <c r="D19" s="101">
        <f>目的・旧南那須町!D19+目的・旧烏山町!D19</f>
        <v>11452797</v>
      </c>
      <c r="E19" s="101">
        <f>目的・旧南那須町!E19+目的・旧烏山町!E19</f>
        <v>12221011</v>
      </c>
      <c r="F19" s="101">
        <f>目的・旧南那須町!F19+目的・旧烏山町!F19</f>
        <v>12596759</v>
      </c>
      <c r="G19" s="101">
        <f>目的・旧南那須町!G19+目的・旧烏山町!G19</f>
        <v>11728314</v>
      </c>
      <c r="H19" s="101">
        <f>目的・旧南那須町!H19+目的・旧烏山町!H19</f>
        <v>11357620</v>
      </c>
      <c r="I19" s="101">
        <f>目的・旧南那須町!I19+目的・旧烏山町!I19</f>
        <v>11953580</v>
      </c>
      <c r="J19" s="101">
        <f>目的・旧南那須町!J19+目的・旧烏山町!J19</f>
        <v>11549160</v>
      </c>
      <c r="K19" s="101">
        <f>目的・旧南那須町!K19+目的・旧烏山町!K19</f>
        <v>11279989</v>
      </c>
      <c r="L19" s="101">
        <f>目的・旧南那須町!L19+目的・旧烏山町!L19</f>
        <v>13130081</v>
      </c>
      <c r="M19" s="101">
        <f>目的・旧南那須町!M19+目的・旧烏山町!M19</f>
        <v>10881324</v>
      </c>
      <c r="N19" s="101">
        <f>目的・旧南那須町!N19+目的・旧烏山町!N19</f>
        <v>11184822</v>
      </c>
      <c r="O19" s="101">
        <f>目的・旧南那須町!O19+目的・旧烏山町!O19</f>
        <v>11206991</v>
      </c>
      <c r="P19" s="101">
        <f>目的・旧南那須町!P19+目的・旧烏山町!P19</f>
        <v>10460812</v>
      </c>
      <c r="Q19" s="101">
        <f>目的・旧南那須町!Q19+目的・旧烏山町!Q19</f>
        <v>10189128</v>
      </c>
      <c r="R19" s="53">
        <f t="shared" ref="R19:X19" si="0">SUM(R4:R18)</f>
        <v>11689215</v>
      </c>
      <c r="S19" s="53">
        <f t="shared" si="0"/>
        <v>10365189</v>
      </c>
      <c r="T19" s="53">
        <f t="shared" si="0"/>
        <v>11473470</v>
      </c>
      <c r="U19" s="53">
        <f t="shared" si="0"/>
        <v>10927228</v>
      </c>
      <c r="V19" s="53">
        <f t="shared" si="0"/>
        <v>12735019</v>
      </c>
      <c r="W19" s="53">
        <f t="shared" si="0"/>
        <v>12735019</v>
      </c>
      <c r="X19" s="53">
        <f t="shared" si="0"/>
        <v>14209812</v>
      </c>
      <c r="Y19" s="71">
        <f t="shared" ref="Y19" si="1">SUM(Y4:Y18)</f>
        <v>13576790</v>
      </c>
      <c r="Z19" s="71">
        <f t="shared" ref="Z19" si="2">SUM(Z4:Z18)</f>
        <v>12132021</v>
      </c>
      <c r="AA19" s="71">
        <f t="shared" ref="AA19" si="3">SUM(AA4:AA18)</f>
        <v>11915601</v>
      </c>
      <c r="AB19" s="71">
        <f t="shared" ref="AB19" si="4">SUM(AB4:AB18)</f>
        <v>12069875</v>
      </c>
      <c r="AC19" s="71">
        <f t="shared" ref="AC19" si="5">SUM(AC4:AC18)</f>
        <v>12071402</v>
      </c>
      <c r="AD19" s="71">
        <f t="shared" ref="AD19" si="6">SUM(AD4:AD18)</f>
        <v>11682252</v>
      </c>
      <c r="AE19" s="71">
        <f t="shared" ref="AE19" si="7">SUM(AE4:AE18)</f>
        <v>11569983</v>
      </c>
      <c r="AF19" s="71">
        <f t="shared" ref="AF19" si="8">SUM(AF4:AF18)</f>
        <v>11840878</v>
      </c>
    </row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1" t="s">
        <v>84</v>
      </c>
      <c r="B30" s="31"/>
      <c r="C30" s="31"/>
      <c r="D30" s="31"/>
      <c r="E30" s="31"/>
      <c r="F30" s="31"/>
      <c r="G30" s="31"/>
      <c r="H30" s="31"/>
      <c r="I30" s="31"/>
      <c r="J30" s="31"/>
      <c r="K30" s="28" t="str">
        <f>財政指標!$X$1</f>
        <v>那須烏山市</v>
      </c>
      <c r="L30" s="15"/>
      <c r="M30" s="31"/>
      <c r="N30" s="31"/>
      <c r="O30" s="31"/>
      <c r="P30" s="31"/>
      <c r="Q30" s="31"/>
      <c r="S30" s="32"/>
      <c r="T30" s="32"/>
      <c r="U30" s="28" t="str">
        <f>財政指標!$X$1</f>
        <v>那須烏山市</v>
      </c>
      <c r="V30" s="15"/>
      <c r="W30" s="32"/>
      <c r="X30" s="32"/>
      <c r="Y30" s="28"/>
      <c r="Z30" s="28"/>
      <c r="AA30" s="28"/>
      <c r="AB30" s="28"/>
      <c r="AC30" s="28"/>
      <c r="AE30" s="28" t="str">
        <f>財政指標!$X$1</f>
        <v>那須烏山市</v>
      </c>
    </row>
    <row r="31" spans="1:32" ht="18" customHeight="1" x14ac:dyDescent="0.15">
      <c r="K31" s="15"/>
      <c r="L31" s="15" t="s">
        <v>325</v>
      </c>
      <c r="O31" s="35" t="s">
        <v>293</v>
      </c>
      <c r="U31" s="15"/>
      <c r="V31" s="15" t="s">
        <v>325</v>
      </c>
      <c r="AF31" s="15" t="s">
        <v>325</v>
      </c>
    </row>
    <row r="32" spans="1:32" ht="18" customHeight="1" x14ac:dyDescent="0.15">
      <c r="A32" s="17"/>
      <c r="B32" s="74" t="s">
        <v>167</v>
      </c>
      <c r="C32" s="74" t="s">
        <v>169</v>
      </c>
      <c r="D32" s="74" t="s">
        <v>171</v>
      </c>
      <c r="E32" s="74" t="s">
        <v>173</v>
      </c>
      <c r="F32" s="74" t="s">
        <v>175</v>
      </c>
      <c r="G32" s="74" t="s">
        <v>177</v>
      </c>
      <c r="H32" s="75" t="s">
        <v>179</v>
      </c>
      <c r="I32" s="74" t="s">
        <v>181</v>
      </c>
      <c r="J32" s="75" t="s">
        <v>183</v>
      </c>
      <c r="K32" s="75" t="s">
        <v>185</v>
      </c>
      <c r="L32" s="74" t="s">
        <v>187</v>
      </c>
      <c r="M32" s="74" t="s">
        <v>189</v>
      </c>
      <c r="N32" s="74" t="s">
        <v>191</v>
      </c>
      <c r="O32" s="74" t="s">
        <v>193</v>
      </c>
      <c r="P32" s="74" t="s">
        <v>195</v>
      </c>
      <c r="Q32" s="74" t="s">
        <v>196</v>
      </c>
      <c r="R32" s="39" t="s">
        <v>163</v>
      </c>
      <c r="S32" s="39" t="s">
        <v>294</v>
      </c>
      <c r="T32" s="39" t="s">
        <v>295</v>
      </c>
      <c r="U32" s="39" t="s">
        <v>303</v>
      </c>
      <c r="V32" s="39" t="s">
        <v>304</v>
      </c>
      <c r="W32" s="39" t="s">
        <v>307</v>
      </c>
      <c r="X32" s="39" t="s">
        <v>306</v>
      </c>
      <c r="Y32" s="39" t="s">
        <v>309</v>
      </c>
      <c r="Z32" s="39" t="s">
        <v>310</v>
      </c>
      <c r="AA32" s="39" t="s">
        <v>311</v>
      </c>
      <c r="AB32" s="39" t="s">
        <v>312</v>
      </c>
      <c r="AC32" s="39" t="s">
        <v>313</v>
      </c>
      <c r="AD32" s="39" t="s">
        <v>319</v>
      </c>
      <c r="AE32" s="39" t="str">
        <f>AE3</f>
        <v>１８(H30)</v>
      </c>
      <c r="AF32" s="39" t="str">
        <f>AF3</f>
        <v>１９(R１)</v>
      </c>
    </row>
    <row r="33" spans="1:32" s="34" customFormat="1" ht="18" customHeight="1" x14ac:dyDescent="0.15">
      <c r="A33" s="19" t="s">
        <v>75</v>
      </c>
      <c r="B33" s="100"/>
      <c r="C33" s="100"/>
      <c r="D33" s="102">
        <f t="shared" ref="D33:Q33" si="9">D4/D$19*100</f>
        <v>1.9006012243122792</v>
      </c>
      <c r="E33" s="102">
        <f t="shared" si="9"/>
        <v>1.8620718040430535</v>
      </c>
      <c r="F33" s="102">
        <f t="shared" si="9"/>
        <v>1.8897559284892249</v>
      </c>
      <c r="G33" s="102">
        <f t="shared" si="9"/>
        <v>2.0259604236380437</v>
      </c>
      <c r="H33" s="102">
        <f t="shared" si="9"/>
        <v>2.099524372183609</v>
      </c>
      <c r="I33" s="102">
        <f t="shared" si="9"/>
        <v>1.9574637890907995</v>
      </c>
      <c r="J33" s="102">
        <f t="shared" si="9"/>
        <v>2.0634054771082919</v>
      </c>
      <c r="K33" s="102">
        <f t="shared" si="9"/>
        <v>2.1398779732852575</v>
      </c>
      <c r="L33" s="102">
        <f t="shared" si="9"/>
        <v>1.7980239421219106</v>
      </c>
      <c r="M33" s="102">
        <f t="shared" si="9"/>
        <v>2.0660261563758233</v>
      </c>
      <c r="N33" s="102">
        <f t="shared" si="9"/>
        <v>2.0076403540440784</v>
      </c>
      <c r="O33" s="102">
        <f t="shared" si="9"/>
        <v>1.9594733323155162</v>
      </c>
      <c r="P33" s="102">
        <f t="shared" si="9"/>
        <v>1.9002157767484971</v>
      </c>
      <c r="Q33" s="102">
        <f t="shared" si="9"/>
        <v>1.892919590371227</v>
      </c>
      <c r="R33" s="33">
        <f t="shared" ref="R33:S47" si="10">R4/R$19*100</f>
        <v>1.589747472349512</v>
      </c>
      <c r="S33" s="33">
        <f t="shared" si="10"/>
        <v>1.2866817961544164</v>
      </c>
      <c r="T33" s="33">
        <f t="shared" ref="T33:U47" si="11">T4/T$19*100</f>
        <v>1.1056724774632261</v>
      </c>
      <c r="U33" s="33">
        <f t="shared" si="11"/>
        <v>1.1513899041916211</v>
      </c>
      <c r="V33" s="33">
        <f t="shared" ref="V33:W47" si="12">V4/V$19*100</f>
        <v>0.9669636142670851</v>
      </c>
      <c r="W33" s="33">
        <f t="shared" si="12"/>
        <v>0.9669636142670851</v>
      </c>
      <c r="X33" s="33">
        <f t="shared" ref="X33:AB47" si="13">X4/X$19*100</f>
        <v>1.0604855292948281</v>
      </c>
      <c r="Y33" s="113">
        <f t="shared" si="13"/>
        <v>1.0009435219959946</v>
      </c>
      <c r="Z33" s="113">
        <f t="shared" si="13"/>
        <v>1.0625517380822207</v>
      </c>
      <c r="AA33" s="113">
        <f t="shared" si="13"/>
        <v>1.1363925327811832</v>
      </c>
      <c r="AB33" s="113">
        <f t="shared" si="13"/>
        <v>1.1896560652036579</v>
      </c>
      <c r="AC33" s="113">
        <f t="shared" ref="AC33" si="14">AC4/AC$19*100</f>
        <v>1.0765112453383625</v>
      </c>
      <c r="AD33" s="113">
        <f t="shared" ref="AD33" si="15">AD4/AD$19*100</f>
        <v>1.0843029237855852</v>
      </c>
      <c r="AE33" s="113">
        <f t="shared" ref="AE33" si="16">AE4/AE$19*100</f>
        <v>1.1481520759364987</v>
      </c>
      <c r="AF33" s="113">
        <f t="shared" ref="AF33" si="17">AF4/AF$19*100</f>
        <v>1.0306668137278334</v>
      </c>
    </row>
    <row r="34" spans="1:32" s="34" customFormat="1" ht="18" customHeight="1" x14ac:dyDescent="0.15">
      <c r="A34" s="19" t="s">
        <v>74</v>
      </c>
      <c r="B34" s="100"/>
      <c r="C34" s="100"/>
      <c r="D34" s="102">
        <f t="shared" ref="D34:Q34" si="18">D5/D$19*100</f>
        <v>13.249016812224996</v>
      </c>
      <c r="E34" s="102">
        <f t="shared" si="18"/>
        <v>10.851565390130162</v>
      </c>
      <c r="F34" s="102">
        <f t="shared" si="18"/>
        <v>10.431040238207304</v>
      </c>
      <c r="G34" s="102">
        <f t="shared" si="18"/>
        <v>10.792207643826726</v>
      </c>
      <c r="H34" s="102">
        <f t="shared" si="18"/>
        <v>11.769323150448773</v>
      </c>
      <c r="I34" s="102">
        <f t="shared" si="18"/>
        <v>13.134199126956108</v>
      </c>
      <c r="J34" s="102">
        <f t="shared" si="18"/>
        <v>12.590188377336533</v>
      </c>
      <c r="K34" s="102">
        <f t="shared" si="18"/>
        <v>11.389230964675585</v>
      </c>
      <c r="L34" s="102">
        <f t="shared" si="18"/>
        <v>12.072309378746407</v>
      </c>
      <c r="M34" s="102">
        <f t="shared" si="18"/>
        <v>14.597028817449054</v>
      </c>
      <c r="N34" s="102">
        <f t="shared" si="18"/>
        <v>13.559589951453855</v>
      </c>
      <c r="O34" s="102">
        <f t="shared" si="18"/>
        <v>12.138833697644621</v>
      </c>
      <c r="P34" s="102">
        <f t="shared" si="18"/>
        <v>15.302607484007932</v>
      </c>
      <c r="Q34" s="102">
        <f t="shared" si="18"/>
        <v>15.369460468059682</v>
      </c>
      <c r="R34" s="33">
        <f t="shared" si="10"/>
        <v>25.446884157747117</v>
      </c>
      <c r="S34" s="33">
        <f t="shared" si="10"/>
        <v>11.561410023493059</v>
      </c>
      <c r="T34" s="33">
        <f t="shared" si="11"/>
        <v>11.146418651027108</v>
      </c>
      <c r="U34" s="33">
        <f t="shared" si="11"/>
        <v>11.634496873314989</v>
      </c>
      <c r="V34" s="33">
        <f t="shared" si="12"/>
        <v>16.868329760638755</v>
      </c>
      <c r="W34" s="33">
        <f t="shared" si="12"/>
        <v>16.868329760638755</v>
      </c>
      <c r="X34" s="33">
        <f t="shared" si="13"/>
        <v>12.892985494811612</v>
      </c>
      <c r="Y34" s="113">
        <f t="shared" si="13"/>
        <v>12.561047198932885</v>
      </c>
      <c r="Z34" s="113">
        <f t="shared" si="13"/>
        <v>13.521506433264499</v>
      </c>
      <c r="AA34" s="113">
        <f t="shared" si="13"/>
        <v>12.619363471469041</v>
      </c>
      <c r="AB34" s="113">
        <f t="shared" si="13"/>
        <v>12.31161880301163</v>
      </c>
      <c r="AC34" s="113">
        <f t="shared" ref="AC34" si="19">AC5/AC$19*100</f>
        <v>10.796053349892581</v>
      </c>
      <c r="AD34" s="113">
        <f t="shared" ref="AD34" si="20">AD5/AD$19*100</f>
        <v>11.941952630366131</v>
      </c>
      <c r="AE34" s="113">
        <f t="shared" ref="AE34" si="21">AE5/AE$19*100</f>
        <v>12.688264105487448</v>
      </c>
      <c r="AF34" s="113">
        <f t="shared" ref="AF34" si="22">AF5/AF$19*100</f>
        <v>13.108394495746008</v>
      </c>
    </row>
    <row r="35" spans="1:32" s="34" customFormat="1" ht="18" customHeight="1" x14ac:dyDescent="0.15">
      <c r="A35" s="19" t="s">
        <v>76</v>
      </c>
      <c r="B35" s="100"/>
      <c r="C35" s="100"/>
      <c r="D35" s="102">
        <f t="shared" ref="D35:Q35" si="23">D6/D$19*100</f>
        <v>7.8635114199614291</v>
      </c>
      <c r="E35" s="102">
        <f t="shared" si="23"/>
        <v>10.640838143423649</v>
      </c>
      <c r="F35" s="102">
        <f t="shared" si="23"/>
        <v>11.56302982378245</v>
      </c>
      <c r="G35" s="102">
        <f t="shared" si="23"/>
        <v>13.504234282949792</v>
      </c>
      <c r="H35" s="102">
        <f t="shared" si="23"/>
        <v>14.916452566646884</v>
      </c>
      <c r="I35" s="102">
        <f t="shared" si="23"/>
        <v>14.711843648513668</v>
      </c>
      <c r="J35" s="102">
        <f t="shared" si="23"/>
        <v>16.104253469516397</v>
      </c>
      <c r="K35" s="102">
        <f t="shared" si="23"/>
        <v>18.150487558099567</v>
      </c>
      <c r="L35" s="102">
        <f t="shared" si="23"/>
        <v>21.580026810192564</v>
      </c>
      <c r="M35" s="102">
        <f t="shared" si="23"/>
        <v>15.812211822752451</v>
      </c>
      <c r="N35" s="102">
        <f t="shared" si="23"/>
        <v>20.476561897900567</v>
      </c>
      <c r="O35" s="102">
        <f t="shared" si="23"/>
        <v>16.406054042516853</v>
      </c>
      <c r="P35" s="102">
        <f t="shared" si="23"/>
        <v>19.935297565810377</v>
      </c>
      <c r="Q35" s="102">
        <f t="shared" si="23"/>
        <v>20.011800813573053</v>
      </c>
      <c r="R35" s="33">
        <f t="shared" si="10"/>
        <v>19.977397968982519</v>
      </c>
      <c r="S35" s="33">
        <f t="shared" si="10"/>
        <v>26.827557124139272</v>
      </c>
      <c r="T35" s="33">
        <f t="shared" si="11"/>
        <v>25.429508248158577</v>
      </c>
      <c r="U35" s="33">
        <f t="shared" si="11"/>
        <v>27.363911506193517</v>
      </c>
      <c r="V35" s="33">
        <f t="shared" si="12"/>
        <v>22.195789421280015</v>
      </c>
      <c r="W35" s="33">
        <f t="shared" si="12"/>
        <v>22.195789421280015</v>
      </c>
      <c r="X35" s="33">
        <f t="shared" si="13"/>
        <v>25.766970034508553</v>
      </c>
      <c r="Y35" s="113">
        <f t="shared" si="13"/>
        <v>24.952628714151139</v>
      </c>
      <c r="Z35" s="113">
        <f t="shared" si="13"/>
        <v>28.195640281202945</v>
      </c>
      <c r="AA35" s="113">
        <f t="shared" si="13"/>
        <v>28.492755002454345</v>
      </c>
      <c r="AB35" s="113">
        <f t="shared" si="13"/>
        <v>29.260659286032375</v>
      </c>
      <c r="AC35" s="113">
        <f t="shared" ref="AC35" si="24">AC6/AC$19*100</f>
        <v>30.086323030249513</v>
      </c>
      <c r="AD35" s="113">
        <f t="shared" ref="AD35" si="25">AD6/AD$19*100</f>
        <v>31.054389170855075</v>
      </c>
      <c r="AE35" s="113">
        <f t="shared" ref="AE35" si="26">AE6/AE$19*100</f>
        <v>32.176564131511689</v>
      </c>
      <c r="AF35" s="113">
        <f t="shared" ref="AF35" si="27">AF6/AF$19*100</f>
        <v>31.99543986518567</v>
      </c>
    </row>
    <row r="36" spans="1:32" s="34" customFormat="1" ht="18" customHeight="1" x14ac:dyDescent="0.15">
      <c r="A36" s="19" t="s">
        <v>85</v>
      </c>
      <c r="B36" s="100"/>
      <c r="C36" s="100"/>
      <c r="D36" s="102">
        <f t="shared" ref="D36:Q36" si="28">D7/D$19*100</f>
        <v>7.4560214417491206</v>
      </c>
      <c r="E36" s="102">
        <f t="shared" si="28"/>
        <v>7.8087320271620744</v>
      </c>
      <c r="F36" s="102">
        <f t="shared" si="28"/>
        <v>8.3507432348273074</v>
      </c>
      <c r="G36" s="102">
        <f t="shared" si="28"/>
        <v>8.6343527296421296</v>
      </c>
      <c r="H36" s="102">
        <f t="shared" si="28"/>
        <v>8.7971071404044157</v>
      </c>
      <c r="I36" s="102">
        <f t="shared" si="28"/>
        <v>8.8165386436531996</v>
      </c>
      <c r="J36" s="102">
        <f t="shared" si="28"/>
        <v>9.0809721226478803</v>
      </c>
      <c r="K36" s="102">
        <f t="shared" si="28"/>
        <v>10.019327146506969</v>
      </c>
      <c r="L36" s="102">
        <f t="shared" si="28"/>
        <v>10.662211451703914</v>
      </c>
      <c r="M36" s="102">
        <f t="shared" si="28"/>
        <v>9.8970217227241832</v>
      </c>
      <c r="N36" s="102">
        <f t="shared" si="28"/>
        <v>9.8344077357690622</v>
      </c>
      <c r="O36" s="102">
        <f t="shared" si="28"/>
        <v>9.9418746744777433</v>
      </c>
      <c r="P36" s="102">
        <f t="shared" si="28"/>
        <v>11.170824979934636</v>
      </c>
      <c r="Q36" s="102">
        <f t="shared" si="28"/>
        <v>11.913688786714625</v>
      </c>
      <c r="R36" s="33">
        <f t="shared" si="10"/>
        <v>11.857725262132659</v>
      </c>
      <c r="S36" s="33">
        <f t="shared" si="10"/>
        <v>12.832742364852198</v>
      </c>
      <c r="T36" s="33">
        <f t="shared" si="11"/>
        <v>12.0970029119351</v>
      </c>
      <c r="U36" s="33">
        <f t="shared" si="11"/>
        <v>12.971295190326405</v>
      </c>
      <c r="V36" s="33">
        <f t="shared" si="12"/>
        <v>11.7107167252754</v>
      </c>
      <c r="W36" s="33">
        <f t="shared" si="12"/>
        <v>11.7107167252754</v>
      </c>
      <c r="X36" s="33">
        <f t="shared" si="13"/>
        <v>9.850186617528788</v>
      </c>
      <c r="Y36" s="113">
        <f t="shared" si="13"/>
        <v>9.6953182600600005</v>
      </c>
      <c r="Z36" s="113">
        <f t="shared" si="13"/>
        <v>11.155602186972805</v>
      </c>
      <c r="AA36" s="113">
        <f t="shared" si="13"/>
        <v>13.506511337531361</v>
      </c>
      <c r="AB36" s="113">
        <f t="shared" si="13"/>
        <v>12.307177994801107</v>
      </c>
      <c r="AC36" s="113">
        <f t="shared" ref="AC36" si="29">AC7/AC$19*100</f>
        <v>11.8419053561467</v>
      </c>
      <c r="AD36" s="113">
        <f t="shared" ref="AD36" si="30">AD7/AD$19*100</f>
        <v>11.906539937676399</v>
      </c>
      <c r="AE36" s="113">
        <f t="shared" ref="AE36" si="31">AE7/AE$19*100</f>
        <v>11.940017543673141</v>
      </c>
      <c r="AF36" s="113">
        <f t="shared" ref="AF36" si="32">AF7/AF$19*100</f>
        <v>12.163734817637678</v>
      </c>
    </row>
    <row r="37" spans="1:32" s="34" customFormat="1" ht="18" customHeight="1" x14ac:dyDescent="0.15">
      <c r="A37" s="19" t="s">
        <v>86</v>
      </c>
      <c r="B37" s="100"/>
      <c r="C37" s="100"/>
      <c r="D37" s="102">
        <f t="shared" ref="D37:Q37" si="33">D8/D$19*100</f>
        <v>2.6543734251117872E-3</v>
      </c>
      <c r="E37" s="102">
        <f t="shared" si="33"/>
        <v>2.0955713074802075E-2</v>
      </c>
      <c r="F37" s="102">
        <f t="shared" si="33"/>
        <v>1.2447646255675765E-2</v>
      </c>
      <c r="G37" s="102">
        <f t="shared" si="33"/>
        <v>6.121937049093331E-3</v>
      </c>
      <c r="H37" s="102">
        <f t="shared" si="33"/>
        <v>3.8388324314425032E-3</v>
      </c>
      <c r="I37" s="102">
        <f t="shared" si="33"/>
        <v>3.3211807676026767E-3</v>
      </c>
      <c r="J37" s="102">
        <f t="shared" si="33"/>
        <v>4.3293191885816805E-3</v>
      </c>
      <c r="K37" s="102">
        <f t="shared" si="33"/>
        <v>3.3244713270553722E-3</v>
      </c>
      <c r="L37" s="102">
        <f t="shared" si="33"/>
        <v>1.9040248114234786E-3</v>
      </c>
      <c r="M37" s="102">
        <f t="shared" si="33"/>
        <v>2.297514530400896E-3</v>
      </c>
      <c r="N37" s="102">
        <f t="shared" si="33"/>
        <v>2.1010615993710046E-3</v>
      </c>
      <c r="O37" s="102">
        <f t="shared" si="33"/>
        <v>3.408586658095826E-3</v>
      </c>
      <c r="P37" s="102">
        <f t="shared" si="33"/>
        <v>1.4434825900704457E-3</v>
      </c>
      <c r="Q37" s="102">
        <f t="shared" si="33"/>
        <v>1.4525286167766272E-3</v>
      </c>
      <c r="R37" s="33">
        <f t="shared" si="10"/>
        <v>1.3174537383391443E-3</v>
      </c>
      <c r="S37" s="33">
        <f t="shared" si="10"/>
        <v>8.7793864636718144E-4</v>
      </c>
      <c r="T37" s="33">
        <f t="shared" si="11"/>
        <v>6.7982920598563465E-4</v>
      </c>
      <c r="U37" s="33">
        <f t="shared" si="11"/>
        <v>7.1381323790443464E-4</v>
      </c>
      <c r="V37" s="33">
        <f t="shared" si="12"/>
        <v>0.69103940873586445</v>
      </c>
      <c r="W37" s="33">
        <f t="shared" si="12"/>
        <v>0.69103940873586445</v>
      </c>
      <c r="X37" s="33">
        <f t="shared" si="13"/>
        <v>1.5974314086632531</v>
      </c>
      <c r="Y37" s="113">
        <f t="shared" si="13"/>
        <v>0.92391500494594081</v>
      </c>
      <c r="Z37" s="113">
        <f t="shared" si="13"/>
        <v>0.40890136935964755</v>
      </c>
      <c r="AA37" s="113">
        <f t="shared" si="13"/>
        <v>3.5835372466734997E-3</v>
      </c>
      <c r="AB37" s="113">
        <f t="shared" si="13"/>
        <v>2.9577771103677544E-3</v>
      </c>
      <c r="AC37" s="113">
        <f t="shared" ref="AC37" si="34">AC8/AC$19*100</f>
        <v>2.9623733846325388E-2</v>
      </c>
      <c r="AD37" s="113">
        <f t="shared" ref="AD37" si="35">AD8/AD$19*100</f>
        <v>2.559438026161394E-3</v>
      </c>
      <c r="AE37" s="113">
        <f t="shared" ref="AE37" si="36">AE8/AE$19*100</f>
        <v>3.1547150933583911E-3</v>
      </c>
      <c r="AF37" s="113">
        <f t="shared" ref="AF37" si="37">AF8/AF$19*100</f>
        <v>1.7312905343674682E-3</v>
      </c>
    </row>
    <row r="38" spans="1:32" s="34" customFormat="1" ht="18" customHeight="1" x14ac:dyDescent="0.15">
      <c r="A38" s="19" t="s">
        <v>87</v>
      </c>
      <c r="B38" s="100"/>
      <c r="C38" s="100"/>
      <c r="D38" s="102">
        <f t="shared" ref="D38:Q38" si="38">D9/D$19*100</f>
        <v>10.412024241763824</v>
      </c>
      <c r="E38" s="102">
        <f t="shared" si="38"/>
        <v>10.855460321572414</v>
      </c>
      <c r="F38" s="102">
        <f t="shared" si="38"/>
        <v>15.292655833139301</v>
      </c>
      <c r="G38" s="102">
        <f t="shared" si="38"/>
        <v>14.293222367682176</v>
      </c>
      <c r="H38" s="102">
        <f t="shared" si="38"/>
        <v>11.416520362540744</v>
      </c>
      <c r="I38" s="102">
        <f t="shared" si="38"/>
        <v>11.285907652770133</v>
      </c>
      <c r="J38" s="102">
        <f t="shared" si="38"/>
        <v>10.065286133363811</v>
      </c>
      <c r="K38" s="102">
        <f t="shared" si="38"/>
        <v>8.316878677807221</v>
      </c>
      <c r="L38" s="102">
        <f t="shared" si="38"/>
        <v>6.1314244748375888</v>
      </c>
      <c r="M38" s="102">
        <f t="shared" si="38"/>
        <v>6.0407446740856168</v>
      </c>
      <c r="N38" s="102">
        <f t="shared" si="38"/>
        <v>7.0450472971317737</v>
      </c>
      <c r="O38" s="102">
        <f t="shared" si="38"/>
        <v>5.6135406908063015</v>
      </c>
      <c r="P38" s="102">
        <f t="shared" si="38"/>
        <v>7.1822053584368026</v>
      </c>
      <c r="Q38" s="102">
        <f t="shared" si="38"/>
        <v>6.1627746751243091</v>
      </c>
      <c r="R38" s="33">
        <f t="shared" si="10"/>
        <v>4.5996074158957638</v>
      </c>
      <c r="S38" s="33">
        <f t="shared" si="10"/>
        <v>6.2513283645865014</v>
      </c>
      <c r="T38" s="33">
        <f t="shared" si="11"/>
        <v>6.3491951432304266</v>
      </c>
      <c r="U38" s="33">
        <f t="shared" si="11"/>
        <v>3.9519446285919906</v>
      </c>
      <c r="V38" s="33">
        <f t="shared" si="12"/>
        <v>4.5267776985648789</v>
      </c>
      <c r="W38" s="33">
        <f t="shared" si="12"/>
        <v>4.5267776985648789</v>
      </c>
      <c r="X38" s="33">
        <f t="shared" si="13"/>
        <v>2.6097037737022837</v>
      </c>
      <c r="Y38" s="113">
        <f t="shared" si="13"/>
        <v>4.1001591686989336</v>
      </c>
      <c r="Z38" s="113">
        <f t="shared" si="13"/>
        <v>2.9033497386791529</v>
      </c>
      <c r="AA38" s="113">
        <f t="shared" si="13"/>
        <v>3.4870670812156264</v>
      </c>
      <c r="AB38" s="113">
        <f t="shared" si="13"/>
        <v>4.6834204993837965</v>
      </c>
      <c r="AC38" s="113">
        <f t="shared" ref="AC38" si="39">AC9/AC$19*100</f>
        <v>3.2450580305419372</v>
      </c>
      <c r="AD38" s="113">
        <f t="shared" ref="AD38" si="40">AD9/AD$19*100</f>
        <v>4.4530284058244929</v>
      </c>
      <c r="AE38" s="113">
        <f t="shared" ref="AE38" si="41">AE9/AE$19*100</f>
        <v>3.3653290588240279</v>
      </c>
      <c r="AF38" s="113">
        <f t="shared" ref="AF38" si="42">AF9/AF$19*100</f>
        <v>2.8982816983673003</v>
      </c>
    </row>
    <row r="39" spans="1:32" s="34" customFormat="1" ht="18" customHeight="1" x14ac:dyDescent="0.15">
      <c r="A39" s="19" t="s">
        <v>88</v>
      </c>
      <c r="B39" s="100"/>
      <c r="C39" s="100"/>
      <c r="D39" s="102">
        <f t="shared" ref="D39:Q39" si="43">D10/D$19*100</f>
        <v>6.2977978217897341</v>
      </c>
      <c r="E39" s="102">
        <f t="shared" si="43"/>
        <v>5.3385926908993051</v>
      </c>
      <c r="F39" s="102">
        <f t="shared" si="43"/>
        <v>5.5240161378017945</v>
      </c>
      <c r="G39" s="102">
        <f t="shared" si="43"/>
        <v>5.4527615819289972</v>
      </c>
      <c r="H39" s="102">
        <f t="shared" si="43"/>
        <v>5.9300275938092666</v>
      </c>
      <c r="I39" s="102">
        <f t="shared" si="43"/>
        <v>8.0558878595366412</v>
      </c>
      <c r="J39" s="102">
        <f t="shared" si="43"/>
        <v>5.0276989841685458</v>
      </c>
      <c r="K39" s="102">
        <f t="shared" si="43"/>
        <v>5.085545739450632</v>
      </c>
      <c r="L39" s="102">
        <f t="shared" si="43"/>
        <v>4.0705689477467812</v>
      </c>
      <c r="M39" s="102">
        <f t="shared" si="43"/>
        <v>4.6795684054624234</v>
      </c>
      <c r="N39" s="102">
        <f t="shared" si="43"/>
        <v>3.9818067735007316</v>
      </c>
      <c r="O39" s="102">
        <f t="shared" si="43"/>
        <v>4.4052145665147764</v>
      </c>
      <c r="P39" s="102">
        <f t="shared" si="43"/>
        <v>3.3352764584623067</v>
      </c>
      <c r="Q39" s="102">
        <f t="shared" si="43"/>
        <v>3.49989714527092</v>
      </c>
      <c r="R39" s="33">
        <f t="shared" si="10"/>
        <v>2.9423789364811923</v>
      </c>
      <c r="S39" s="33">
        <f t="shared" si="10"/>
        <v>2.832143244083634</v>
      </c>
      <c r="T39" s="33">
        <f t="shared" si="11"/>
        <v>1.949009323247457</v>
      </c>
      <c r="U39" s="33">
        <f t="shared" si="11"/>
        <v>2.26911161732875</v>
      </c>
      <c r="V39" s="33">
        <f t="shared" si="12"/>
        <v>2.5101101144803946</v>
      </c>
      <c r="W39" s="33">
        <f t="shared" si="12"/>
        <v>2.5101101144803946</v>
      </c>
      <c r="X39" s="33">
        <f t="shared" si="13"/>
        <v>2.1516681571860348</v>
      </c>
      <c r="Y39" s="113">
        <f t="shared" si="13"/>
        <v>2.3864551193617931</v>
      </c>
      <c r="Z39" s="113">
        <f t="shared" si="13"/>
        <v>2.951923673722622</v>
      </c>
      <c r="AA39" s="113">
        <f t="shared" si="13"/>
        <v>2.9451137210787772</v>
      </c>
      <c r="AB39" s="113">
        <f t="shared" si="13"/>
        <v>3.5483714620076845</v>
      </c>
      <c r="AC39" s="113">
        <f t="shared" ref="AC39" si="44">AC10/AC$19*100</f>
        <v>4.2921195069139442</v>
      </c>
      <c r="AD39" s="113">
        <f t="shared" ref="AD39" si="45">AD10/AD$19*100</f>
        <v>5.2051351057998065</v>
      </c>
      <c r="AE39" s="113">
        <f t="shared" ref="AE39" si="46">AE10/AE$19*100</f>
        <v>4.5804907405654784</v>
      </c>
      <c r="AF39" s="113">
        <f t="shared" ref="AF39" si="47">AF10/AF$19*100</f>
        <v>4.6243614704923068</v>
      </c>
    </row>
    <row r="40" spans="1:32" s="34" customFormat="1" ht="18" customHeight="1" x14ac:dyDescent="0.15">
      <c r="A40" s="19" t="s">
        <v>89</v>
      </c>
      <c r="B40" s="100"/>
      <c r="C40" s="100"/>
      <c r="D40" s="102">
        <f t="shared" ref="D40:Q40" si="48">D11/D$19*100</f>
        <v>14.033873122871206</v>
      </c>
      <c r="E40" s="102">
        <f t="shared" si="48"/>
        <v>16.578464744037952</v>
      </c>
      <c r="F40" s="102">
        <f t="shared" si="48"/>
        <v>12.925920071980421</v>
      </c>
      <c r="G40" s="102">
        <f t="shared" si="48"/>
        <v>11.903842274345656</v>
      </c>
      <c r="H40" s="102">
        <f t="shared" si="48"/>
        <v>12.342286500164647</v>
      </c>
      <c r="I40" s="102">
        <f t="shared" si="48"/>
        <v>11.947040133583412</v>
      </c>
      <c r="J40" s="102">
        <f t="shared" si="48"/>
        <v>11.999158380349739</v>
      </c>
      <c r="K40" s="102">
        <f t="shared" si="48"/>
        <v>11.648965260515769</v>
      </c>
      <c r="L40" s="102">
        <f t="shared" si="48"/>
        <v>13.053468596271417</v>
      </c>
      <c r="M40" s="102">
        <f t="shared" si="48"/>
        <v>15.624523265734942</v>
      </c>
      <c r="N40" s="102">
        <f t="shared" si="48"/>
        <v>11.188760983411269</v>
      </c>
      <c r="O40" s="102">
        <f t="shared" si="48"/>
        <v>10.430890860892099</v>
      </c>
      <c r="P40" s="102">
        <f t="shared" si="48"/>
        <v>7.8778014555657823</v>
      </c>
      <c r="Q40" s="102">
        <f t="shared" si="48"/>
        <v>7.6123786059022907</v>
      </c>
      <c r="R40" s="33">
        <f t="shared" si="10"/>
        <v>6.7548590730857461</v>
      </c>
      <c r="S40" s="33">
        <f t="shared" si="10"/>
        <v>7.3935554865425024</v>
      </c>
      <c r="T40" s="33">
        <f t="shared" si="11"/>
        <v>10.160457124130712</v>
      </c>
      <c r="U40" s="33">
        <f t="shared" si="11"/>
        <v>12.105275006616498</v>
      </c>
      <c r="V40" s="33">
        <f t="shared" si="12"/>
        <v>11.499268277495306</v>
      </c>
      <c r="W40" s="33">
        <f t="shared" si="12"/>
        <v>11.499268277495306</v>
      </c>
      <c r="X40" s="33">
        <f t="shared" si="13"/>
        <v>7.9231801237060697</v>
      </c>
      <c r="Y40" s="113">
        <f t="shared" si="13"/>
        <v>8.5696839974692107</v>
      </c>
      <c r="Z40" s="113">
        <f t="shared" si="13"/>
        <v>8.9799795104212237</v>
      </c>
      <c r="AA40" s="113">
        <f t="shared" si="13"/>
        <v>7.7241089224118857</v>
      </c>
      <c r="AB40" s="113">
        <f t="shared" si="13"/>
        <v>7.1388228958460624</v>
      </c>
      <c r="AC40" s="113">
        <f t="shared" ref="AC40" si="49">AC11/AC$19*100</f>
        <v>6.839429256021794</v>
      </c>
      <c r="AD40" s="113">
        <f t="shared" ref="AD40" si="50">AD11/AD$19*100</f>
        <v>6.3458055861147322</v>
      </c>
      <c r="AE40" s="113">
        <f t="shared" ref="AE40" si="51">AE11/AE$19*100</f>
        <v>6.0129215401612948</v>
      </c>
      <c r="AF40" s="113">
        <f t="shared" ref="AF40" si="52">AF11/AF$19*100</f>
        <v>5.757655808969572</v>
      </c>
    </row>
    <row r="41" spans="1:32" s="34" customFormat="1" ht="18" customHeight="1" x14ac:dyDescent="0.15">
      <c r="A41" s="19" t="s">
        <v>90</v>
      </c>
      <c r="B41" s="100"/>
      <c r="C41" s="100"/>
      <c r="D41" s="102">
        <f t="shared" ref="D41:Q41" si="53">D12/D$19*100</f>
        <v>3.7150750161729049</v>
      </c>
      <c r="E41" s="102">
        <f t="shared" si="53"/>
        <v>3.8091038458274848</v>
      </c>
      <c r="F41" s="102">
        <f t="shared" si="53"/>
        <v>4.0140960067585638</v>
      </c>
      <c r="G41" s="102">
        <f t="shared" si="53"/>
        <v>4.2953317927879482</v>
      </c>
      <c r="H41" s="102">
        <f t="shared" si="53"/>
        <v>4.6973133455776823</v>
      </c>
      <c r="I41" s="102">
        <f t="shared" si="53"/>
        <v>4.5430824907684562</v>
      </c>
      <c r="J41" s="102">
        <f t="shared" si="53"/>
        <v>5.3192699728811448</v>
      </c>
      <c r="K41" s="102">
        <f t="shared" si="53"/>
        <v>5.7796155652279451</v>
      </c>
      <c r="L41" s="102">
        <f t="shared" si="53"/>
        <v>4.6500474749546479</v>
      </c>
      <c r="M41" s="102">
        <f t="shared" si="53"/>
        <v>5.3013953081444871</v>
      </c>
      <c r="N41" s="102">
        <f t="shared" si="53"/>
        <v>4.8918346666580836</v>
      </c>
      <c r="O41" s="102">
        <f t="shared" si="53"/>
        <v>5.0151463492743051</v>
      </c>
      <c r="P41" s="102">
        <f t="shared" si="53"/>
        <v>5.1034757148871428</v>
      </c>
      <c r="Q41" s="102">
        <f t="shared" si="53"/>
        <v>5.434508232696655</v>
      </c>
      <c r="R41" s="33">
        <f t="shared" si="10"/>
        <v>4.748180267023919</v>
      </c>
      <c r="S41" s="33">
        <f t="shared" si="10"/>
        <v>5.569642772553399</v>
      </c>
      <c r="T41" s="33">
        <f t="shared" si="11"/>
        <v>4.9277942941411794</v>
      </c>
      <c r="U41" s="33">
        <f t="shared" si="11"/>
        <v>5.2607852604521481</v>
      </c>
      <c r="V41" s="33">
        <f t="shared" si="12"/>
        <v>4.6895414918501492</v>
      </c>
      <c r="W41" s="33">
        <f t="shared" si="12"/>
        <v>4.6895414918501492</v>
      </c>
      <c r="X41" s="33">
        <f t="shared" si="13"/>
        <v>5.58059459196223</v>
      </c>
      <c r="Y41" s="113">
        <f t="shared" si="13"/>
        <v>6.5669720162129632</v>
      </c>
      <c r="Z41" s="113">
        <f t="shared" si="13"/>
        <v>9.822543169023529</v>
      </c>
      <c r="AA41" s="113">
        <f t="shared" si="13"/>
        <v>5.0329647661078951</v>
      </c>
      <c r="AB41" s="113">
        <f t="shared" si="13"/>
        <v>4.714340455058565</v>
      </c>
      <c r="AC41" s="113">
        <f t="shared" ref="AC41" si="54">AC12/AC$19*100</f>
        <v>4.8588970858563068</v>
      </c>
      <c r="AD41" s="113">
        <f t="shared" ref="AD41" si="55">AD12/AD$19*100</f>
        <v>5.0943944712029836</v>
      </c>
      <c r="AE41" s="113">
        <f t="shared" ref="AE41" si="56">AE12/AE$19*100</f>
        <v>5.179298880560153</v>
      </c>
      <c r="AF41" s="113">
        <f t="shared" ref="AF41" si="57">AF12/AF$19*100</f>
        <v>5.9427772163516925</v>
      </c>
    </row>
    <row r="42" spans="1:32" s="34" customFormat="1" ht="18" customHeight="1" x14ac:dyDescent="0.15">
      <c r="A42" s="19" t="s">
        <v>91</v>
      </c>
      <c r="B42" s="100"/>
      <c r="C42" s="100"/>
      <c r="D42" s="102">
        <f t="shared" ref="D42:Q42" si="58">D13/D$19*100</f>
        <v>21.329025564672104</v>
      </c>
      <c r="E42" s="102">
        <f t="shared" si="58"/>
        <v>22.859982697012544</v>
      </c>
      <c r="F42" s="102">
        <f t="shared" si="58"/>
        <v>18.346099976986142</v>
      </c>
      <c r="G42" s="102">
        <f t="shared" si="58"/>
        <v>18.421334899457843</v>
      </c>
      <c r="H42" s="102">
        <f t="shared" si="58"/>
        <v>14.73955811164663</v>
      </c>
      <c r="I42" s="102">
        <f t="shared" si="58"/>
        <v>12.991689518955827</v>
      </c>
      <c r="J42" s="102">
        <f t="shared" si="58"/>
        <v>13.949482040252278</v>
      </c>
      <c r="K42" s="102">
        <f t="shared" si="58"/>
        <v>11.03053380637162</v>
      </c>
      <c r="L42" s="102">
        <f t="shared" si="58"/>
        <v>12.404828271813404</v>
      </c>
      <c r="M42" s="102">
        <f t="shared" si="58"/>
        <v>11.966246019326325</v>
      </c>
      <c r="N42" s="102">
        <f t="shared" si="58"/>
        <v>13.818977181755777</v>
      </c>
      <c r="O42" s="102">
        <f t="shared" si="58"/>
        <v>19.885168106229408</v>
      </c>
      <c r="P42" s="102">
        <f t="shared" si="58"/>
        <v>13.833190004752977</v>
      </c>
      <c r="Q42" s="102">
        <f t="shared" si="58"/>
        <v>13.899324848995912</v>
      </c>
      <c r="R42" s="33">
        <f t="shared" si="10"/>
        <v>10.419904159517984</v>
      </c>
      <c r="S42" s="33">
        <f t="shared" si="10"/>
        <v>11.963650638690718</v>
      </c>
      <c r="T42" s="33">
        <f t="shared" si="11"/>
        <v>14.664151298604519</v>
      </c>
      <c r="U42" s="33">
        <f t="shared" si="11"/>
        <v>10.377087400391023</v>
      </c>
      <c r="V42" s="33">
        <f t="shared" si="12"/>
        <v>13.004440747202652</v>
      </c>
      <c r="W42" s="33">
        <f t="shared" si="12"/>
        <v>13.004440747202652</v>
      </c>
      <c r="X42" s="33">
        <f t="shared" si="13"/>
        <v>17.016629072925102</v>
      </c>
      <c r="Y42" s="113">
        <f t="shared" si="13"/>
        <v>17.052123513731889</v>
      </c>
      <c r="Z42" s="113">
        <f t="shared" si="13"/>
        <v>9.4329296001053731</v>
      </c>
      <c r="AA42" s="113">
        <f t="shared" si="13"/>
        <v>11.52345567798049</v>
      </c>
      <c r="AB42" s="113">
        <f t="shared" si="13"/>
        <v>12.641241106473764</v>
      </c>
      <c r="AC42" s="113">
        <f t="shared" ref="AC42" si="59">AC13/AC$19*100</f>
        <v>14.811676390198919</v>
      </c>
      <c r="AD42" s="113">
        <f t="shared" ref="AD42" si="60">AD13/AD$19*100</f>
        <v>10.486111753110617</v>
      </c>
      <c r="AE42" s="113">
        <f t="shared" ref="AE42" si="61">AE13/AE$19*100</f>
        <v>10.829972697453401</v>
      </c>
      <c r="AF42" s="113">
        <f t="shared" ref="AF42" si="62">AF13/AF$19*100</f>
        <v>9.7557883798819649</v>
      </c>
    </row>
    <row r="43" spans="1:32" s="34" customFormat="1" ht="18" customHeight="1" x14ac:dyDescent="0.15">
      <c r="A43" s="19" t="s">
        <v>92</v>
      </c>
      <c r="B43" s="100"/>
      <c r="C43" s="100"/>
      <c r="D43" s="102">
        <f t="shared" ref="D43:Q43" si="63">D14/D$19*100</f>
        <v>4.3190846742503162</v>
      </c>
      <c r="E43" s="102">
        <f t="shared" si="63"/>
        <v>0.13279588734516318</v>
      </c>
      <c r="F43" s="102">
        <f t="shared" si="63"/>
        <v>2.4107629589484088</v>
      </c>
      <c r="G43" s="102">
        <f t="shared" si="63"/>
        <v>7.9372022270208661E-2</v>
      </c>
      <c r="H43" s="102">
        <f t="shared" si="63"/>
        <v>1.3421826051584751</v>
      </c>
      <c r="I43" s="102">
        <f t="shared" si="63"/>
        <v>0.37264986723642624</v>
      </c>
      <c r="J43" s="102">
        <f t="shared" si="63"/>
        <v>1.0115540870504867</v>
      </c>
      <c r="K43" s="102">
        <f t="shared" si="63"/>
        <v>3.0065366198495407</v>
      </c>
      <c r="L43" s="102">
        <f t="shared" si="63"/>
        <v>1.7259680271584004</v>
      </c>
      <c r="M43" s="102">
        <f t="shared" si="63"/>
        <v>0.26635545453843668</v>
      </c>
      <c r="N43" s="102">
        <f t="shared" si="63"/>
        <v>0.22486723525863891</v>
      </c>
      <c r="O43" s="102">
        <f t="shared" si="63"/>
        <v>1.2119577859926898</v>
      </c>
      <c r="P43" s="102">
        <f t="shared" si="63"/>
        <v>0</v>
      </c>
      <c r="Q43" s="102">
        <f t="shared" si="63"/>
        <v>0.11826330967674564</v>
      </c>
      <c r="R43" s="33">
        <f t="shared" si="10"/>
        <v>0</v>
      </c>
      <c r="S43" s="33">
        <f t="shared" si="10"/>
        <v>5.4547968203956534E-2</v>
      </c>
      <c r="T43" s="33">
        <f t="shared" si="11"/>
        <v>2.0098540371831713E-2</v>
      </c>
      <c r="U43" s="33">
        <f t="shared" si="11"/>
        <v>9.5449641940298133E-2</v>
      </c>
      <c r="V43" s="33">
        <f t="shared" si="12"/>
        <v>1.4479758530395596E-2</v>
      </c>
      <c r="W43" s="33">
        <f t="shared" si="12"/>
        <v>1.4479758530395596E-2</v>
      </c>
      <c r="X43" s="33">
        <f t="shared" si="13"/>
        <v>4.2274802791198081</v>
      </c>
      <c r="Y43" s="113">
        <f t="shared" si="13"/>
        <v>2.295881427053081</v>
      </c>
      <c r="Z43" s="113">
        <f t="shared" si="13"/>
        <v>0.42489210989661158</v>
      </c>
      <c r="AA43" s="113">
        <f t="shared" si="13"/>
        <v>1.60855503637626</v>
      </c>
      <c r="AB43" s="113">
        <f t="shared" si="13"/>
        <v>0.19852732526227487</v>
      </c>
      <c r="AC43" s="113">
        <f t="shared" ref="AC43" si="64">AC14/AC$19*100</f>
        <v>2.0983478141147149E-2</v>
      </c>
      <c r="AD43" s="113">
        <f t="shared" ref="AD43" si="65">AD14/AD$19*100</f>
        <v>0.11163087391027003</v>
      </c>
      <c r="AE43" s="113">
        <f t="shared" ref="AE43" si="66">AE14/AE$19*100</f>
        <v>2.9265384400305513E-2</v>
      </c>
      <c r="AF43" s="113">
        <f t="shared" ref="AF43" si="67">AF14/AF$19*100</f>
        <v>1.1610034323468243</v>
      </c>
    </row>
    <row r="44" spans="1:32" s="34" customFormat="1" ht="18" customHeight="1" x14ac:dyDescent="0.15">
      <c r="A44" s="19" t="s">
        <v>93</v>
      </c>
      <c r="B44" s="100"/>
      <c r="C44" s="100"/>
      <c r="D44" s="102">
        <f t="shared" ref="D44:Q44" si="68">D15/D$19*100</f>
        <v>8.3248659694221416</v>
      </c>
      <c r="E44" s="102">
        <f t="shared" si="68"/>
        <v>8.518100507396646</v>
      </c>
      <c r="F44" s="102">
        <f t="shared" si="68"/>
        <v>8.5656794735852291</v>
      </c>
      <c r="G44" s="102">
        <f t="shared" si="68"/>
        <v>9.8175748023117393</v>
      </c>
      <c r="H44" s="102">
        <f t="shared" si="68"/>
        <v>10.854360332534457</v>
      </c>
      <c r="I44" s="102">
        <f t="shared" si="68"/>
        <v>11.23997162356382</v>
      </c>
      <c r="J44" s="102">
        <f t="shared" si="68"/>
        <v>11.851294812782921</v>
      </c>
      <c r="K44" s="102">
        <f t="shared" si="68"/>
        <v>12.793292617572588</v>
      </c>
      <c r="L44" s="102">
        <f t="shared" si="68"/>
        <v>11.250319019357153</v>
      </c>
      <c r="M44" s="102">
        <f t="shared" si="68"/>
        <v>13.317910577793658</v>
      </c>
      <c r="N44" s="102">
        <f t="shared" si="68"/>
        <v>12.636222552312409</v>
      </c>
      <c r="O44" s="102">
        <f t="shared" si="68"/>
        <v>12.670260911247274</v>
      </c>
      <c r="P44" s="102">
        <f t="shared" si="68"/>
        <v>14.038183651517683</v>
      </c>
      <c r="Q44" s="102">
        <f t="shared" si="68"/>
        <v>14.083530994997806</v>
      </c>
      <c r="R44" s="33">
        <f t="shared" si="10"/>
        <v>11.661972168362032</v>
      </c>
      <c r="S44" s="33">
        <f t="shared" si="10"/>
        <v>13.425833335021679</v>
      </c>
      <c r="T44" s="33">
        <f t="shared" si="11"/>
        <v>12.149986011206723</v>
      </c>
      <c r="U44" s="33">
        <f t="shared" si="11"/>
        <v>12.818511703059551</v>
      </c>
      <c r="V44" s="33">
        <f t="shared" si="12"/>
        <v>11.322519424588217</v>
      </c>
      <c r="W44" s="33">
        <f t="shared" si="12"/>
        <v>11.322519424588217</v>
      </c>
      <c r="X44" s="33">
        <f t="shared" si="13"/>
        <v>9.3226638044190882</v>
      </c>
      <c r="Y44" s="113">
        <f t="shared" si="13"/>
        <v>9.8948499608523068</v>
      </c>
      <c r="Z44" s="113">
        <f t="shared" si="13"/>
        <v>11.140155461320088</v>
      </c>
      <c r="AA44" s="113">
        <f t="shared" si="13"/>
        <v>11.920112128628677</v>
      </c>
      <c r="AB44" s="113">
        <f t="shared" si="13"/>
        <v>12.003181474538884</v>
      </c>
      <c r="AC44" s="113">
        <f t="shared" ref="AC44" si="69">AC15/AC$19*100</f>
        <v>12.101394684726761</v>
      </c>
      <c r="AD44" s="113">
        <f t="shared" ref="AD44" si="70">AD15/AD$19*100</f>
        <v>12.314124023347553</v>
      </c>
      <c r="AE44" s="113">
        <f t="shared" ref="AE44" si="71">AE15/AE$19*100</f>
        <v>12.046543197168051</v>
      </c>
      <c r="AF44" s="113">
        <f t="shared" ref="AF44" si="72">AF15/AF$19*100</f>
        <v>11.560139374799739</v>
      </c>
    </row>
    <row r="45" spans="1:32" s="34" customFormat="1" ht="18" customHeight="1" x14ac:dyDescent="0.15">
      <c r="A45" s="19" t="s">
        <v>72</v>
      </c>
      <c r="B45" s="100"/>
      <c r="C45" s="100"/>
      <c r="D45" s="102">
        <f t="shared" ref="D45:Q45" si="73">D16/D$19*100</f>
        <v>1.0964483173848274</v>
      </c>
      <c r="E45" s="102">
        <f t="shared" si="73"/>
        <v>0.72333622807474762</v>
      </c>
      <c r="F45" s="102">
        <f t="shared" si="73"/>
        <v>0.67375266923817467</v>
      </c>
      <c r="G45" s="102">
        <f t="shared" si="73"/>
        <v>0.77368324210965023</v>
      </c>
      <c r="H45" s="102">
        <f t="shared" si="73"/>
        <v>1.0915050864529716</v>
      </c>
      <c r="I45" s="102">
        <f t="shared" si="73"/>
        <v>0.94040446460390936</v>
      </c>
      <c r="J45" s="102">
        <f t="shared" si="73"/>
        <v>0.93310682335338668</v>
      </c>
      <c r="K45" s="102">
        <f t="shared" si="73"/>
        <v>0.63638359931024757</v>
      </c>
      <c r="L45" s="102">
        <f t="shared" si="73"/>
        <v>0.59889958028438661</v>
      </c>
      <c r="M45" s="102">
        <f t="shared" si="73"/>
        <v>0.42867026108219919</v>
      </c>
      <c r="N45" s="102">
        <f t="shared" si="73"/>
        <v>0.3321823092043843</v>
      </c>
      <c r="O45" s="102">
        <f t="shared" si="73"/>
        <v>0.31817639543031667</v>
      </c>
      <c r="P45" s="102">
        <f t="shared" si="73"/>
        <v>0.31947806728579003</v>
      </c>
      <c r="Q45" s="102">
        <f t="shared" si="73"/>
        <v>0</v>
      </c>
      <c r="R45" s="33">
        <f t="shared" si="10"/>
        <v>8.5548944047996377E-6</v>
      </c>
      <c r="S45" s="33">
        <f t="shared" si="10"/>
        <v>9.6476774326063903E-6</v>
      </c>
      <c r="T45" s="33">
        <f t="shared" si="11"/>
        <v>8.7157590510978809E-6</v>
      </c>
      <c r="U45" s="33">
        <f t="shared" si="11"/>
        <v>9.1514517680055725E-6</v>
      </c>
      <c r="V45" s="33">
        <f t="shared" si="12"/>
        <v>7.8523636281971793E-6</v>
      </c>
      <c r="W45" s="33">
        <f t="shared" si="12"/>
        <v>7.8523636281971793E-6</v>
      </c>
      <c r="X45" s="33">
        <f t="shared" si="13"/>
        <v>7.0373907832137393E-6</v>
      </c>
      <c r="Y45" s="113">
        <f t="shared" si="13"/>
        <v>7.3655112880143245E-6</v>
      </c>
      <c r="Z45" s="113">
        <f t="shared" si="13"/>
        <v>8.2426497613217125E-6</v>
      </c>
      <c r="AA45" s="113">
        <f t="shared" si="13"/>
        <v>0</v>
      </c>
      <c r="AB45" s="113">
        <f t="shared" si="13"/>
        <v>8.2850899450077164E-6</v>
      </c>
      <c r="AC45" s="113">
        <f t="shared" ref="AC45" si="74">AC16/AC$19*100</f>
        <v>8.2840419033348405E-6</v>
      </c>
      <c r="AD45" s="113">
        <f t="shared" ref="AD45" si="75">AD16/AD$19*100</f>
        <v>8.5599933985330914E-6</v>
      </c>
      <c r="AE45" s="113">
        <f t="shared" ref="AE45" si="76">AE16/AE$19*100</f>
        <v>8.6430550502969626E-6</v>
      </c>
      <c r="AF45" s="113">
        <f t="shared" ref="AF45" si="77">AF16/AF$19*100</f>
        <v>8.4453196798413089E-6</v>
      </c>
    </row>
    <row r="46" spans="1:32" s="34" customFormat="1" ht="18" customHeight="1" x14ac:dyDescent="0.15">
      <c r="A46" s="19" t="s">
        <v>95</v>
      </c>
      <c r="B46" s="100"/>
      <c r="C46" s="100"/>
      <c r="D46" s="102">
        <f t="shared" ref="D46:Q46" si="78">D17/D$19*100</f>
        <v>0</v>
      </c>
      <c r="E46" s="102">
        <f t="shared" si="78"/>
        <v>0</v>
      </c>
      <c r="F46" s="102">
        <f t="shared" si="78"/>
        <v>0</v>
      </c>
      <c r="G46" s="102">
        <f t="shared" si="78"/>
        <v>0</v>
      </c>
      <c r="H46" s="102">
        <f t="shared" si="78"/>
        <v>0</v>
      </c>
      <c r="I46" s="102">
        <f t="shared" si="78"/>
        <v>0</v>
      </c>
      <c r="J46" s="102">
        <f t="shared" si="78"/>
        <v>0</v>
      </c>
      <c r="K46" s="102">
        <f t="shared" si="78"/>
        <v>0</v>
      </c>
      <c r="L46" s="102">
        <f t="shared" si="78"/>
        <v>0</v>
      </c>
      <c r="M46" s="102">
        <f t="shared" si="78"/>
        <v>0</v>
      </c>
      <c r="N46" s="102">
        <f t="shared" si="78"/>
        <v>0</v>
      </c>
      <c r="O46" s="102">
        <f t="shared" si="78"/>
        <v>0</v>
      </c>
      <c r="P46" s="102">
        <f t="shared" si="78"/>
        <v>0</v>
      </c>
      <c r="Q46" s="102">
        <f t="shared" si="78"/>
        <v>0</v>
      </c>
      <c r="R46" s="33">
        <f t="shared" si="10"/>
        <v>8.5548944047996377E-6</v>
      </c>
      <c r="S46" s="33">
        <f t="shared" si="10"/>
        <v>9.6476774326063903E-6</v>
      </c>
      <c r="T46" s="33">
        <f t="shared" si="11"/>
        <v>8.7157590510978809E-6</v>
      </c>
      <c r="U46" s="33">
        <f t="shared" si="11"/>
        <v>9.1514517680055725E-6</v>
      </c>
      <c r="V46" s="33">
        <f t="shared" si="12"/>
        <v>7.8523636281971793E-6</v>
      </c>
      <c r="W46" s="33">
        <f t="shared" si="12"/>
        <v>7.8523636281971793E-6</v>
      </c>
      <c r="X46" s="33">
        <f t="shared" si="13"/>
        <v>7.0373907832137393E-6</v>
      </c>
      <c r="Y46" s="113">
        <f t="shared" si="13"/>
        <v>7.3655112880143245E-6</v>
      </c>
      <c r="Z46" s="113">
        <f t="shared" si="13"/>
        <v>8.2426497613217125E-6</v>
      </c>
      <c r="AA46" s="113">
        <f t="shared" si="13"/>
        <v>8.392358891507025E-6</v>
      </c>
      <c r="AB46" s="113">
        <f t="shared" si="13"/>
        <v>8.2850899450077164E-6</v>
      </c>
      <c r="AC46" s="113">
        <f t="shared" ref="AC46" si="79">AC17/AC$19*100</f>
        <v>8.2840419033348405E-6</v>
      </c>
      <c r="AD46" s="113">
        <f t="shared" ref="AD46" si="80">AD17/AD$19*100</f>
        <v>8.5599933985330914E-6</v>
      </c>
      <c r="AE46" s="113">
        <f t="shared" ref="AE46" si="81">AE17/AE$19*100</f>
        <v>8.6430550502969626E-6</v>
      </c>
      <c r="AF46" s="113">
        <f t="shared" ref="AF46" si="82">AF17/AF$19*100</f>
        <v>8.4453196798413089E-6</v>
      </c>
    </row>
    <row r="47" spans="1:32" s="34" customFormat="1" ht="18" customHeight="1" x14ac:dyDescent="0.15">
      <c r="A47" s="19" t="s">
        <v>94</v>
      </c>
      <c r="B47" s="100"/>
      <c r="C47" s="100"/>
      <c r="D47" s="102">
        <f t="shared" ref="D47:Q47" si="83">D18/D$19*100</f>
        <v>0</v>
      </c>
      <c r="E47" s="102">
        <f t="shared" si="83"/>
        <v>0</v>
      </c>
      <c r="F47" s="102">
        <f t="shared" si="83"/>
        <v>0</v>
      </c>
      <c r="G47" s="102">
        <f t="shared" si="83"/>
        <v>0</v>
      </c>
      <c r="H47" s="102">
        <f t="shared" si="83"/>
        <v>0</v>
      </c>
      <c r="I47" s="102">
        <f t="shared" si="83"/>
        <v>0</v>
      </c>
      <c r="J47" s="102">
        <f t="shared" si="83"/>
        <v>0</v>
      </c>
      <c r="K47" s="102">
        <f t="shared" si="83"/>
        <v>0</v>
      </c>
      <c r="L47" s="102">
        <f t="shared" si="83"/>
        <v>0</v>
      </c>
      <c r="M47" s="102">
        <f t="shared" si="83"/>
        <v>0</v>
      </c>
      <c r="N47" s="102">
        <f t="shared" si="83"/>
        <v>0</v>
      </c>
      <c r="O47" s="102">
        <f t="shared" si="83"/>
        <v>0</v>
      </c>
      <c r="P47" s="102">
        <f t="shared" si="83"/>
        <v>0</v>
      </c>
      <c r="Q47" s="102">
        <f t="shared" si="83"/>
        <v>0</v>
      </c>
      <c r="R47" s="33">
        <f t="shared" si="10"/>
        <v>8.5548944047996377E-6</v>
      </c>
      <c r="S47" s="33">
        <f t="shared" si="10"/>
        <v>9.6476774326063903E-6</v>
      </c>
      <c r="T47" s="33">
        <f t="shared" si="11"/>
        <v>8.7157590510978809E-6</v>
      </c>
      <c r="U47" s="33">
        <f t="shared" si="11"/>
        <v>9.1514517680055725E-6</v>
      </c>
      <c r="V47" s="33">
        <f t="shared" si="12"/>
        <v>7.8523636281971793E-6</v>
      </c>
      <c r="W47" s="33">
        <f t="shared" si="12"/>
        <v>7.8523636281971793E-6</v>
      </c>
      <c r="X47" s="33">
        <f t="shared" si="13"/>
        <v>7.0373907832137393E-6</v>
      </c>
      <c r="Y47" s="113">
        <f t="shared" si="13"/>
        <v>7.3655112880143245E-6</v>
      </c>
      <c r="Z47" s="113">
        <f t="shared" si="13"/>
        <v>8.2426497613217125E-6</v>
      </c>
      <c r="AA47" s="113">
        <f t="shared" si="13"/>
        <v>8.392358891507025E-6</v>
      </c>
      <c r="AB47" s="113">
        <f t="shared" si="13"/>
        <v>8.2850899450077164E-6</v>
      </c>
      <c r="AC47" s="113">
        <f t="shared" ref="AC47" si="84">AC18/AC$19*100</f>
        <v>8.2840419033348405E-6</v>
      </c>
      <c r="AD47" s="113">
        <f t="shared" ref="AD47" si="85">AD18/AD$19*100</f>
        <v>8.5599933985330914E-6</v>
      </c>
      <c r="AE47" s="113">
        <f t="shared" ref="AE47" si="86">AE18/AE$19*100</f>
        <v>8.6430550502969626E-6</v>
      </c>
      <c r="AF47" s="113">
        <f t="shared" ref="AF47" si="87">AF18/AF$19*100</f>
        <v>8.4453196798413089E-6</v>
      </c>
    </row>
    <row r="48" spans="1:32" s="34" customFormat="1" ht="18" customHeight="1" x14ac:dyDescent="0.15">
      <c r="A48" s="19" t="s">
        <v>96</v>
      </c>
      <c r="B48" s="100"/>
      <c r="C48" s="100"/>
      <c r="D48" s="99">
        <f t="shared" ref="D48:Q48" si="88">SUM(D33:D47)</f>
        <v>100.00000000000001</v>
      </c>
      <c r="E48" s="99">
        <f t="shared" si="88"/>
        <v>100</v>
      </c>
      <c r="F48" s="99">
        <f t="shared" si="88"/>
        <v>100</v>
      </c>
      <c r="G48" s="99">
        <f t="shared" si="88"/>
        <v>100.00000000000001</v>
      </c>
      <c r="H48" s="99">
        <f t="shared" si="88"/>
        <v>99.999999999999986</v>
      </c>
      <c r="I48" s="99">
        <f t="shared" si="88"/>
        <v>100</v>
      </c>
      <c r="J48" s="99">
        <f t="shared" si="88"/>
        <v>100</v>
      </c>
      <c r="K48" s="99">
        <f t="shared" si="88"/>
        <v>100</v>
      </c>
      <c r="L48" s="99">
        <f t="shared" si="88"/>
        <v>99.999999999999986</v>
      </c>
      <c r="M48" s="99">
        <f t="shared" si="88"/>
        <v>100</v>
      </c>
      <c r="N48" s="99">
        <f t="shared" si="88"/>
        <v>99.999999999999986</v>
      </c>
      <c r="O48" s="99">
        <f t="shared" si="88"/>
        <v>100</v>
      </c>
      <c r="P48" s="99">
        <f t="shared" si="88"/>
        <v>100</v>
      </c>
      <c r="Q48" s="99">
        <f t="shared" si="88"/>
        <v>100.00000000000001</v>
      </c>
      <c r="R48" s="30">
        <f t="shared" ref="R48:X48" si="89">SUM(R33:R47)</f>
        <v>99.999999999999986</v>
      </c>
      <c r="S48" s="30">
        <f t="shared" si="89"/>
        <v>100</v>
      </c>
      <c r="T48" s="30">
        <f t="shared" si="89"/>
        <v>100</v>
      </c>
      <c r="U48" s="30">
        <f t="shared" si="89"/>
        <v>99.999999999999986</v>
      </c>
      <c r="V48" s="30">
        <f t="shared" si="89"/>
        <v>100</v>
      </c>
      <c r="W48" s="30">
        <f t="shared" si="89"/>
        <v>100</v>
      </c>
      <c r="X48" s="30">
        <f t="shared" si="89"/>
        <v>100.00000000000001</v>
      </c>
      <c r="Y48" s="20">
        <f t="shared" ref="Y48" si="90">SUM(Y33:Y47)</f>
        <v>100</v>
      </c>
      <c r="Z48" s="20">
        <f t="shared" ref="Z48" si="91">SUM(Z33:Z47)</f>
        <v>100</v>
      </c>
      <c r="AA48" s="20">
        <f t="shared" ref="AA48" si="92">SUM(AA33:AA47)</f>
        <v>100</v>
      </c>
      <c r="AB48" s="20">
        <f t="shared" ref="AB48" si="93">SUM(AB33:AB47)</f>
        <v>100.00000000000001</v>
      </c>
      <c r="AC48" s="20">
        <f t="shared" ref="AC48" si="94">SUM(AC33:AC47)</f>
        <v>99.999999999999986</v>
      </c>
      <c r="AD48" s="20">
        <f t="shared" ref="AD48" si="95">SUM(AD33:AD47)</f>
        <v>100.00000000000003</v>
      </c>
      <c r="AE48" s="20">
        <f t="shared" ref="AE48" si="96">SUM(AE33:AE47)</f>
        <v>100.00000000000001</v>
      </c>
      <c r="AF48" s="20">
        <f t="shared" ref="AF48" si="97">SUM(AF33:AF47)</f>
        <v>100</v>
      </c>
    </row>
    <row r="49" spans="25:32" s="34" customFormat="1" ht="18" customHeight="1" x14ac:dyDescent="0.15">
      <c r="Y49" s="114"/>
      <c r="Z49" s="114"/>
      <c r="AA49" s="114"/>
      <c r="AB49" s="114"/>
      <c r="AC49" s="114"/>
      <c r="AD49" s="114"/>
      <c r="AE49" s="114"/>
      <c r="AF49" s="114"/>
    </row>
    <row r="50" spans="25:32" s="34" customFormat="1" ht="18" customHeight="1" x14ac:dyDescent="0.15">
      <c r="Y50" s="114"/>
      <c r="Z50" s="114"/>
      <c r="AA50" s="114"/>
      <c r="AB50" s="114"/>
      <c r="AC50" s="114"/>
      <c r="AD50" s="114"/>
      <c r="AE50" s="114"/>
      <c r="AF50" s="114"/>
    </row>
    <row r="51" spans="25:32" s="34" customFormat="1" ht="18" customHeight="1" x14ac:dyDescent="0.15">
      <c r="Y51" s="114"/>
      <c r="Z51" s="114"/>
      <c r="AA51" s="114"/>
      <c r="AB51" s="114"/>
      <c r="AC51" s="114"/>
      <c r="AD51" s="114"/>
      <c r="AE51" s="114"/>
      <c r="AF51" s="114"/>
    </row>
    <row r="52" spans="25:32" s="34" customFormat="1" ht="18" customHeight="1" x14ac:dyDescent="0.15">
      <c r="Y52" s="114"/>
      <c r="Z52" s="114"/>
      <c r="AA52" s="114"/>
      <c r="AB52" s="114"/>
      <c r="AC52" s="114"/>
      <c r="AD52" s="114"/>
      <c r="AE52" s="114"/>
      <c r="AF52" s="114"/>
    </row>
    <row r="53" spans="25:32" s="34" customFormat="1" ht="18" customHeight="1" x14ac:dyDescent="0.15">
      <c r="Y53" s="114"/>
      <c r="Z53" s="114"/>
      <c r="AA53" s="114"/>
      <c r="AB53" s="114"/>
      <c r="AC53" s="114"/>
      <c r="AD53" s="114"/>
      <c r="AE53" s="114"/>
      <c r="AF53" s="114"/>
    </row>
    <row r="54" spans="25:32" s="34" customFormat="1" ht="18" customHeight="1" x14ac:dyDescent="0.15">
      <c r="Y54" s="114"/>
      <c r="Z54" s="114"/>
      <c r="AA54" s="114"/>
      <c r="AB54" s="114"/>
      <c r="AC54" s="114"/>
      <c r="AD54" s="114"/>
      <c r="AE54" s="114"/>
      <c r="AF54" s="114"/>
    </row>
    <row r="55" spans="25:32" s="34" customFormat="1" ht="18" customHeight="1" x14ac:dyDescent="0.15">
      <c r="Y55" s="114"/>
      <c r="Z55" s="114"/>
      <c r="AA55" s="114"/>
      <c r="AB55" s="114"/>
      <c r="AC55" s="114"/>
      <c r="AD55" s="114"/>
      <c r="AE55" s="114"/>
      <c r="AF55" s="114"/>
    </row>
    <row r="56" spans="25:32" s="34" customFormat="1" ht="18" customHeight="1" x14ac:dyDescent="0.15">
      <c r="Y56" s="114"/>
      <c r="Z56" s="114"/>
      <c r="AA56" s="114"/>
      <c r="AB56" s="114"/>
      <c r="AC56" s="114"/>
      <c r="AD56" s="114"/>
      <c r="AE56" s="114"/>
      <c r="AF56" s="114"/>
    </row>
    <row r="57" spans="25:32" s="34" customFormat="1" ht="18" customHeight="1" x14ac:dyDescent="0.15">
      <c r="Y57" s="114"/>
      <c r="Z57" s="114"/>
      <c r="AA57" s="114"/>
      <c r="AB57" s="114"/>
      <c r="AC57" s="114"/>
      <c r="AD57" s="114"/>
      <c r="AE57" s="114"/>
      <c r="AF57" s="114"/>
    </row>
    <row r="58" spans="25:32" s="34" customFormat="1" ht="18" customHeight="1" x14ac:dyDescent="0.15">
      <c r="Y58" s="114"/>
      <c r="Z58" s="114"/>
      <c r="AA58" s="114"/>
      <c r="AB58" s="114"/>
      <c r="AC58" s="114"/>
      <c r="AD58" s="114"/>
      <c r="AE58" s="114"/>
      <c r="AF58" s="114"/>
    </row>
    <row r="59" spans="25:32" s="34" customFormat="1" ht="18" customHeight="1" x14ac:dyDescent="0.15">
      <c r="Y59" s="114"/>
      <c r="Z59" s="114"/>
      <c r="AA59" s="114"/>
      <c r="AB59" s="114"/>
      <c r="AC59" s="114"/>
      <c r="AD59" s="114"/>
      <c r="AE59" s="114"/>
      <c r="AF59" s="114"/>
    </row>
    <row r="60" spans="25:32" s="34" customFormat="1" ht="18" customHeight="1" x14ac:dyDescent="0.15">
      <c r="Y60" s="114"/>
      <c r="Z60" s="114"/>
      <c r="AA60" s="114"/>
      <c r="AB60" s="114"/>
      <c r="AC60" s="114"/>
      <c r="AD60" s="114"/>
      <c r="AE60" s="114"/>
      <c r="AF60" s="114"/>
    </row>
    <row r="61" spans="25:32" s="34" customFormat="1" ht="18" customHeight="1" x14ac:dyDescent="0.15">
      <c r="Y61" s="114"/>
      <c r="Z61" s="114"/>
      <c r="AA61" s="114"/>
      <c r="AB61" s="114"/>
      <c r="AC61" s="114"/>
      <c r="AD61" s="114"/>
      <c r="AE61" s="114"/>
      <c r="AF61" s="114"/>
    </row>
    <row r="62" spans="25:32" s="34" customFormat="1" ht="18" customHeight="1" x14ac:dyDescent="0.15">
      <c r="Y62" s="114"/>
      <c r="Z62" s="114"/>
      <c r="AA62" s="114"/>
      <c r="AB62" s="114"/>
      <c r="AC62" s="114"/>
      <c r="AD62" s="114"/>
      <c r="AE62" s="114"/>
      <c r="AF62" s="114"/>
    </row>
    <row r="63" spans="25:32" s="34" customFormat="1" ht="18" customHeight="1" x14ac:dyDescent="0.15">
      <c r="Y63" s="114"/>
      <c r="Z63" s="114"/>
      <c r="AA63" s="114"/>
      <c r="AB63" s="114"/>
      <c r="AC63" s="114"/>
      <c r="AD63" s="114"/>
      <c r="AE63" s="114"/>
      <c r="AF63" s="114"/>
    </row>
    <row r="64" spans="25:32" s="34" customFormat="1" ht="18" customHeight="1" x14ac:dyDescent="0.15">
      <c r="Y64" s="114"/>
      <c r="Z64" s="114"/>
      <c r="AA64" s="114"/>
      <c r="AB64" s="114"/>
      <c r="AC64" s="114"/>
      <c r="AD64" s="114"/>
      <c r="AE64" s="114"/>
      <c r="AF64" s="114"/>
    </row>
    <row r="65" spans="25:32" s="34" customFormat="1" ht="18" customHeight="1" x14ac:dyDescent="0.15">
      <c r="Y65" s="114"/>
      <c r="Z65" s="114"/>
      <c r="AA65" s="114"/>
      <c r="AB65" s="114"/>
      <c r="AC65" s="114"/>
      <c r="AD65" s="114"/>
      <c r="AE65" s="114"/>
      <c r="AF65" s="114"/>
    </row>
    <row r="66" spans="25:32" s="34" customFormat="1" ht="18" customHeight="1" x14ac:dyDescent="0.15">
      <c r="Y66" s="114"/>
      <c r="Z66" s="114"/>
      <c r="AA66" s="114"/>
      <c r="AB66" s="114"/>
      <c r="AC66" s="114"/>
      <c r="AD66" s="114"/>
      <c r="AE66" s="114"/>
      <c r="AF66" s="114"/>
    </row>
    <row r="67" spans="25:32" s="34" customFormat="1" ht="18" customHeight="1" x14ac:dyDescent="0.15">
      <c r="Y67" s="114"/>
      <c r="Z67" s="114"/>
      <c r="AA67" s="114"/>
      <c r="AB67" s="114"/>
      <c r="AC67" s="114"/>
      <c r="AD67" s="114"/>
      <c r="AE67" s="114"/>
      <c r="AF67" s="114"/>
    </row>
    <row r="68" spans="25:32" s="34" customFormat="1" ht="18" customHeight="1" x14ac:dyDescent="0.15">
      <c r="Y68" s="114"/>
      <c r="Z68" s="114"/>
      <c r="AA68" s="114"/>
      <c r="AB68" s="114"/>
      <c r="AC68" s="114"/>
      <c r="AD68" s="114"/>
      <c r="AE68" s="114"/>
      <c r="AF68" s="114"/>
    </row>
    <row r="69" spans="25:32" s="34" customFormat="1" ht="18" customHeight="1" x14ac:dyDescent="0.15">
      <c r="Y69" s="114"/>
      <c r="Z69" s="114"/>
      <c r="AA69" s="114"/>
      <c r="AB69" s="114"/>
      <c r="AC69" s="114"/>
      <c r="AD69" s="114"/>
      <c r="AE69" s="114"/>
      <c r="AF69" s="114"/>
    </row>
    <row r="70" spans="25:32" s="34" customFormat="1" ht="18" customHeight="1" x14ac:dyDescent="0.15">
      <c r="Y70" s="114"/>
      <c r="Z70" s="114"/>
      <c r="AA70" s="114"/>
      <c r="AB70" s="114"/>
      <c r="AC70" s="114"/>
      <c r="AD70" s="114"/>
      <c r="AE70" s="114"/>
      <c r="AF70" s="114"/>
    </row>
    <row r="71" spans="25:32" s="34" customFormat="1" ht="18" customHeight="1" x14ac:dyDescent="0.15">
      <c r="Y71" s="114"/>
      <c r="Z71" s="114"/>
      <c r="AA71" s="114"/>
      <c r="AB71" s="114"/>
      <c r="AC71" s="114"/>
      <c r="AD71" s="114"/>
      <c r="AE71" s="114"/>
      <c r="AF71" s="114"/>
    </row>
    <row r="72" spans="25:32" s="34" customFormat="1" ht="18" customHeight="1" x14ac:dyDescent="0.15">
      <c r="Y72" s="114"/>
      <c r="Z72" s="114"/>
      <c r="AA72" s="114"/>
      <c r="AB72" s="114"/>
      <c r="AC72" s="114"/>
      <c r="AD72" s="114"/>
      <c r="AE72" s="114"/>
      <c r="AF72" s="114"/>
    </row>
    <row r="73" spans="25:32" s="34" customFormat="1" ht="18" customHeight="1" x14ac:dyDescent="0.15">
      <c r="Y73" s="114"/>
      <c r="Z73" s="114"/>
      <c r="AA73" s="114"/>
      <c r="AB73" s="114"/>
      <c r="AC73" s="114"/>
      <c r="AD73" s="114"/>
      <c r="AE73" s="114"/>
      <c r="AF73" s="114"/>
    </row>
    <row r="74" spans="25:32" s="34" customFormat="1" ht="18" customHeight="1" x14ac:dyDescent="0.15">
      <c r="Y74" s="114"/>
      <c r="Z74" s="114"/>
      <c r="AA74" s="114"/>
      <c r="AB74" s="114"/>
      <c r="AC74" s="114"/>
      <c r="AD74" s="114"/>
      <c r="AE74" s="114"/>
      <c r="AF74" s="114"/>
    </row>
    <row r="75" spans="25:32" s="34" customFormat="1" ht="18" customHeight="1" x14ac:dyDescent="0.15">
      <c r="Y75" s="114"/>
      <c r="Z75" s="114"/>
      <c r="AA75" s="114"/>
      <c r="AB75" s="114"/>
      <c r="AC75" s="114"/>
      <c r="AD75" s="114"/>
      <c r="AE75" s="114"/>
      <c r="AF75" s="114"/>
    </row>
    <row r="76" spans="25:32" s="34" customFormat="1" ht="18" customHeight="1" x14ac:dyDescent="0.15">
      <c r="Y76" s="114"/>
      <c r="Z76" s="114"/>
      <c r="AA76" s="114"/>
      <c r="AB76" s="114"/>
      <c r="AC76" s="114"/>
      <c r="AD76" s="114"/>
      <c r="AE76" s="114"/>
      <c r="AF76" s="114"/>
    </row>
    <row r="77" spans="25:32" s="34" customFormat="1" ht="18" customHeight="1" x14ac:dyDescent="0.15">
      <c r="Y77" s="114"/>
      <c r="Z77" s="114"/>
      <c r="AA77" s="114"/>
      <c r="AB77" s="114"/>
      <c r="AC77" s="114"/>
      <c r="AD77" s="114"/>
      <c r="AE77" s="114"/>
      <c r="AF77" s="114"/>
    </row>
    <row r="78" spans="25:32" s="34" customFormat="1" ht="18" customHeight="1" x14ac:dyDescent="0.15">
      <c r="Y78" s="114"/>
      <c r="Z78" s="114"/>
      <c r="AA78" s="114"/>
      <c r="AB78" s="114"/>
      <c r="AC78" s="114"/>
      <c r="AD78" s="114"/>
      <c r="AE78" s="114"/>
      <c r="AF78" s="114"/>
    </row>
    <row r="79" spans="25:32" s="34" customFormat="1" ht="18" customHeight="1" x14ac:dyDescent="0.15">
      <c r="Y79" s="114"/>
      <c r="Z79" s="114"/>
      <c r="AA79" s="114"/>
      <c r="AB79" s="114"/>
      <c r="AC79" s="114"/>
      <c r="AD79" s="114"/>
      <c r="AE79" s="114"/>
      <c r="AF79" s="114"/>
    </row>
    <row r="80" spans="25:32" s="34" customFormat="1" ht="18" customHeight="1" x14ac:dyDescent="0.15">
      <c r="Y80" s="114"/>
      <c r="Z80" s="114"/>
      <c r="AA80" s="114"/>
      <c r="AB80" s="114"/>
      <c r="AC80" s="114"/>
      <c r="AD80" s="114"/>
      <c r="AE80" s="114"/>
      <c r="AF80" s="114"/>
    </row>
    <row r="81" spans="25:32" s="34" customFormat="1" ht="18" customHeight="1" x14ac:dyDescent="0.15">
      <c r="Y81" s="114"/>
      <c r="Z81" s="114"/>
      <c r="AA81" s="114"/>
      <c r="AB81" s="114"/>
      <c r="AC81" s="114"/>
      <c r="AD81" s="114"/>
      <c r="AE81" s="114"/>
      <c r="AF81" s="114"/>
    </row>
    <row r="82" spans="25:32" s="34" customFormat="1" ht="18" customHeight="1" x14ac:dyDescent="0.15">
      <c r="Y82" s="114"/>
      <c r="Z82" s="114"/>
      <c r="AA82" s="114"/>
      <c r="AB82" s="114"/>
      <c r="AC82" s="114"/>
      <c r="AD82" s="114"/>
      <c r="AE82" s="114"/>
      <c r="AF82" s="114"/>
    </row>
    <row r="83" spans="25:32" s="34" customFormat="1" ht="18" customHeight="1" x14ac:dyDescent="0.15">
      <c r="Y83" s="114"/>
      <c r="Z83" s="114"/>
      <c r="AA83" s="114"/>
      <c r="AB83" s="114"/>
      <c r="AC83" s="114"/>
      <c r="AD83" s="114"/>
      <c r="AE83" s="114"/>
      <c r="AF83" s="114"/>
    </row>
    <row r="84" spans="25:32" s="34" customFormat="1" ht="18" customHeight="1" x14ac:dyDescent="0.15">
      <c r="Y84" s="114"/>
      <c r="Z84" s="114"/>
      <c r="AA84" s="114"/>
      <c r="AB84" s="114"/>
      <c r="AC84" s="114"/>
      <c r="AD84" s="114"/>
      <c r="AE84" s="114"/>
      <c r="AF84" s="114"/>
    </row>
    <row r="85" spans="25:32" s="34" customFormat="1" ht="18" customHeight="1" x14ac:dyDescent="0.15">
      <c r="Y85" s="114"/>
      <c r="Z85" s="114"/>
      <c r="AA85" s="114"/>
      <c r="AB85" s="114"/>
      <c r="AC85" s="114"/>
      <c r="AD85" s="114"/>
      <c r="AE85" s="114"/>
      <c r="AF85" s="114"/>
    </row>
    <row r="86" spans="25:32" s="34" customFormat="1" ht="18" customHeight="1" x14ac:dyDescent="0.15">
      <c r="Y86" s="114"/>
      <c r="Z86" s="114"/>
      <c r="AA86" s="114"/>
      <c r="AB86" s="114"/>
      <c r="AC86" s="114"/>
      <c r="AD86" s="114"/>
      <c r="AE86" s="114"/>
      <c r="AF86" s="114"/>
    </row>
    <row r="87" spans="25:32" s="34" customFormat="1" ht="18" customHeight="1" x14ac:dyDescent="0.15">
      <c r="Y87" s="114"/>
      <c r="Z87" s="114"/>
      <c r="AA87" s="114"/>
      <c r="AB87" s="114"/>
      <c r="AC87" s="114"/>
      <c r="AD87" s="114"/>
      <c r="AE87" s="114"/>
      <c r="AF87" s="114"/>
    </row>
    <row r="88" spans="25:32" s="34" customFormat="1" ht="18" customHeight="1" x14ac:dyDescent="0.15">
      <c r="Y88" s="114"/>
      <c r="Z88" s="114"/>
      <c r="AA88" s="114"/>
      <c r="AB88" s="114"/>
      <c r="AC88" s="114"/>
      <c r="AD88" s="114"/>
      <c r="AE88" s="114"/>
      <c r="AF88" s="114"/>
    </row>
    <row r="89" spans="25:32" s="34" customFormat="1" ht="18" customHeight="1" x14ac:dyDescent="0.15">
      <c r="Y89" s="114"/>
      <c r="Z89" s="114"/>
      <c r="AA89" s="114"/>
      <c r="AB89" s="114"/>
      <c r="AC89" s="114"/>
      <c r="AD89" s="114"/>
      <c r="AE89" s="114"/>
      <c r="AF89" s="114"/>
    </row>
    <row r="90" spans="25:32" s="34" customFormat="1" ht="18" customHeight="1" x14ac:dyDescent="0.15">
      <c r="Y90" s="114"/>
      <c r="Z90" s="114"/>
      <c r="AA90" s="114"/>
      <c r="AB90" s="114"/>
      <c r="AC90" s="114"/>
      <c r="AD90" s="114"/>
      <c r="AE90" s="114"/>
      <c r="AF90" s="114"/>
    </row>
    <row r="91" spans="25:32" s="34" customFormat="1" ht="18" customHeight="1" x14ac:dyDescent="0.15">
      <c r="Y91" s="114"/>
      <c r="Z91" s="114"/>
      <c r="AA91" s="114"/>
      <c r="AB91" s="114"/>
      <c r="AC91" s="114"/>
      <c r="AD91" s="114"/>
      <c r="AE91" s="114"/>
      <c r="AF91" s="114"/>
    </row>
    <row r="92" spans="25:32" s="34" customFormat="1" ht="18" customHeight="1" x14ac:dyDescent="0.15">
      <c r="Y92" s="114"/>
      <c r="Z92" s="114"/>
      <c r="AA92" s="114"/>
      <c r="AB92" s="114"/>
      <c r="AC92" s="114"/>
      <c r="AD92" s="114"/>
      <c r="AE92" s="114"/>
      <c r="AF92" s="114"/>
    </row>
    <row r="93" spans="25:32" s="34" customFormat="1" ht="18" customHeight="1" x14ac:dyDescent="0.15">
      <c r="Y93" s="114"/>
      <c r="Z93" s="114"/>
      <c r="AA93" s="114"/>
      <c r="AB93" s="114"/>
      <c r="AC93" s="114"/>
      <c r="AD93" s="114"/>
      <c r="AE93" s="114"/>
      <c r="AF93" s="114"/>
    </row>
    <row r="94" spans="25:32" s="34" customFormat="1" ht="18" customHeight="1" x14ac:dyDescent="0.15">
      <c r="Y94" s="114"/>
      <c r="Z94" s="114"/>
      <c r="AA94" s="114"/>
      <c r="AB94" s="114"/>
      <c r="AC94" s="114"/>
      <c r="AD94" s="114"/>
      <c r="AE94" s="114"/>
      <c r="AF94" s="114"/>
    </row>
    <row r="95" spans="25:32" s="34" customFormat="1" ht="18" customHeight="1" x14ac:dyDescent="0.15">
      <c r="Y95" s="114"/>
      <c r="Z95" s="114"/>
      <c r="AA95" s="114"/>
      <c r="AB95" s="114"/>
      <c r="AC95" s="114"/>
      <c r="AD95" s="114"/>
      <c r="AE95" s="114"/>
      <c r="AF95" s="114"/>
    </row>
    <row r="96" spans="25:32" s="34" customFormat="1" ht="18" customHeight="1" x14ac:dyDescent="0.15">
      <c r="Y96" s="114"/>
      <c r="Z96" s="114"/>
      <c r="AA96" s="114"/>
      <c r="AB96" s="114"/>
      <c r="AC96" s="114"/>
      <c r="AD96" s="114"/>
      <c r="AE96" s="114"/>
      <c r="AF96" s="114"/>
    </row>
    <row r="97" spans="25:32" s="34" customFormat="1" ht="18" customHeight="1" x14ac:dyDescent="0.15">
      <c r="Y97" s="114"/>
      <c r="Z97" s="114"/>
      <c r="AA97" s="114"/>
      <c r="AB97" s="114"/>
      <c r="AC97" s="114"/>
      <c r="AD97" s="114"/>
      <c r="AE97" s="114"/>
      <c r="AF97" s="114"/>
    </row>
    <row r="98" spans="25:32" s="34" customFormat="1" ht="18" customHeight="1" x14ac:dyDescent="0.15">
      <c r="Y98" s="114"/>
      <c r="Z98" s="114"/>
      <c r="AA98" s="114"/>
      <c r="AB98" s="114"/>
      <c r="AC98" s="114"/>
      <c r="AD98" s="114"/>
      <c r="AE98" s="114"/>
      <c r="AF98" s="114"/>
    </row>
    <row r="99" spans="25:32" s="34" customFormat="1" ht="18" customHeight="1" x14ac:dyDescent="0.15">
      <c r="Y99" s="114"/>
      <c r="Z99" s="114"/>
      <c r="AA99" s="114"/>
      <c r="AB99" s="114"/>
      <c r="AC99" s="114"/>
      <c r="AD99" s="114"/>
      <c r="AE99" s="114"/>
      <c r="AF99" s="114"/>
    </row>
    <row r="100" spans="25:32" s="34" customFormat="1" ht="18" customHeight="1" x14ac:dyDescent="0.15">
      <c r="Y100" s="114"/>
      <c r="Z100" s="114"/>
      <c r="AA100" s="114"/>
      <c r="AB100" s="114"/>
      <c r="AC100" s="114"/>
      <c r="AD100" s="114"/>
      <c r="AE100" s="114"/>
      <c r="AF100" s="114"/>
    </row>
    <row r="101" spans="25:32" s="34" customFormat="1" ht="18" customHeight="1" x14ac:dyDescent="0.15">
      <c r="Y101" s="114"/>
      <c r="Z101" s="114"/>
      <c r="AA101" s="114"/>
      <c r="AB101" s="114"/>
      <c r="AC101" s="114"/>
      <c r="AD101" s="114"/>
      <c r="AE101" s="114"/>
      <c r="AF101" s="114"/>
    </row>
    <row r="102" spans="25:32" s="34" customFormat="1" ht="18" customHeight="1" x14ac:dyDescent="0.15">
      <c r="Y102" s="114"/>
      <c r="Z102" s="114"/>
      <c r="AA102" s="114"/>
      <c r="AB102" s="114"/>
      <c r="AC102" s="114"/>
      <c r="AD102" s="114"/>
      <c r="AE102" s="114"/>
      <c r="AF102" s="114"/>
    </row>
    <row r="103" spans="25:32" s="34" customFormat="1" ht="18" customHeight="1" x14ac:dyDescent="0.15">
      <c r="Y103" s="114"/>
      <c r="Z103" s="114"/>
      <c r="AA103" s="114"/>
      <c r="AB103" s="114"/>
      <c r="AC103" s="114"/>
      <c r="AD103" s="114"/>
      <c r="AE103" s="114"/>
      <c r="AF103" s="114"/>
    </row>
    <row r="104" spans="25:32" s="34" customFormat="1" ht="18" customHeight="1" x14ac:dyDescent="0.15">
      <c r="Y104" s="114"/>
      <c r="Z104" s="114"/>
      <c r="AA104" s="114"/>
      <c r="AB104" s="114"/>
      <c r="AC104" s="114"/>
      <c r="AD104" s="114"/>
      <c r="AE104" s="114"/>
      <c r="AF104" s="114"/>
    </row>
    <row r="105" spans="25:32" s="34" customFormat="1" ht="18" customHeight="1" x14ac:dyDescent="0.15">
      <c r="Y105" s="114"/>
      <c r="Z105" s="114"/>
      <c r="AA105" s="114"/>
      <c r="AB105" s="114"/>
      <c r="AC105" s="114"/>
      <c r="AD105" s="114"/>
      <c r="AE105" s="114"/>
      <c r="AF105" s="114"/>
    </row>
    <row r="106" spans="25:32" s="34" customFormat="1" ht="18" customHeight="1" x14ac:dyDescent="0.15">
      <c r="Y106" s="114"/>
      <c r="Z106" s="114"/>
      <c r="AA106" s="114"/>
      <c r="AB106" s="114"/>
      <c r="AC106" s="114"/>
      <c r="AD106" s="114"/>
      <c r="AE106" s="114"/>
      <c r="AF106" s="114"/>
    </row>
    <row r="107" spans="25:32" s="34" customFormat="1" ht="18" customHeight="1" x14ac:dyDescent="0.15">
      <c r="Y107" s="114"/>
      <c r="Z107" s="114"/>
      <c r="AA107" s="114"/>
      <c r="AB107" s="114"/>
      <c r="AC107" s="114"/>
      <c r="AD107" s="114"/>
      <c r="AE107" s="114"/>
      <c r="AF107" s="114"/>
    </row>
    <row r="108" spans="25:32" s="34" customFormat="1" ht="18" customHeight="1" x14ac:dyDescent="0.15">
      <c r="Y108" s="114"/>
      <c r="Z108" s="114"/>
      <c r="AA108" s="114"/>
      <c r="AB108" s="114"/>
      <c r="AC108" s="114"/>
      <c r="AD108" s="114"/>
      <c r="AE108" s="114"/>
      <c r="AF108" s="114"/>
    </row>
    <row r="109" spans="25:32" s="34" customFormat="1" ht="18" customHeight="1" x14ac:dyDescent="0.15">
      <c r="Y109" s="114"/>
      <c r="Z109" s="114"/>
      <c r="AA109" s="114"/>
      <c r="AB109" s="114"/>
      <c r="AC109" s="114"/>
      <c r="AD109" s="114"/>
      <c r="AE109" s="114"/>
      <c r="AF109" s="114"/>
    </row>
    <row r="110" spans="25:32" s="34" customFormat="1" ht="18" customHeight="1" x14ac:dyDescent="0.15">
      <c r="Y110" s="114"/>
      <c r="Z110" s="114"/>
      <c r="AA110" s="114"/>
      <c r="AB110" s="114"/>
      <c r="AC110" s="114"/>
      <c r="AD110" s="114"/>
      <c r="AE110" s="114"/>
      <c r="AF110" s="114"/>
    </row>
    <row r="111" spans="25:32" s="34" customFormat="1" ht="18" customHeight="1" x14ac:dyDescent="0.15">
      <c r="Y111" s="114"/>
      <c r="Z111" s="114"/>
      <c r="AA111" s="114"/>
      <c r="AB111" s="114"/>
      <c r="AC111" s="114"/>
      <c r="AD111" s="114"/>
      <c r="AE111" s="114"/>
      <c r="AF111" s="114"/>
    </row>
    <row r="112" spans="25:32" s="34" customFormat="1" ht="18" customHeight="1" x14ac:dyDescent="0.15">
      <c r="Y112" s="114"/>
      <c r="Z112" s="114"/>
      <c r="AA112" s="114"/>
      <c r="AB112" s="114"/>
      <c r="AC112" s="114"/>
      <c r="AD112" s="114"/>
      <c r="AE112" s="114"/>
      <c r="AF112" s="114"/>
    </row>
    <row r="113" spans="25:32" s="34" customFormat="1" ht="18" customHeight="1" x14ac:dyDescent="0.15">
      <c r="Y113" s="114"/>
      <c r="Z113" s="114"/>
      <c r="AA113" s="114"/>
      <c r="AB113" s="114"/>
      <c r="AC113" s="114"/>
      <c r="AD113" s="114"/>
      <c r="AE113" s="114"/>
      <c r="AF113" s="114"/>
    </row>
    <row r="114" spans="25:32" s="34" customFormat="1" ht="18" customHeight="1" x14ac:dyDescent="0.15">
      <c r="Y114" s="114"/>
      <c r="Z114" s="114"/>
      <c r="AA114" s="114"/>
      <c r="AB114" s="114"/>
      <c r="AC114" s="114"/>
      <c r="AD114" s="114"/>
      <c r="AE114" s="114"/>
      <c r="AF114" s="114"/>
    </row>
    <row r="115" spans="25:32" s="34" customFormat="1" ht="18" customHeight="1" x14ac:dyDescent="0.15">
      <c r="Y115" s="114"/>
      <c r="Z115" s="114"/>
      <c r="AA115" s="114"/>
      <c r="AB115" s="114"/>
      <c r="AC115" s="114"/>
      <c r="AD115" s="114"/>
      <c r="AE115" s="114"/>
      <c r="AF115" s="114"/>
    </row>
    <row r="116" spans="25:32" s="34" customFormat="1" ht="18" customHeight="1" x14ac:dyDescent="0.15">
      <c r="Y116" s="114"/>
      <c r="Z116" s="114"/>
      <c r="AA116" s="114"/>
      <c r="AB116" s="114"/>
      <c r="AC116" s="114"/>
      <c r="AD116" s="114"/>
      <c r="AE116" s="114"/>
      <c r="AF116" s="114"/>
    </row>
    <row r="117" spans="25:32" s="34" customFormat="1" ht="18" customHeight="1" x14ac:dyDescent="0.15">
      <c r="Y117" s="114"/>
      <c r="Z117" s="114"/>
      <c r="AA117" s="114"/>
      <c r="AB117" s="114"/>
      <c r="AC117" s="114"/>
      <c r="AD117" s="114"/>
      <c r="AE117" s="114"/>
      <c r="AF117" s="114"/>
    </row>
    <row r="118" spans="25:32" s="34" customFormat="1" ht="18" customHeight="1" x14ac:dyDescent="0.15">
      <c r="Y118" s="114"/>
      <c r="Z118" s="114"/>
      <c r="AA118" s="114"/>
      <c r="AB118" s="114"/>
      <c r="AC118" s="114"/>
      <c r="AD118" s="114"/>
      <c r="AE118" s="114"/>
      <c r="AF118" s="114"/>
    </row>
    <row r="119" spans="25:32" s="34" customFormat="1" ht="18" customHeight="1" x14ac:dyDescent="0.15">
      <c r="Y119" s="114"/>
      <c r="Z119" s="114"/>
      <c r="AA119" s="114"/>
      <c r="AB119" s="114"/>
      <c r="AC119" s="114"/>
      <c r="AD119" s="114"/>
      <c r="AE119" s="114"/>
      <c r="AF119" s="114"/>
    </row>
    <row r="120" spans="25:32" s="34" customFormat="1" ht="18" customHeight="1" x14ac:dyDescent="0.15">
      <c r="Y120" s="114"/>
      <c r="Z120" s="114"/>
      <c r="AA120" s="114"/>
      <c r="AB120" s="114"/>
      <c r="AC120" s="114"/>
      <c r="AD120" s="114"/>
      <c r="AE120" s="114"/>
      <c r="AF120" s="114"/>
    </row>
    <row r="121" spans="25:32" s="34" customFormat="1" ht="18" customHeight="1" x14ac:dyDescent="0.15">
      <c r="Y121" s="114"/>
      <c r="Z121" s="114"/>
      <c r="AA121" s="114"/>
      <c r="AB121" s="114"/>
      <c r="AC121" s="114"/>
      <c r="AD121" s="114"/>
      <c r="AE121" s="114"/>
      <c r="AF121" s="114"/>
    </row>
    <row r="122" spans="25:32" s="34" customFormat="1" ht="18" customHeight="1" x14ac:dyDescent="0.15">
      <c r="Y122" s="114"/>
      <c r="Z122" s="114"/>
      <c r="AA122" s="114"/>
      <c r="AB122" s="114"/>
      <c r="AC122" s="114"/>
      <c r="AD122" s="114"/>
      <c r="AE122" s="114"/>
      <c r="AF122" s="114"/>
    </row>
    <row r="123" spans="25:32" s="34" customFormat="1" ht="18" customHeight="1" x14ac:dyDescent="0.15">
      <c r="Y123" s="114"/>
      <c r="Z123" s="114"/>
      <c r="AA123" s="114"/>
      <c r="AB123" s="114"/>
      <c r="AC123" s="114"/>
      <c r="AD123" s="114"/>
      <c r="AE123" s="114"/>
      <c r="AF123" s="114"/>
    </row>
    <row r="124" spans="25:32" s="34" customFormat="1" ht="18" customHeight="1" x14ac:dyDescent="0.15">
      <c r="Y124" s="114"/>
      <c r="Z124" s="114"/>
      <c r="AA124" s="114"/>
      <c r="AB124" s="114"/>
      <c r="AC124" s="114"/>
      <c r="AD124" s="114"/>
      <c r="AE124" s="114"/>
      <c r="AF124" s="114"/>
    </row>
    <row r="125" spans="25:32" s="34" customFormat="1" ht="18" customHeight="1" x14ac:dyDescent="0.15">
      <c r="Y125" s="114"/>
      <c r="Z125" s="114"/>
      <c r="AA125" s="114"/>
      <c r="AB125" s="114"/>
      <c r="AC125" s="114"/>
      <c r="AD125" s="114"/>
      <c r="AE125" s="114"/>
      <c r="AF125" s="114"/>
    </row>
    <row r="126" spans="25:32" s="34" customFormat="1" ht="18" customHeight="1" x14ac:dyDescent="0.15">
      <c r="Y126" s="114"/>
      <c r="Z126" s="114"/>
      <c r="AA126" s="114"/>
      <c r="AB126" s="114"/>
      <c r="AC126" s="114"/>
      <c r="AD126" s="114"/>
      <c r="AE126" s="114"/>
      <c r="AF126" s="114"/>
    </row>
    <row r="127" spans="25:32" s="34" customFormat="1" ht="18" customHeight="1" x14ac:dyDescent="0.15">
      <c r="Y127" s="114"/>
      <c r="Z127" s="114"/>
      <c r="AA127" s="114"/>
      <c r="AB127" s="114"/>
      <c r="AC127" s="114"/>
      <c r="AD127" s="114"/>
      <c r="AE127" s="114"/>
      <c r="AF127" s="114"/>
    </row>
    <row r="128" spans="25:32" s="34" customFormat="1" ht="18" customHeight="1" x14ac:dyDescent="0.15">
      <c r="Y128" s="114"/>
      <c r="Z128" s="114"/>
      <c r="AA128" s="114"/>
      <c r="AB128" s="114"/>
      <c r="AC128" s="114"/>
      <c r="AD128" s="114"/>
      <c r="AE128" s="114"/>
      <c r="AF128" s="114"/>
    </row>
    <row r="129" spans="25:32" s="34" customFormat="1" ht="18" customHeight="1" x14ac:dyDescent="0.15">
      <c r="Y129" s="114"/>
      <c r="Z129" s="114"/>
      <c r="AA129" s="114"/>
      <c r="AB129" s="114"/>
      <c r="AC129" s="114"/>
      <c r="AD129" s="114"/>
      <c r="AE129" s="114"/>
      <c r="AF129" s="114"/>
    </row>
    <row r="130" spans="25:32" s="34" customFormat="1" ht="18" customHeight="1" x14ac:dyDescent="0.15">
      <c r="Y130" s="114"/>
      <c r="Z130" s="114"/>
      <c r="AA130" s="114"/>
      <c r="AB130" s="114"/>
      <c r="AC130" s="114"/>
      <c r="AD130" s="114"/>
      <c r="AE130" s="114"/>
      <c r="AF130" s="114"/>
    </row>
    <row r="131" spans="25:32" s="34" customFormat="1" ht="18" customHeight="1" x14ac:dyDescent="0.15">
      <c r="Y131" s="114"/>
      <c r="Z131" s="114"/>
      <c r="AA131" s="114"/>
      <c r="AB131" s="114"/>
      <c r="AC131" s="114"/>
      <c r="AD131" s="114"/>
      <c r="AE131" s="114"/>
      <c r="AF131" s="114"/>
    </row>
    <row r="132" spans="25:32" s="34" customFormat="1" ht="18" customHeight="1" x14ac:dyDescent="0.15">
      <c r="Y132" s="114"/>
      <c r="Z132" s="114"/>
      <c r="AA132" s="114"/>
      <c r="AB132" s="114"/>
      <c r="AC132" s="114"/>
      <c r="AD132" s="114"/>
      <c r="AE132" s="114"/>
      <c r="AF132" s="114"/>
    </row>
    <row r="133" spans="25:32" s="34" customFormat="1" ht="18" customHeight="1" x14ac:dyDescent="0.15">
      <c r="Y133" s="114"/>
      <c r="Z133" s="114"/>
      <c r="AA133" s="114"/>
      <c r="AB133" s="114"/>
      <c r="AC133" s="114"/>
      <c r="AD133" s="114"/>
      <c r="AE133" s="114"/>
      <c r="AF133" s="114"/>
    </row>
    <row r="134" spans="25:32" s="34" customFormat="1" ht="18" customHeight="1" x14ac:dyDescent="0.15">
      <c r="Y134" s="114"/>
      <c r="Z134" s="114"/>
      <c r="AA134" s="114"/>
      <c r="AB134" s="114"/>
      <c r="AC134" s="114"/>
      <c r="AD134" s="114"/>
      <c r="AE134" s="114"/>
      <c r="AF134" s="114"/>
    </row>
    <row r="135" spans="25:32" s="34" customFormat="1" ht="18" customHeight="1" x14ac:dyDescent="0.15">
      <c r="Y135" s="114"/>
      <c r="Z135" s="114"/>
      <c r="AA135" s="114"/>
      <c r="AB135" s="114"/>
      <c r="AC135" s="114"/>
      <c r="AD135" s="114"/>
      <c r="AE135" s="114"/>
      <c r="AF135" s="114"/>
    </row>
    <row r="136" spans="25:32" s="34" customFormat="1" ht="18" customHeight="1" x14ac:dyDescent="0.15">
      <c r="Y136" s="114"/>
      <c r="Z136" s="114"/>
      <c r="AA136" s="114"/>
      <c r="AB136" s="114"/>
      <c r="AC136" s="114"/>
      <c r="AD136" s="114"/>
      <c r="AE136" s="114"/>
      <c r="AF136" s="114"/>
    </row>
    <row r="137" spans="25:32" s="34" customFormat="1" ht="18" customHeight="1" x14ac:dyDescent="0.15">
      <c r="Y137" s="114"/>
      <c r="Z137" s="114"/>
      <c r="AA137" s="114"/>
      <c r="AB137" s="114"/>
      <c r="AC137" s="114"/>
      <c r="AD137" s="114"/>
      <c r="AE137" s="114"/>
      <c r="AF137" s="114"/>
    </row>
    <row r="138" spans="25:32" s="34" customFormat="1" ht="18" customHeight="1" x14ac:dyDescent="0.15">
      <c r="Y138" s="114"/>
      <c r="Z138" s="114"/>
      <c r="AA138" s="114"/>
      <c r="AB138" s="114"/>
      <c r="AC138" s="114"/>
      <c r="AD138" s="114"/>
      <c r="AE138" s="114"/>
      <c r="AF138" s="114"/>
    </row>
    <row r="139" spans="25:32" s="34" customFormat="1" ht="18" customHeight="1" x14ac:dyDescent="0.15">
      <c r="Y139" s="114"/>
      <c r="Z139" s="114"/>
      <c r="AA139" s="114"/>
      <c r="AB139" s="114"/>
      <c r="AC139" s="114"/>
      <c r="AD139" s="114"/>
      <c r="AE139" s="114"/>
      <c r="AF139" s="114"/>
    </row>
    <row r="140" spans="25:32" s="34" customFormat="1" ht="18" customHeight="1" x14ac:dyDescent="0.15">
      <c r="Y140" s="114"/>
      <c r="Z140" s="114"/>
      <c r="AA140" s="114"/>
      <c r="AB140" s="114"/>
      <c r="AC140" s="114"/>
      <c r="AD140" s="114"/>
      <c r="AE140" s="114"/>
      <c r="AF140" s="114"/>
    </row>
    <row r="141" spans="25:32" s="34" customFormat="1" ht="18" customHeight="1" x14ac:dyDescent="0.15">
      <c r="Y141" s="114"/>
      <c r="Z141" s="114"/>
      <c r="AA141" s="114"/>
      <c r="AB141" s="114"/>
      <c r="AC141" s="114"/>
      <c r="AD141" s="114"/>
      <c r="AE141" s="114"/>
      <c r="AF141" s="114"/>
    </row>
    <row r="142" spans="25:32" s="34" customFormat="1" ht="18" customHeight="1" x14ac:dyDescent="0.15">
      <c r="Y142" s="114"/>
      <c r="Z142" s="114"/>
      <c r="AA142" s="114"/>
      <c r="AB142" s="114"/>
      <c r="AC142" s="114"/>
      <c r="AD142" s="114"/>
      <c r="AE142" s="114"/>
      <c r="AF142" s="114"/>
    </row>
    <row r="143" spans="25:32" s="34" customFormat="1" ht="18" customHeight="1" x14ac:dyDescent="0.15">
      <c r="Y143" s="114"/>
      <c r="Z143" s="114"/>
      <c r="AA143" s="114"/>
      <c r="AB143" s="114"/>
      <c r="AC143" s="114"/>
      <c r="AD143" s="114"/>
      <c r="AE143" s="114"/>
      <c r="AF143" s="114"/>
    </row>
    <row r="144" spans="25:32" s="34" customFormat="1" ht="18" customHeight="1" x14ac:dyDescent="0.15">
      <c r="Y144" s="114"/>
      <c r="Z144" s="114"/>
      <c r="AA144" s="114"/>
      <c r="AB144" s="114"/>
      <c r="AC144" s="114"/>
      <c r="AD144" s="114"/>
      <c r="AE144" s="114"/>
      <c r="AF144" s="114"/>
    </row>
    <row r="145" spans="25:32" s="34" customFormat="1" ht="18" customHeight="1" x14ac:dyDescent="0.15">
      <c r="Y145" s="114"/>
      <c r="Z145" s="114"/>
      <c r="AA145" s="114"/>
      <c r="AB145" s="114"/>
      <c r="AC145" s="114"/>
      <c r="AD145" s="114"/>
      <c r="AE145" s="114"/>
      <c r="AF145" s="114"/>
    </row>
    <row r="146" spans="25:32" s="34" customFormat="1" ht="18" customHeight="1" x14ac:dyDescent="0.15">
      <c r="Y146" s="114"/>
      <c r="Z146" s="114"/>
      <c r="AA146" s="114"/>
      <c r="AB146" s="114"/>
      <c r="AC146" s="114"/>
      <c r="AD146" s="114"/>
      <c r="AE146" s="114"/>
      <c r="AF146" s="114"/>
    </row>
    <row r="147" spans="25:32" s="34" customFormat="1" ht="18" customHeight="1" x14ac:dyDescent="0.15">
      <c r="Y147" s="114"/>
      <c r="Z147" s="114"/>
      <c r="AA147" s="114"/>
      <c r="AB147" s="114"/>
      <c r="AC147" s="114"/>
      <c r="AD147" s="114"/>
      <c r="AE147" s="114"/>
      <c r="AF147" s="114"/>
    </row>
    <row r="148" spans="25:32" s="34" customFormat="1" ht="18" customHeight="1" x14ac:dyDescent="0.15">
      <c r="Y148" s="114"/>
      <c r="Z148" s="114"/>
      <c r="AA148" s="114"/>
      <c r="AB148" s="114"/>
      <c r="AC148" s="114"/>
      <c r="AD148" s="114"/>
      <c r="AE148" s="114"/>
      <c r="AF148" s="114"/>
    </row>
    <row r="149" spans="25:32" s="34" customFormat="1" ht="18" customHeight="1" x14ac:dyDescent="0.15">
      <c r="Y149" s="114"/>
      <c r="Z149" s="114"/>
      <c r="AA149" s="114"/>
      <c r="AB149" s="114"/>
      <c r="AC149" s="114"/>
      <c r="AD149" s="114"/>
      <c r="AE149" s="114"/>
      <c r="AF149" s="114"/>
    </row>
    <row r="150" spans="25:32" s="34" customFormat="1" ht="18" customHeight="1" x14ac:dyDescent="0.15">
      <c r="Y150" s="114"/>
      <c r="Z150" s="114"/>
      <c r="AA150" s="114"/>
      <c r="AB150" s="114"/>
      <c r="AC150" s="114"/>
      <c r="AD150" s="114"/>
      <c r="AE150" s="114"/>
      <c r="AF150" s="114"/>
    </row>
    <row r="151" spans="25:32" s="34" customFormat="1" ht="18" customHeight="1" x14ac:dyDescent="0.15">
      <c r="Y151" s="114"/>
      <c r="Z151" s="114"/>
      <c r="AA151" s="114"/>
      <c r="AB151" s="114"/>
      <c r="AC151" s="114"/>
      <c r="AD151" s="114"/>
      <c r="AE151" s="114"/>
      <c r="AF151" s="114"/>
    </row>
    <row r="152" spans="25:32" s="34" customFormat="1" ht="18" customHeight="1" x14ac:dyDescent="0.15">
      <c r="Y152" s="114"/>
      <c r="Z152" s="114"/>
      <c r="AA152" s="114"/>
      <c r="AB152" s="114"/>
      <c r="AC152" s="114"/>
      <c r="AD152" s="114"/>
      <c r="AE152" s="114"/>
      <c r="AF152" s="114"/>
    </row>
    <row r="153" spans="25:32" s="34" customFormat="1" ht="18" customHeight="1" x14ac:dyDescent="0.15">
      <c r="Y153" s="114"/>
      <c r="Z153" s="114"/>
      <c r="AA153" s="114"/>
      <c r="AB153" s="114"/>
      <c r="AC153" s="114"/>
      <c r="AD153" s="114"/>
      <c r="AE153" s="114"/>
      <c r="AF153" s="114"/>
    </row>
    <row r="154" spans="25:32" s="34" customFormat="1" ht="18" customHeight="1" x14ac:dyDescent="0.15">
      <c r="Y154" s="114"/>
      <c r="Z154" s="114"/>
      <c r="AA154" s="114"/>
      <c r="AB154" s="114"/>
      <c r="AC154" s="114"/>
      <c r="AD154" s="114"/>
      <c r="AE154" s="114"/>
      <c r="AF154" s="114"/>
    </row>
    <row r="155" spans="25:32" s="34" customFormat="1" ht="18" customHeight="1" x14ac:dyDescent="0.15">
      <c r="Y155" s="114"/>
      <c r="Z155" s="114"/>
      <c r="AA155" s="114"/>
      <c r="AB155" s="114"/>
      <c r="AC155" s="114"/>
      <c r="AD155" s="114"/>
      <c r="AE155" s="114"/>
      <c r="AF155" s="114"/>
    </row>
    <row r="156" spans="25:32" s="34" customFormat="1" ht="18" customHeight="1" x14ac:dyDescent="0.15">
      <c r="Y156" s="114"/>
      <c r="Z156" s="114"/>
      <c r="AA156" s="114"/>
      <c r="AB156" s="114"/>
      <c r="AC156" s="114"/>
      <c r="AD156" s="114"/>
      <c r="AE156" s="114"/>
      <c r="AF156" s="114"/>
    </row>
    <row r="157" spans="25:32" s="34" customFormat="1" ht="18" customHeight="1" x14ac:dyDescent="0.15">
      <c r="Y157" s="114"/>
      <c r="Z157" s="114"/>
      <c r="AA157" s="114"/>
      <c r="AB157" s="114"/>
      <c r="AC157" s="114"/>
      <c r="AD157" s="114"/>
      <c r="AE157" s="114"/>
      <c r="AF157" s="114"/>
    </row>
    <row r="158" spans="25:32" s="34" customFormat="1" ht="18" customHeight="1" x14ac:dyDescent="0.15">
      <c r="Y158" s="114"/>
      <c r="Z158" s="114"/>
      <c r="AA158" s="114"/>
      <c r="AB158" s="114"/>
      <c r="AC158" s="114"/>
      <c r="AD158" s="114"/>
      <c r="AE158" s="114"/>
      <c r="AF158" s="114"/>
    </row>
    <row r="159" spans="25:32" s="34" customFormat="1" ht="18" customHeight="1" x14ac:dyDescent="0.15">
      <c r="Y159" s="114"/>
      <c r="Z159" s="114"/>
      <c r="AA159" s="114"/>
      <c r="AB159" s="114"/>
      <c r="AC159" s="114"/>
      <c r="AD159" s="114"/>
      <c r="AE159" s="114"/>
      <c r="AF159" s="114"/>
    </row>
    <row r="160" spans="25:32" s="34" customFormat="1" ht="18" customHeight="1" x14ac:dyDescent="0.15">
      <c r="Y160" s="114"/>
      <c r="Z160" s="114"/>
      <c r="AA160" s="114"/>
      <c r="AB160" s="114"/>
      <c r="AC160" s="114"/>
      <c r="AD160" s="114"/>
      <c r="AE160" s="114"/>
      <c r="AF160" s="114"/>
    </row>
    <row r="161" spans="25:32" s="34" customFormat="1" ht="18" customHeight="1" x14ac:dyDescent="0.15">
      <c r="Y161" s="114"/>
      <c r="Z161" s="114"/>
      <c r="AA161" s="114"/>
      <c r="AB161" s="114"/>
      <c r="AC161" s="114"/>
      <c r="AD161" s="114"/>
      <c r="AE161" s="114"/>
      <c r="AF161" s="114"/>
    </row>
    <row r="162" spans="25:32" s="34" customFormat="1" ht="18" customHeight="1" x14ac:dyDescent="0.15">
      <c r="Y162" s="114"/>
      <c r="Z162" s="114"/>
      <c r="AA162" s="114"/>
      <c r="AB162" s="114"/>
      <c r="AC162" s="114"/>
      <c r="AD162" s="114"/>
      <c r="AE162" s="114"/>
      <c r="AF162" s="114"/>
    </row>
    <row r="163" spans="25:32" s="34" customFormat="1" ht="18" customHeight="1" x14ac:dyDescent="0.15">
      <c r="Y163" s="114"/>
      <c r="Z163" s="114"/>
      <c r="AA163" s="114"/>
      <c r="AB163" s="114"/>
      <c r="AC163" s="114"/>
      <c r="AD163" s="114"/>
      <c r="AE163" s="114"/>
      <c r="AF163" s="114"/>
    </row>
    <row r="164" spans="25:32" s="34" customFormat="1" ht="18" customHeight="1" x14ac:dyDescent="0.15">
      <c r="Y164" s="114"/>
      <c r="Z164" s="114"/>
      <c r="AA164" s="114"/>
      <c r="AB164" s="114"/>
      <c r="AC164" s="114"/>
      <c r="AD164" s="114"/>
      <c r="AE164" s="114"/>
      <c r="AF164" s="114"/>
    </row>
    <row r="165" spans="25:32" s="34" customFormat="1" ht="18" customHeight="1" x14ac:dyDescent="0.15">
      <c r="Y165" s="114"/>
      <c r="Z165" s="114"/>
      <c r="AA165" s="114"/>
      <c r="AB165" s="114"/>
      <c r="AC165" s="114"/>
      <c r="AD165" s="114"/>
      <c r="AE165" s="114"/>
      <c r="AF165" s="114"/>
    </row>
    <row r="166" spans="25:32" s="34" customFormat="1" ht="18" customHeight="1" x14ac:dyDescent="0.15">
      <c r="Y166" s="114"/>
      <c r="Z166" s="114"/>
      <c r="AA166" s="114"/>
      <c r="AB166" s="114"/>
      <c r="AC166" s="114"/>
      <c r="AD166" s="114"/>
      <c r="AE166" s="114"/>
      <c r="AF166" s="114"/>
    </row>
    <row r="167" spans="25:32" s="34" customFormat="1" ht="18" customHeight="1" x14ac:dyDescent="0.15">
      <c r="Y167" s="114"/>
      <c r="Z167" s="114"/>
      <c r="AA167" s="114"/>
      <c r="AB167" s="114"/>
      <c r="AC167" s="114"/>
      <c r="AD167" s="114"/>
      <c r="AE167" s="114"/>
      <c r="AF167" s="114"/>
    </row>
    <row r="168" spans="25:32" s="34" customFormat="1" ht="18" customHeight="1" x14ac:dyDescent="0.15">
      <c r="Y168" s="114"/>
      <c r="Z168" s="114"/>
      <c r="AA168" s="114"/>
      <c r="AB168" s="114"/>
      <c r="AC168" s="114"/>
      <c r="AD168" s="114"/>
      <c r="AE168" s="114"/>
      <c r="AF168" s="114"/>
    </row>
    <row r="169" spans="25:32" s="34" customFormat="1" ht="18" customHeight="1" x14ac:dyDescent="0.15">
      <c r="Y169" s="114"/>
      <c r="Z169" s="114"/>
      <c r="AA169" s="114"/>
      <c r="AB169" s="114"/>
      <c r="AC169" s="114"/>
      <c r="AD169" s="114"/>
      <c r="AE169" s="114"/>
      <c r="AF169" s="114"/>
    </row>
    <row r="170" spans="25:32" s="34" customFormat="1" ht="18" customHeight="1" x14ac:dyDescent="0.15">
      <c r="Y170" s="114"/>
      <c r="Z170" s="114"/>
      <c r="AA170" s="114"/>
      <c r="AB170" s="114"/>
      <c r="AC170" s="114"/>
      <c r="AD170" s="114"/>
      <c r="AE170" s="114"/>
      <c r="AF170" s="114"/>
    </row>
    <row r="171" spans="25:32" s="34" customFormat="1" ht="18" customHeight="1" x14ac:dyDescent="0.15">
      <c r="Y171" s="114"/>
      <c r="Z171" s="114"/>
      <c r="AA171" s="114"/>
      <c r="AB171" s="114"/>
      <c r="AC171" s="114"/>
      <c r="AD171" s="114"/>
      <c r="AE171" s="114"/>
      <c r="AF171" s="114"/>
    </row>
    <row r="172" spans="25:32" s="34" customFormat="1" ht="18" customHeight="1" x14ac:dyDescent="0.15">
      <c r="Y172" s="114"/>
      <c r="Z172" s="114"/>
      <c r="AA172" s="114"/>
      <c r="AB172" s="114"/>
      <c r="AC172" s="114"/>
      <c r="AD172" s="114"/>
      <c r="AE172" s="114"/>
      <c r="AF172" s="114"/>
    </row>
    <row r="173" spans="25:32" s="34" customFormat="1" ht="18" customHeight="1" x14ac:dyDescent="0.15">
      <c r="Y173" s="114"/>
      <c r="Z173" s="114"/>
      <c r="AA173" s="114"/>
      <c r="AB173" s="114"/>
      <c r="AC173" s="114"/>
      <c r="AD173" s="114"/>
      <c r="AE173" s="114"/>
      <c r="AF173" s="114"/>
    </row>
    <row r="174" spans="25:32" s="34" customFormat="1" ht="18" customHeight="1" x14ac:dyDescent="0.15">
      <c r="Y174" s="114"/>
      <c r="Z174" s="114"/>
      <c r="AA174" s="114"/>
      <c r="AB174" s="114"/>
      <c r="AC174" s="114"/>
      <c r="AD174" s="114"/>
      <c r="AE174" s="114"/>
      <c r="AF174" s="114"/>
    </row>
    <row r="175" spans="25:32" s="34" customFormat="1" ht="18" customHeight="1" x14ac:dyDescent="0.15">
      <c r="Y175" s="114"/>
      <c r="Z175" s="114"/>
      <c r="AA175" s="114"/>
      <c r="AB175" s="114"/>
      <c r="AC175" s="114"/>
      <c r="AD175" s="114"/>
      <c r="AE175" s="114"/>
      <c r="AF175" s="114"/>
    </row>
    <row r="176" spans="25:32" s="34" customFormat="1" ht="18" customHeight="1" x14ac:dyDescent="0.15">
      <c r="Y176" s="114"/>
      <c r="Z176" s="114"/>
      <c r="AA176" s="114"/>
      <c r="AB176" s="114"/>
      <c r="AC176" s="114"/>
      <c r="AD176" s="114"/>
      <c r="AE176" s="114"/>
      <c r="AF176" s="114"/>
    </row>
    <row r="177" spans="25:32" s="34" customFormat="1" ht="18" customHeight="1" x14ac:dyDescent="0.15">
      <c r="Y177" s="114"/>
      <c r="Z177" s="114"/>
      <c r="AA177" s="114"/>
      <c r="AB177" s="114"/>
      <c r="AC177" s="114"/>
      <c r="AD177" s="114"/>
      <c r="AE177" s="114"/>
      <c r="AF177" s="114"/>
    </row>
    <row r="178" spans="25:32" s="34" customFormat="1" ht="18" customHeight="1" x14ac:dyDescent="0.15">
      <c r="Y178" s="114"/>
      <c r="Z178" s="114"/>
      <c r="AA178" s="114"/>
      <c r="AB178" s="114"/>
      <c r="AC178" s="114"/>
      <c r="AD178" s="114"/>
      <c r="AE178" s="114"/>
      <c r="AF178" s="114"/>
    </row>
    <row r="179" spans="25:32" s="34" customFormat="1" ht="18" customHeight="1" x14ac:dyDescent="0.15">
      <c r="Y179" s="114"/>
      <c r="Z179" s="114"/>
      <c r="AA179" s="114"/>
      <c r="AB179" s="114"/>
      <c r="AC179" s="114"/>
      <c r="AD179" s="114"/>
      <c r="AE179" s="114"/>
      <c r="AF179" s="114"/>
    </row>
    <row r="180" spans="25:32" s="34" customFormat="1" ht="18" customHeight="1" x14ac:dyDescent="0.15">
      <c r="Y180" s="114"/>
      <c r="Z180" s="114"/>
      <c r="AA180" s="114"/>
      <c r="AB180" s="114"/>
      <c r="AC180" s="114"/>
      <c r="AD180" s="114"/>
      <c r="AE180" s="114"/>
      <c r="AF180" s="114"/>
    </row>
    <row r="181" spans="25:32" s="34" customFormat="1" ht="18" customHeight="1" x14ac:dyDescent="0.15">
      <c r="Y181" s="114"/>
      <c r="Z181" s="114"/>
      <c r="AA181" s="114"/>
      <c r="AB181" s="114"/>
      <c r="AC181" s="114"/>
      <c r="AD181" s="114"/>
      <c r="AE181" s="114"/>
      <c r="AF181" s="114"/>
    </row>
    <row r="182" spans="25:32" s="34" customFormat="1" ht="18" customHeight="1" x14ac:dyDescent="0.15">
      <c r="Y182" s="114"/>
      <c r="Z182" s="114"/>
      <c r="AA182" s="114"/>
      <c r="AB182" s="114"/>
      <c r="AC182" s="114"/>
      <c r="AD182" s="114"/>
      <c r="AE182" s="114"/>
      <c r="AF182" s="114"/>
    </row>
    <row r="183" spans="25:32" s="34" customFormat="1" ht="18" customHeight="1" x14ac:dyDescent="0.15">
      <c r="Y183" s="114"/>
      <c r="Z183" s="114"/>
      <c r="AA183" s="114"/>
      <c r="AB183" s="114"/>
      <c r="AC183" s="114"/>
      <c r="AD183" s="114"/>
      <c r="AE183" s="114"/>
      <c r="AF183" s="114"/>
    </row>
    <row r="184" spans="25:32" s="34" customFormat="1" ht="18" customHeight="1" x14ac:dyDescent="0.15">
      <c r="Y184" s="114"/>
      <c r="Z184" s="114"/>
      <c r="AA184" s="114"/>
      <c r="AB184" s="114"/>
      <c r="AC184" s="114"/>
      <c r="AD184" s="114"/>
      <c r="AE184" s="114"/>
      <c r="AF184" s="114"/>
    </row>
    <row r="185" spans="25:32" s="34" customFormat="1" ht="18" customHeight="1" x14ac:dyDescent="0.15">
      <c r="Y185" s="114"/>
      <c r="Z185" s="114"/>
      <c r="AA185" s="114"/>
      <c r="AB185" s="114"/>
      <c r="AC185" s="114"/>
      <c r="AD185" s="114"/>
      <c r="AE185" s="114"/>
      <c r="AF185" s="114"/>
    </row>
    <row r="186" spans="25:32" s="34" customFormat="1" ht="18" customHeight="1" x14ac:dyDescent="0.15">
      <c r="Y186" s="114"/>
      <c r="Z186" s="114"/>
      <c r="AA186" s="114"/>
      <c r="AB186" s="114"/>
      <c r="AC186" s="114"/>
      <c r="AD186" s="114"/>
      <c r="AE186" s="114"/>
      <c r="AF186" s="114"/>
    </row>
    <row r="187" spans="25:32" s="34" customFormat="1" ht="18" customHeight="1" x14ac:dyDescent="0.15">
      <c r="Y187" s="114"/>
      <c r="Z187" s="114"/>
      <c r="AA187" s="114"/>
      <c r="AB187" s="114"/>
      <c r="AC187" s="114"/>
      <c r="AD187" s="114"/>
      <c r="AE187" s="114"/>
      <c r="AF187" s="114"/>
    </row>
    <row r="188" spans="25:32" s="34" customFormat="1" ht="18" customHeight="1" x14ac:dyDescent="0.15">
      <c r="Y188" s="114"/>
      <c r="Z188" s="114"/>
      <c r="AA188" s="114"/>
      <c r="AB188" s="114"/>
      <c r="AC188" s="114"/>
      <c r="AD188" s="114"/>
      <c r="AE188" s="114"/>
      <c r="AF188" s="114"/>
    </row>
    <row r="189" spans="25:32" s="34" customFormat="1" ht="18" customHeight="1" x14ac:dyDescent="0.15">
      <c r="Y189" s="114"/>
      <c r="Z189" s="114"/>
      <c r="AA189" s="114"/>
      <c r="AB189" s="114"/>
      <c r="AC189" s="114"/>
      <c r="AD189" s="114"/>
      <c r="AE189" s="114"/>
      <c r="AF189" s="114"/>
    </row>
    <row r="190" spans="25:32" s="34" customFormat="1" ht="18" customHeight="1" x14ac:dyDescent="0.15">
      <c r="Y190" s="114"/>
      <c r="Z190" s="114"/>
      <c r="AA190" s="114"/>
      <c r="AB190" s="114"/>
      <c r="AC190" s="114"/>
      <c r="AD190" s="114"/>
      <c r="AE190" s="114"/>
      <c r="AF190" s="114"/>
    </row>
    <row r="191" spans="25:32" s="34" customFormat="1" ht="18" customHeight="1" x14ac:dyDescent="0.15">
      <c r="Y191" s="114"/>
      <c r="Z191" s="114"/>
      <c r="AA191" s="114"/>
      <c r="AB191" s="114"/>
      <c r="AC191" s="114"/>
      <c r="AD191" s="114"/>
      <c r="AE191" s="114"/>
      <c r="AF191" s="114"/>
    </row>
    <row r="192" spans="25:32" s="34" customFormat="1" ht="18" customHeight="1" x14ac:dyDescent="0.15">
      <c r="Y192" s="114"/>
      <c r="Z192" s="114"/>
      <c r="AA192" s="114"/>
      <c r="AB192" s="114"/>
      <c r="AC192" s="114"/>
      <c r="AD192" s="114"/>
      <c r="AE192" s="114"/>
      <c r="AF192" s="114"/>
    </row>
    <row r="193" spans="25:32" s="34" customFormat="1" ht="18" customHeight="1" x14ac:dyDescent="0.15">
      <c r="Y193" s="114"/>
      <c r="Z193" s="114"/>
      <c r="AA193" s="114"/>
      <c r="AB193" s="114"/>
      <c r="AC193" s="114"/>
      <c r="AD193" s="114"/>
      <c r="AE193" s="114"/>
      <c r="AF193" s="114"/>
    </row>
    <row r="194" spans="25:32" s="34" customFormat="1" ht="18" customHeight="1" x14ac:dyDescent="0.15">
      <c r="Y194" s="114"/>
      <c r="Z194" s="114"/>
      <c r="AA194" s="114"/>
      <c r="AB194" s="114"/>
      <c r="AC194" s="114"/>
      <c r="AD194" s="114"/>
      <c r="AE194" s="114"/>
      <c r="AF194" s="114"/>
    </row>
    <row r="195" spans="25:32" s="34" customFormat="1" ht="18" customHeight="1" x14ac:dyDescent="0.15">
      <c r="Y195" s="114"/>
      <c r="Z195" s="114"/>
      <c r="AA195" s="114"/>
      <c r="AB195" s="114"/>
      <c r="AC195" s="114"/>
      <c r="AD195" s="114"/>
      <c r="AE195" s="114"/>
      <c r="AF195" s="114"/>
    </row>
    <row r="196" spans="25:32" s="34" customFormat="1" ht="18" customHeight="1" x14ac:dyDescent="0.15">
      <c r="Y196" s="114"/>
      <c r="Z196" s="114"/>
      <c r="AA196" s="114"/>
      <c r="AB196" s="114"/>
      <c r="AC196" s="114"/>
      <c r="AD196" s="114"/>
      <c r="AE196" s="114"/>
      <c r="AF196" s="114"/>
    </row>
    <row r="197" spans="25:32" s="34" customFormat="1" ht="18" customHeight="1" x14ac:dyDescent="0.15">
      <c r="Y197" s="114"/>
      <c r="Z197" s="114"/>
      <c r="AA197" s="114"/>
      <c r="AB197" s="114"/>
      <c r="AC197" s="114"/>
      <c r="AD197" s="114"/>
      <c r="AE197" s="114"/>
      <c r="AF197" s="114"/>
    </row>
    <row r="198" spans="25:32" s="34" customFormat="1" ht="18" customHeight="1" x14ac:dyDescent="0.15">
      <c r="Y198" s="114"/>
      <c r="Z198" s="114"/>
      <c r="AA198" s="114"/>
      <c r="AB198" s="114"/>
      <c r="AC198" s="114"/>
      <c r="AD198" s="114"/>
      <c r="AE198" s="114"/>
      <c r="AF198" s="114"/>
    </row>
    <row r="199" spans="25:32" s="34" customFormat="1" ht="18" customHeight="1" x14ac:dyDescent="0.15">
      <c r="Y199" s="114"/>
      <c r="Z199" s="114"/>
      <c r="AA199" s="114"/>
      <c r="AB199" s="114"/>
      <c r="AC199" s="114"/>
      <c r="AD199" s="114"/>
      <c r="AE199" s="114"/>
      <c r="AF199" s="114"/>
    </row>
    <row r="200" spans="25:32" s="34" customFormat="1" ht="18" customHeight="1" x14ac:dyDescent="0.15">
      <c r="Y200" s="114"/>
      <c r="Z200" s="114"/>
      <c r="AA200" s="114"/>
      <c r="AB200" s="114"/>
      <c r="AC200" s="114"/>
      <c r="AD200" s="114"/>
      <c r="AE200" s="114"/>
      <c r="AF200" s="114"/>
    </row>
    <row r="201" spans="25:32" s="34" customFormat="1" ht="18" customHeight="1" x14ac:dyDescent="0.15">
      <c r="Y201" s="114"/>
      <c r="Z201" s="114"/>
      <c r="AA201" s="114"/>
      <c r="AB201" s="114"/>
      <c r="AC201" s="114"/>
      <c r="AD201" s="114"/>
      <c r="AE201" s="114"/>
      <c r="AF201" s="114"/>
    </row>
    <row r="202" spans="25:32" s="34" customFormat="1" ht="18" customHeight="1" x14ac:dyDescent="0.15">
      <c r="Y202" s="114"/>
      <c r="Z202" s="114"/>
      <c r="AA202" s="114"/>
      <c r="AB202" s="114"/>
      <c r="AC202" s="114"/>
      <c r="AD202" s="114"/>
      <c r="AE202" s="114"/>
      <c r="AF202" s="114"/>
    </row>
    <row r="203" spans="25:32" s="34" customFormat="1" ht="18" customHeight="1" x14ac:dyDescent="0.15">
      <c r="Y203" s="114"/>
      <c r="Z203" s="114"/>
      <c r="AA203" s="114"/>
      <c r="AB203" s="114"/>
      <c r="AC203" s="114"/>
      <c r="AD203" s="114"/>
      <c r="AE203" s="114"/>
      <c r="AF203" s="114"/>
    </row>
    <row r="204" spans="25:32" s="34" customFormat="1" ht="18" customHeight="1" x14ac:dyDescent="0.15">
      <c r="Y204" s="114"/>
      <c r="Z204" s="114"/>
      <c r="AA204" s="114"/>
      <c r="AB204" s="114"/>
      <c r="AC204" s="114"/>
      <c r="AD204" s="114"/>
      <c r="AE204" s="114"/>
      <c r="AF204" s="114"/>
    </row>
    <row r="205" spans="25:32" s="34" customFormat="1" ht="18" customHeight="1" x14ac:dyDescent="0.15">
      <c r="Y205" s="114"/>
      <c r="Z205" s="114"/>
      <c r="AA205" s="114"/>
      <c r="AB205" s="114"/>
      <c r="AC205" s="114"/>
      <c r="AD205" s="114"/>
      <c r="AE205" s="114"/>
      <c r="AF205" s="114"/>
    </row>
    <row r="206" spans="25:32" s="34" customFormat="1" ht="18" customHeight="1" x14ac:dyDescent="0.15">
      <c r="Y206" s="114"/>
      <c r="Z206" s="114"/>
      <c r="AA206" s="114"/>
      <c r="AB206" s="114"/>
      <c r="AC206" s="114"/>
      <c r="AD206" s="114"/>
      <c r="AE206" s="114"/>
      <c r="AF206" s="114"/>
    </row>
    <row r="207" spans="25:32" s="34" customFormat="1" ht="18" customHeight="1" x14ac:dyDescent="0.15">
      <c r="Y207" s="114"/>
      <c r="Z207" s="114"/>
      <c r="AA207" s="114"/>
      <c r="AB207" s="114"/>
      <c r="AC207" s="114"/>
      <c r="AD207" s="114"/>
      <c r="AE207" s="114"/>
      <c r="AF207" s="114"/>
    </row>
    <row r="208" spans="25:32" s="34" customFormat="1" ht="18" customHeight="1" x14ac:dyDescent="0.15">
      <c r="Y208" s="114"/>
      <c r="Z208" s="114"/>
      <c r="AA208" s="114"/>
      <c r="AB208" s="114"/>
      <c r="AC208" s="114"/>
      <c r="AD208" s="114"/>
      <c r="AE208" s="114"/>
      <c r="AF208" s="114"/>
    </row>
    <row r="209" spans="25:32" s="34" customFormat="1" ht="18" customHeight="1" x14ac:dyDescent="0.15">
      <c r="Y209" s="114"/>
      <c r="Z209" s="114"/>
      <c r="AA209" s="114"/>
      <c r="AB209" s="114"/>
      <c r="AC209" s="114"/>
      <c r="AD209" s="114"/>
      <c r="AE209" s="114"/>
      <c r="AF209" s="114"/>
    </row>
    <row r="210" spans="25:32" s="34" customFormat="1" ht="18" customHeight="1" x14ac:dyDescent="0.15">
      <c r="Y210" s="114"/>
      <c r="Z210" s="114"/>
      <c r="AA210" s="114"/>
      <c r="AB210" s="114"/>
      <c r="AC210" s="114"/>
      <c r="AD210" s="114"/>
      <c r="AE210" s="114"/>
      <c r="AF210" s="114"/>
    </row>
    <row r="211" spans="25:32" s="34" customFormat="1" ht="18" customHeight="1" x14ac:dyDescent="0.15">
      <c r="Y211" s="114"/>
      <c r="Z211" s="114"/>
      <c r="AA211" s="114"/>
      <c r="AB211" s="114"/>
      <c r="AC211" s="114"/>
      <c r="AD211" s="114"/>
      <c r="AE211" s="114"/>
      <c r="AF211" s="114"/>
    </row>
    <row r="212" spans="25:32" s="34" customFormat="1" ht="18" customHeight="1" x14ac:dyDescent="0.15">
      <c r="Y212" s="114"/>
      <c r="Z212" s="114"/>
      <c r="AA212" s="114"/>
      <c r="AB212" s="114"/>
      <c r="AC212" s="114"/>
      <c r="AD212" s="114"/>
      <c r="AE212" s="114"/>
      <c r="AF212" s="114"/>
    </row>
    <row r="213" spans="25:32" s="34" customFormat="1" ht="18" customHeight="1" x14ac:dyDescent="0.15">
      <c r="Y213" s="114"/>
      <c r="Z213" s="114"/>
      <c r="AA213" s="114"/>
      <c r="AB213" s="114"/>
      <c r="AC213" s="114"/>
      <c r="AD213" s="114"/>
      <c r="AE213" s="114"/>
      <c r="AF213" s="114"/>
    </row>
    <row r="214" spans="25:32" s="34" customFormat="1" ht="18" customHeight="1" x14ac:dyDescent="0.15">
      <c r="Y214" s="114"/>
      <c r="Z214" s="114"/>
      <c r="AA214" s="114"/>
      <c r="AB214" s="114"/>
      <c r="AC214" s="114"/>
      <c r="AD214" s="114"/>
      <c r="AE214" s="114"/>
      <c r="AF214" s="114"/>
    </row>
    <row r="215" spans="25:32" s="34" customFormat="1" ht="18" customHeight="1" x14ac:dyDescent="0.15">
      <c r="Y215" s="114"/>
      <c r="Z215" s="114"/>
      <c r="AA215" s="114"/>
      <c r="AB215" s="114"/>
      <c r="AC215" s="114"/>
      <c r="AD215" s="114"/>
      <c r="AE215" s="114"/>
      <c r="AF215" s="114"/>
    </row>
    <row r="216" spans="25:32" s="34" customFormat="1" ht="18" customHeight="1" x14ac:dyDescent="0.15">
      <c r="Y216" s="114"/>
      <c r="Z216" s="114"/>
      <c r="AA216" s="114"/>
      <c r="AB216" s="114"/>
      <c r="AC216" s="114"/>
      <c r="AD216" s="114"/>
      <c r="AE216" s="114"/>
      <c r="AF216" s="114"/>
    </row>
    <row r="217" spans="25:32" s="34" customFormat="1" ht="18" customHeight="1" x14ac:dyDescent="0.15">
      <c r="Y217" s="114"/>
      <c r="Z217" s="114"/>
      <c r="AA217" s="114"/>
      <c r="AB217" s="114"/>
      <c r="AC217" s="114"/>
      <c r="AD217" s="114"/>
      <c r="AE217" s="114"/>
      <c r="AF217" s="114"/>
    </row>
    <row r="218" spans="25:32" s="34" customFormat="1" ht="18" customHeight="1" x14ac:dyDescent="0.15">
      <c r="Y218" s="114"/>
      <c r="Z218" s="114"/>
      <c r="AA218" s="114"/>
      <c r="AB218" s="114"/>
      <c r="AC218" s="114"/>
      <c r="AD218" s="114"/>
      <c r="AE218" s="114"/>
      <c r="AF218" s="114"/>
    </row>
    <row r="219" spans="25:32" s="34" customFormat="1" ht="18" customHeight="1" x14ac:dyDescent="0.15">
      <c r="Y219" s="114"/>
      <c r="Z219" s="114"/>
      <c r="AA219" s="114"/>
      <c r="AB219" s="114"/>
      <c r="AC219" s="114"/>
      <c r="AD219" s="114"/>
      <c r="AE219" s="114"/>
      <c r="AF219" s="114"/>
    </row>
    <row r="220" spans="25:32" s="34" customFormat="1" ht="18" customHeight="1" x14ac:dyDescent="0.15">
      <c r="Y220" s="114"/>
      <c r="Z220" s="114"/>
      <c r="AA220" s="114"/>
      <c r="AB220" s="114"/>
      <c r="AC220" s="114"/>
      <c r="AD220" s="114"/>
      <c r="AE220" s="114"/>
      <c r="AF220" s="114"/>
    </row>
    <row r="221" spans="25:32" s="34" customFormat="1" ht="18" customHeight="1" x14ac:dyDescent="0.15">
      <c r="Y221" s="114"/>
      <c r="Z221" s="114"/>
      <c r="AA221" s="114"/>
      <c r="AB221" s="114"/>
      <c r="AC221" s="114"/>
      <c r="AD221" s="114"/>
      <c r="AE221" s="114"/>
      <c r="AF221" s="114"/>
    </row>
    <row r="222" spans="25:32" s="34" customFormat="1" ht="18" customHeight="1" x14ac:dyDescent="0.15">
      <c r="Y222" s="114"/>
      <c r="Z222" s="114"/>
      <c r="AA222" s="114"/>
      <c r="AB222" s="114"/>
      <c r="AC222" s="114"/>
      <c r="AD222" s="114"/>
      <c r="AE222" s="114"/>
      <c r="AF222" s="114"/>
    </row>
    <row r="223" spans="25:32" s="34" customFormat="1" ht="18" customHeight="1" x14ac:dyDescent="0.15">
      <c r="Y223" s="114"/>
      <c r="Z223" s="114"/>
      <c r="AA223" s="114"/>
      <c r="AB223" s="114"/>
      <c r="AC223" s="114"/>
      <c r="AD223" s="114"/>
      <c r="AE223" s="114"/>
      <c r="AF223" s="114"/>
    </row>
    <row r="224" spans="25:32" s="34" customFormat="1" ht="18" customHeight="1" x14ac:dyDescent="0.15">
      <c r="Y224" s="114"/>
      <c r="Z224" s="114"/>
      <c r="AA224" s="114"/>
      <c r="AB224" s="114"/>
      <c r="AC224" s="114"/>
      <c r="AD224" s="114"/>
      <c r="AE224" s="114"/>
      <c r="AF224" s="114"/>
    </row>
    <row r="225" spans="25:32" s="34" customFormat="1" ht="18" customHeight="1" x14ac:dyDescent="0.15">
      <c r="Y225" s="114"/>
      <c r="Z225" s="114"/>
      <c r="AA225" s="114"/>
      <c r="AB225" s="114"/>
      <c r="AC225" s="114"/>
      <c r="AD225" s="114"/>
      <c r="AE225" s="114"/>
      <c r="AF225" s="114"/>
    </row>
    <row r="226" spans="25:32" s="34" customFormat="1" ht="18" customHeight="1" x14ac:dyDescent="0.15">
      <c r="Y226" s="114"/>
      <c r="Z226" s="114"/>
      <c r="AA226" s="114"/>
      <c r="AB226" s="114"/>
      <c r="AC226" s="114"/>
      <c r="AD226" s="114"/>
      <c r="AE226" s="114"/>
      <c r="AF226" s="114"/>
    </row>
    <row r="227" spans="25:32" s="34" customFormat="1" ht="18" customHeight="1" x14ac:dyDescent="0.15">
      <c r="Y227" s="114"/>
      <c r="Z227" s="114"/>
      <c r="AA227" s="114"/>
      <c r="AB227" s="114"/>
      <c r="AC227" s="114"/>
      <c r="AD227" s="114"/>
      <c r="AE227" s="114"/>
      <c r="AF227" s="114"/>
    </row>
    <row r="228" spans="25:32" s="34" customFormat="1" ht="18" customHeight="1" x14ac:dyDescent="0.15">
      <c r="Y228" s="114"/>
      <c r="Z228" s="114"/>
      <c r="AA228" s="114"/>
      <c r="AB228" s="114"/>
      <c r="AC228" s="114"/>
      <c r="AD228" s="114"/>
      <c r="AE228" s="114"/>
      <c r="AF228" s="114"/>
    </row>
    <row r="229" spans="25:32" s="34" customFormat="1" ht="18" customHeight="1" x14ac:dyDescent="0.15">
      <c r="Y229" s="114"/>
      <c r="Z229" s="114"/>
      <c r="AA229" s="114"/>
      <c r="AB229" s="114"/>
      <c r="AC229" s="114"/>
      <c r="AD229" s="114"/>
      <c r="AE229" s="114"/>
      <c r="AF229" s="114"/>
    </row>
    <row r="230" spans="25:32" s="34" customFormat="1" x14ac:dyDescent="0.15">
      <c r="Y230" s="114"/>
      <c r="Z230" s="114"/>
      <c r="AA230" s="114"/>
      <c r="AB230" s="114"/>
      <c r="AC230" s="114"/>
      <c r="AD230" s="114"/>
      <c r="AE230" s="114"/>
      <c r="AF230" s="114"/>
    </row>
    <row r="231" spans="25:32" s="34" customFormat="1" x14ac:dyDescent="0.15">
      <c r="Y231" s="114"/>
      <c r="Z231" s="114"/>
      <c r="AA231" s="114"/>
      <c r="AB231" s="114"/>
      <c r="AC231" s="114"/>
      <c r="AD231" s="114"/>
      <c r="AE231" s="114"/>
      <c r="AF231" s="114"/>
    </row>
    <row r="232" spans="25:32" s="34" customFormat="1" x14ac:dyDescent="0.15">
      <c r="Y232" s="114"/>
      <c r="Z232" s="114"/>
      <c r="AA232" s="114"/>
      <c r="AB232" s="114"/>
      <c r="AC232" s="114"/>
      <c r="AD232" s="114"/>
      <c r="AE232" s="114"/>
      <c r="AF232" s="114"/>
    </row>
    <row r="233" spans="25:32" s="34" customFormat="1" x14ac:dyDescent="0.15">
      <c r="Y233" s="114"/>
      <c r="Z233" s="114"/>
      <c r="AA233" s="114"/>
      <c r="AB233" s="114"/>
      <c r="AC233" s="114"/>
      <c r="AD233" s="114"/>
      <c r="AE233" s="114"/>
      <c r="AF233" s="114"/>
    </row>
    <row r="234" spans="25:32" s="34" customFormat="1" x14ac:dyDescent="0.15">
      <c r="Y234" s="114"/>
      <c r="Z234" s="114"/>
      <c r="AA234" s="114"/>
      <c r="AB234" s="114"/>
      <c r="AC234" s="114"/>
      <c r="AD234" s="114"/>
      <c r="AE234" s="114"/>
      <c r="AF234" s="114"/>
    </row>
    <row r="235" spans="25:32" s="34" customFormat="1" x14ac:dyDescent="0.15">
      <c r="Y235" s="114"/>
      <c r="Z235" s="114"/>
      <c r="AA235" s="114"/>
      <c r="AB235" s="114"/>
      <c r="AC235" s="114"/>
      <c r="AD235" s="114"/>
      <c r="AE235" s="114"/>
      <c r="AF235" s="114"/>
    </row>
    <row r="236" spans="25:32" s="34" customFormat="1" x14ac:dyDescent="0.15">
      <c r="Y236" s="114"/>
      <c r="Z236" s="114"/>
      <c r="AA236" s="114"/>
      <c r="AB236" s="114"/>
      <c r="AC236" s="114"/>
      <c r="AD236" s="114"/>
      <c r="AE236" s="114"/>
      <c r="AF236" s="114"/>
    </row>
    <row r="237" spans="25:32" s="34" customFormat="1" x14ac:dyDescent="0.15">
      <c r="Y237" s="114"/>
      <c r="Z237" s="114"/>
      <c r="AA237" s="114"/>
      <c r="AB237" s="114"/>
      <c r="AC237" s="114"/>
      <c r="AD237" s="114"/>
      <c r="AE237" s="114"/>
      <c r="AF237" s="114"/>
    </row>
    <row r="238" spans="25:32" s="34" customFormat="1" x14ac:dyDescent="0.15">
      <c r="Y238" s="114"/>
      <c r="Z238" s="114"/>
      <c r="AA238" s="114"/>
      <c r="AB238" s="114"/>
      <c r="AC238" s="114"/>
      <c r="AD238" s="114"/>
      <c r="AE238" s="114"/>
      <c r="AF238" s="114"/>
    </row>
    <row r="239" spans="25:32" s="34" customFormat="1" x14ac:dyDescent="0.15">
      <c r="Y239" s="114"/>
      <c r="Z239" s="114"/>
      <c r="AA239" s="114"/>
      <c r="AB239" s="114"/>
      <c r="AC239" s="114"/>
      <c r="AD239" s="114"/>
      <c r="AE239" s="114"/>
      <c r="AF239" s="114"/>
    </row>
    <row r="240" spans="25:32" s="34" customFormat="1" x14ac:dyDescent="0.15">
      <c r="Y240" s="114"/>
      <c r="Z240" s="114"/>
      <c r="AA240" s="114"/>
      <c r="AB240" s="114"/>
      <c r="AC240" s="114"/>
      <c r="AD240" s="114"/>
      <c r="AE240" s="114"/>
      <c r="AF240" s="114"/>
    </row>
    <row r="241" spans="25:32" s="34" customFormat="1" x14ac:dyDescent="0.15">
      <c r="Y241" s="114"/>
      <c r="Z241" s="114"/>
      <c r="AA241" s="114"/>
      <c r="AB241" s="114"/>
      <c r="AC241" s="114"/>
      <c r="AD241" s="114"/>
      <c r="AE241" s="114"/>
      <c r="AF241" s="114"/>
    </row>
    <row r="242" spans="25:32" s="34" customFormat="1" x14ac:dyDescent="0.15">
      <c r="Y242" s="114"/>
      <c r="Z242" s="114"/>
      <c r="AA242" s="114"/>
      <c r="AB242" s="114"/>
      <c r="AC242" s="114"/>
      <c r="AD242" s="114"/>
      <c r="AE242" s="114"/>
      <c r="AF242" s="114"/>
    </row>
    <row r="243" spans="25:32" s="34" customFormat="1" x14ac:dyDescent="0.15">
      <c r="Y243" s="114"/>
      <c r="Z243" s="114"/>
      <c r="AA243" s="114"/>
      <c r="AB243" s="114"/>
      <c r="AC243" s="114"/>
      <c r="AD243" s="114"/>
      <c r="AE243" s="114"/>
      <c r="AF243" s="114"/>
    </row>
    <row r="244" spans="25:32" s="34" customFormat="1" x14ac:dyDescent="0.15">
      <c r="Y244" s="114"/>
      <c r="Z244" s="114"/>
      <c r="AA244" s="114"/>
      <c r="AB244" s="114"/>
      <c r="AC244" s="114"/>
      <c r="AD244" s="114"/>
      <c r="AE244" s="114"/>
      <c r="AF244" s="114"/>
    </row>
    <row r="245" spans="25:32" s="34" customFormat="1" x14ac:dyDescent="0.15">
      <c r="Y245" s="114"/>
      <c r="Z245" s="114"/>
      <c r="AA245" s="114"/>
      <c r="AB245" s="114"/>
      <c r="AC245" s="114"/>
      <c r="AD245" s="114"/>
      <c r="AE245" s="114"/>
      <c r="AF245" s="114"/>
    </row>
    <row r="246" spans="25:32" s="34" customFormat="1" x14ac:dyDescent="0.15">
      <c r="Y246" s="114"/>
      <c r="Z246" s="114"/>
      <c r="AA246" s="114"/>
      <c r="AB246" s="114"/>
      <c r="AC246" s="114"/>
      <c r="AD246" s="114"/>
      <c r="AE246" s="114"/>
      <c r="AF246" s="114"/>
    </row>
    <row r="247" spans="25:32" s="34" customFormat="1" x14ac:dyDescent="0.15">
      <c r="Y247" s="114"/>
      <c r="Z247" s="114"/>
      <c r="AA247" s="114"/>
      <c r="AB247" s="114"/>
      <c r="AC247" s="114"/>
      <c r="AD247" s="114"/>
      <c r="AE247" s="114"/>
      <c r="AF247" s="114"/>
    </row>
    <row r="248" spans="25:32" s="34" customFormat="1" x14ac:dyDescent="0.15">
      <c r="Y248" s="114"/>
      <c r="Z248" s="114"/>
      <c r="AA248" s="114"/>
      <c r="AB248" s="114"/>
      <c r="AC248" s="114"/>
      <c r="AD248" s="114"/>
      <c r="AE248" s="114"/>
      <c r="AF248" s="114"/>
    </row>
    <row r="249" spans="25:32" s="34" customFormat="1" x14ac:dyDescent="0.15">
      <c r="Y249" s="114"/>
      <c r="Z249" s="114"/>
      <c r="AA249" s="114"/>
      <c r="AB249" s="114"/>
      <c r="AC249" s="114"/>
      <c r="AD249" s="114"/>
      <c r="AE249" s="114"/>
      <c r="AF249" s="114"/>
    </row>
    <row r="250" spans="25:32" s="34" customFormat="1" x14ac:dyDescent="0.15">
      <c r="Y250" s="114"/>
      <c r="Z250" s="114"/>
      <c r="AA250" s="114"/>
      <c r="AB250" s="114"/>
      <c r="AC250" s="114"/>
      <c r="AD250" s="114"/>
      <c r="AE250" s="114"/>
      <c r="AF250" s="114"/>
    </row>
    <row r="251" spans="25:32" s="34" customFormat="1" x14ac:dyDescent="0.15">
      <c r="Y251" s="114"/>
      <c r="Z251" s="114"/>
      <c r="AA251" s="114"/>
      <c r="AB251" s="114"/>
      <c r="AC251" s="114"/>
      <c r="AD251" s="114"/>
      <c r="AE251" s="114"/>
      <c r="AF251" s="114"/>
    </row>
    <row r="252" spans="25:32" s="34" customFormat="1" x14ac:dyDescent="0.15">
      <c r="Y252" s="114"/>
      <c r="Z252" s="114"/>
      <c r="AA252" s="114"/>
      <c r="AB252" s="114"/>
      <c r="AC252" s="114"/>
      <c r="AD252" s="114"/>
      <c r="AE252" s="114"/>
      <c r="AF252" s="114"/>
    </row>
    <row r="253" spans="25:32" s="34" customFormat="1" x14ac:dyDescent="0.15">
      <c r="Y253" s="114"/>
      <c r="Z253" s="114"/>
      <c r="AA253" s="114"/>
      <c r="AB253" s="114"/>
      <c r="AC253" s="114"/>
      <c r="AD253" s="114"/>
      <c r="AE253" s="114"/>
      <c r="AF253" s="114"/>
    </row>
    <row r="254" spans="25:32" s="34" customFormat="1" x14ac:dyDescent="0.15">
      <c r="Y254" s="114"/>
      <c r="Z254" s="114"/>
      <c r="AA254" s="114"/>
      <c r="AB254" s="114"/>
      <c r="AC254" s="114"/>
      <c r="AD254" s="114"/>
      <c r="AE254" s="114"/>
      <c r="AF254" s="114"/>
    </row>
    <row r="255" spans="25:32" s="34" customFormat="1" x14ac:dyDescent="0.15">
      <c r="Y255" s="114"/>
      <c r="Z255" s="114"/>
      <c r="AA255" s="114"/>
      <c r="AB255" s="114"/>
      <c r="AC255" s="114"/>
      <c r="AD255" s="114"/>
      <c r="AE255" s="114"/>
      <c r="AF255" s="114"/>
    </row>
    <row r="256" spans="25:32" s="34" customFormat="1" x14ac:dyDescent="0.15">
      <c r="Y256" s="114"/>
      <c r="Z256" s="114"/>
      <c r="AA256" s="114"/>
      <c r="AB256" s="114"/>
      <c r="AC256" s="114"/>
      <c r="AD256" s="114"/>
      <c r="AE256" s="114"/>
      <c r="AF256" s="114"/>
    </row>
    <row r="257" spans="25:32" s="34" customFormat="1" x14ac:dyDescent="0.15">
      <c r="Y257" s="114"/>
      <c r="Z257" s="114"/>
      <c r="AA257" s="114"/>
      <c r="AB257" s="114"/>
      <c r="AC257" s="114"/>
      <c r="AD257" s="114"/>
      <c r="AE257" s="114"/>
      <c r="AF257" s="114"/>
    </row>
    <row r="258" spans="25:32" s="34" customFormat="1" x14ac:dyDescent="0.15">
      <c r="Y258" s="114"/>
      <c r="Z258" s="114"/>
      <c r="AA258" s="114"/>
      <c r="AB258" s="114"/>
      <c r="AC258" s="114"/>
      <c r="AD258" s="114"/>
      <c r="AE258" s="114"/>
      <c r="AF258" s="114"/>
    </row>
    <row r="259" spans="25:32" s="34" customFormat="1" x14ac:dyDescent="0.15">
      <c r="Y259" s="114"/>
      <c r="Z259" s="114"/>
      <c r="AA259" s="114"/>
      <c r="AB259" s="114"/>
      <c r="AC259" s="114"/>
      <c r="AD259" s="114"/>
      <c r="AE259" s="114"/>
      <c r="AF259" s="114"/>
    </row>
    <row r="260" spans="25:32" s="34" customFormat="1" x14ac:dyDescent="0.15">
      <c r="Y260" s="114"/>
      <c r="Z260" s="114"/>
      <c r="AA260" s="114"/>
      <c r="AB260" s="114"/>
      <c r="AC260" s="114"/>
      <c r="AD260" s="114"/>
      <c r="AE260" s="114"/>
      <c r="AF260" s="114"/>
    </row>
    <row r="261" spans="25:32" s="34" customFormat="1" x14ac:dyDescent="0.15">
      <c r="Y261" s="114"/>
      <c r="Z261" s="114"/>
      <c r="AA261" s="114"/>
      <c r="AB261" s="114"/>
      <c r="AC261" s="114"/>
      <c r="AD261" s="114"/>
      <c r="AE261" s="114"/>
      <c r="AF261" s="114"/>
    </row>
    <row r="262" spans="25:32" s="34" customFormat="1" x14ac:dyDescent="0.15">
      <c r="Y262" s="114"/>
      <c r="Z262" s="114"/>
      <c r="AA262" s="114"/>
      <c r="AB262" s="114"/>
      <c r="AC262" s="114"/>
      <c r="AD262" s="114"/>
      <c r="AE262" s="114"/>
      <c r="AF262" s="114"/>
    </row>
    <row r="263" spans="25:32" s="34" customFormat="1" x14ac:dyDescent="0.15">
      <c r="Y263" s="114"/>
      <c r="Z263" s="114"/>
      <c r="AA263" s="114"/>
      <c r="AB263" s="114"/>
      <c r="AC263" s="114"/>
      <c r="AD263" s="114"/>
      <c r="AE263" s="114"/>
      <c r="AF263" s="114"/>
    </row>
    <row r="264" spans="25:32" s="34" customFormat="1" x14ac:dyDescent="0.15">
      <c r="Y264" s="114"/>
      <c r="Z264" s="114"/>
      <c r="AA264" s="114"/>
      <c r="AB264" s="114"/>
      <c r="AC264" s="114"/>
      <c r="AD264" s="114"/>
      <c r="AE264" s="114"/>
      <c r="AF264" s="114"/>
    </row>
    <row r="265" spans="25:32" s="34" customFormat="1" x14ac:dyDescent="0.15">
      <c r="Y265" s="114"/>
      <c r="Z265" s="114"/>
      <c r="AA265" s="114"/>
      <c r="AB265" s="114"/>
      <c r="AC265" s="114"/>
      <c r="AD265" s="114"/>
      <c r="AE265" s="114"/>
      <c r="AF265" s="114"/>
    </row>
    <row r="266" spans="25:32" s="34" customFormat="1" x14ac:dyDescent="0.15">
      <c r="Y266" s="114"/>
      <c r="Z266" s="114"/>
      <c r="AA266" s="114"/>
      <c r="AB266" s="114"/>
      <c r="AC266" s="114"/>
      <c r="AD266" s="114"/>
      <c r="AE266" s="114"/>
      <c r="AF266" s="114"/>
    </row>
    <row r="267" spans="25:32" s="34" customFormat="1" x14ac:dyDescent="0.15">
      <c r="Y267" s="114"/>
      <c r="Z267" s="114"/>
      <c r="AA267" s="114"/>
      <c r="AB267" s="114"/>
      <c r="AC267" s="114"/>
      <c r="AD267" s="114"/>
      <c r="AE267" s="114"/>
      <c r="AF267" s="114"/>
    </row>
    <row r="268" spans="25:32" s="34" customFormat="1" x14ac:dyDescent="0.15">
      <c r="Y268" s="114"/>
      <c r="Z268" s="114"/>
      <c r="AA268" s="114"/>
      <c r="AB268" s="114"/>
      <c r="AC268" s="114"/>
      <c r="AD268" s="114"/>
      <c r="AE268" s="114"/>
      <c r="AF268" s="114"/>
    </row>
    <row r="269" spans="25:32" s="34" customFormat="1" x14ac:dyDescent="0.15">
      <c r="Y269" s="114"/>
      <c r="Z269" s="114"/>
      <c r="AA269" s="114"/>
      <c r="AB269" s="114"/>
      <c r="AC269" s="114"/>
      <c r="AD269" s="114"/>
      <c r="AE269" s="114"/>
      <c r="AF269" s="114"/>
    </row>
    <row r="270" spans="25:32" s="34" customFormat="1" x14ac:dyDescent="0.15">
      <c r="Y270" s="114"/>
      <c r="Z270" s="114"/>
      <c r="AA270" s="114"/>
      <c r="AB270" s="114"/>
      <c r="AC270" s="114"/>
      <c r="AD270" s="114"/>
      <c r="AE270" s="114"/>
      <c r="AF270" s="114"/>
    </row>
    <row r="271" spans="25:32" s="34" customFormat="1" x14ac:dyDescent="0.15">
      <c r="Y271" s="114"/>
      <c r="Z271" s="114"/>
      <c r="AA271" s="114"/>
      <c r="AB271" s="114"/>
      <c r="AC271" s="114"/>
      <c r="AD271" s="114"/>
      <c r="AE271" s="114"/>
      <c r="AF271" s="114"/>
    </row>
    <row r="272" spans="25:32" s="34" customFormat="1" x14ac:dyDescent="0.15">
      <c r="Y272" s="114"/>
      <c r="Z272" s="114"/>
      <c r="AA272" s="114"/>
      <c r="AB272" s="114"/>
      <c r="AC272" s="114"/>
      <c r="AD272" s="114"/>
      <c r="AE272" s="114"/>
      <c r="AF272" s="114"/>
    </row>
    <row r="273" spans="25:32" s="34" customFormat="1" x14ac:dyDescent="0.15">
      <c r="Y273" s="114"/>
      <c r="Z273" s="114"/>
      <c r="AA273" s="114"/>
      <c r="AB273" s="114"/>
      <c r="AC273" s="114"/>
      <c r="AD273" s="114"/>
      <c r="AE273" s="114"/>
      <c r="AF273" s="114"/>
    </row>
    <row r="274" spans="25:32" s="34" customFormat="1" x14ac:dyDescent="0.15">
      <c r="Y274" s="114"/>
      <c r="Z274" s="114"/>
      <c r="AA274" s="114"/>
      <c r="AB274" s="114"/>
      <c r="AC274" s="114"/>
      <c r="AD274" s="114"/>
      <c r="AE274" s="114"/>
      <c r="AF274" s="114"/>
    </row>
    <row r="275" spans="25:32" s="34" customFormat="1" x14ac:dyDescent="0.15">
      <c r="Y275" s="114"/>
      <c r="Z275" s="114"/>
      <c r="AA275" s="114"/>
      <c r="AB275" s="114"/>
      <c r="AC275" s="114"/>
      <c r="AD275" s="114"/>
      <c r="AE275" s="114"/>
      <c r="AF275" s="114"/>
    </row>
    <row r="276" spans="25:32" s="34" customFormat="1" x14ac:dyDescent="0.15">
      <c r="Y276" s="114"/>
      <c r="Z276" s="114"/>
      <c r="AA276" s="114"/>
      <c r="AB276" s="114"/>
      <c r="AC276" s="114"/>
      <c r="AD276" s="114"/>
      <c r="AE276" s="114"/>
      <c r="AF276" s="114"/>
    </row>
    <row r="277" spans="25:32" s="34" customFormat="1" x14ac:dyDescent="0.15">
      <c r="Y277" s="114"/>
      <c r="Z277" s="114"/>
      <c r="AA277" s="114"/>
      <c r="AB277" s="114"/>
      <c r="AC277" s="114"/>
      <c r="AD277" s="114"/>
      <c r="AE277" s="114"/>
      <c r="AF277" s="114"/>
    </row>
    <row r="278" spans="25:32" s="34" customFormat="1" x14ac:dyDescent="0.15">
      <c r="Y278" s="114"/>
      <c r="Z278" s="114"/>
      <c r="AA278" s="114"/>
      <c r="AB278" s="114"/>
      <c r="AC278" s="114"/>
      <c r="AD278" s="114"/>
      <c r="AE278" s="114"/>
      <c r="AF278" s="114"/>
    </row>
    <row r="279" spans="25:32" s="34" customFormat="1" x14ac:dyDescent="0.15">
      <c r="Y279" s="114"/>
      <c r="Z279" s="114"/>
      <c r="AA279" s="114"/>
      <c r="AB279" s="114"/>
      <c r="AC279" s="114"/>
      <c r="AD279" s="114"/>
      <c r="AE279" s="114"/>
      <c r="AF279" s="114"/>
    </row>
    <row r="280" spans="25:32" s="34" customFormat="1" x14ac:dyDescent="0.15">
      <c r="Y280" s="114"/>
      <c r="Z280" s="114"/>
      <c r="AA280" s="114"/>
      <c r="AB280" s="114"/>
      <c r="AC280" s="114"/>
      <c r="AD280" s="114"/>
      <c r="AE280" s="114"/>
      <c r="AF280" s="114"/>
    </row>
    <row r="281" spans="25:32" s="34" customFormat="1" x14ac:dyDescent="0.15">
      <c r="Y281" s="114"/>
      <c r="Z281" s="114"/>
      <c r="AA281" s="114"/>
      <c r="AB281" s="114"/>
      <c r="AC281" s="114"/>
      <c r="AD281" s="114"/>
      <c r="AE281" s="114"/>
      <c r="AF281" s="114"/>
    </row>
    <row r="282" spans="25:32" s="34" customFormat="1" x14ac:dyDescent="0.15">
      <c r="Y282" s="114"/>
      <c r="Z282" s="114"/>
      <c r="AA282" s="114"/>
      <c r="AB282" s="114"/>
      <c r="AC282" s="114"/>
      <c r="AD282" s="114"/>
      <c r="AE282" s="114"/>
      <c r="AF282" s="114"/>
    </row>
    <row r="283" spans="25:32" s="34" customFormat="1" x14ac:dyDescent="0.15">
      <c r="Y283" s="114"/>
      <c r="Z283" s="114"/>
      <c r="AA283" s="114"/>
      <c r="AB283" s="114"/>
      <c r="AC283" s="114"/>
      <c r="AD283" s="114"/>
      <c r="AE283" s="114"/>
      <c r="AF283" s="114"/>
    </row>
    <row r="284" spans="25:32" s="34" customFormat="1" x14ac:dyDescent="0.15">
      <c r="Y284" s="114"/>
      <c r="Z284" s="114"/>
      <c r="AA284" s="114"/>
      <c r="AB284" s="114"/>
      <c r="AC284" s="114"/>
      <c r="AD284" s="114"/>
      <c r="AE284" s="114"/>
      <c r="AF284" s="114"/>
    </row>
    <row r="285" spans="25:32" s="34" customFormat="1" x14ac:dyDescent="0.15">
      <c r="Y285" s="114"/>
      <c r="Z285" s="114"/>
      <c r="AA285" s="114"/>
      <c r="AB285" s="114"/>
      <c r="AC285" s="114"/>
      <c r="AD285" s="114"/>
      <c r="AE285" s="114"/>
      <c r="AF285" s="114"/>
    </row>
    <row r="286" spans="25:32" s="34" customFormat="1" x14ac:dyDescent="0.15">
      <c r="Y286" s="114"/>
      <c r="Z286" s="114"/>
      <c r="AA286" s="114"/>
      <c r="AB286" s="114"/>
      <c r="AC286" s="114"/>
      <c r="AD286" s="114"/>
      <c r="AE286" s="114"/>
      <c r="AF286" s="114"/>
    </row>
    <row r="287" spans="25:32" s="34" customFormat="1" x14ac:dyDescent="0.15">
      <c r="Y287" s="114"/>
      <c r="Z287" s="114"/>
      <c r="AA287" s="114"/>
      <c r="AB287" s="114"/>
      <c r="AC287" s="114"/>
      <c r="AD287" s="114"/>
      <c r="AE287" s="114"/>
      <c r="AF287" s="114"/>
    </row>
    <row r="288" spans="25:32" s="34" customFormat="1" x14ac:dyDescent="0.15">
      <c r="Y288" s="114"/>
      <c r="Z288" s="114"/>
      <c r="AA288" s="114"/>
      <c r="AB288" s="114"/>
      <c r="AC288" s="114"/>
      <c r="AD288" s="114"/>
      <c r="AE288" s="114"/>
      <c r="AF288" s="114"/>
    </row>
    <row r="289" spans="25:32" s="34" customFormat="1" x14ac:dyDescent="0.15">
      <c r="Y289" s="114"/>
      <c r="Z289" s="114"/>
      <c r="AA289" s="114"/>
      <c r="AB289" s="114"/>
      <c r="AC289" s="114"/>
      <c r="AD289" s="114"/>
      <c r="AE289" s="114"/>
      <c r="AF289" s="114"/>
    </row>
    <row r="290" spans="25:32" s="34" customFormat="1" x14ac:dyDescent="0.15">
      <c r="Y290" s="114"/>
      <c r="Z290" s="114"/>
      <c r="AA290" s="114"/>
      <c r="AB290" s="114"/>
      <c r="AC290" s="114"/>
      <c r="AD290" s="114"/>
      <c r="AE290" s="114"/>
      <c r="AF290" s="114"/>
    </row>
    <row r="291" spans="25:32" s="34" customFormat="1" x14ac:dyDescent="0.15">
      <c r="Y291" s="114"/>
      <c r="Z291" s="114"/>
      <c r="AA291" s="114"/>
      <c r="AB291" s="114"/>
      <c r="AC291" s="114"/>
      <c r="AD291" s="114"/>
      <c r="AE291" s="114"/>
      <c r="AF291" s="114"/>
    </row>
    <row r="292" spans="25:32" s="34" customFormat="1" x14ac:dyDescent="0.15">
      <c r="Y292" s="114"/>
      <c r="Z292" s="114"/>
      <c r="AA292" s="114"/>
      <c r="AB292" s="114"/>
      <c r="AC292" s="114"/>
      <c r="AD292" s="114"/>
      <c r="AE292" s="114"/>
      <c r="AF292" s="114"/>
    </row>
    <row r="293" spans="25:32" s="34" customFormat="1" x14ac:dyDescent="0.15">
      <c r="Y293" s="114"/>
      <c r="Z293" s="114"/>
      <c r="AA293" s="114"/>
      <c r="AB293" s="114"/>
      <c r="AC293" s="114"/>
      <c r="AD293" s="114"/>
      <c r="AE293" s="114"/>
      <c r="AF293" s="114"/>
    </row>
    <row r="294" spans="25:32" s="34" customFormat="1" x14ac:dyDescent="0.15">
      <c r="Y294" s="114"/>
      <c r="Z294" s="114"/>
      <c r="AA294" s="114"/>
      <c r="AB294" s="114"/>
      <c r="AC294" s="114"/>
      <c r="AD294" s="114"/>
      <c r="AE294" s="114"/>
      <c r="AF294" s="114"/>
    </row>
    <row r="295" spans="25:32" s="34" customFormat="1" x14ac:dyDescent="0.15">
      <c r="Y295" s="114"/>
      <c r="Z295" s="114"/>
      <c r="AA295" s="114"/>
      <c r="AB295" s="114"/>
      <c r="AC295" s="114"/>
      <c r="AD295" s="114"/>
      <c r="AE295" s="114"/>
      <c r="AF295" s="114"/>
    </row>
    <row r="296" spans="25:32" s="34" customFormat="1" x14ac:dyDescent="0.15">
      <c r="Y296" s="114"/>
      <c r="Z296" s="114"/>
      <c r="AA296" s="114"/>
      <c r="AB296" s="114"/>
      <c r="AC296" s="114"/>
      <c r="AD296" s="114"/>
      <c r="AE296" s="114"/>
      <c r="AF296" s="114"/>
    </row>
    <row r="297" spans="25:32" s="34" customFormat="1" x14ac:dyDescent="0.15">
      <c r="Y297" s="114"/>
      <c r="Z297" s="114"/>
      <c r="AA297" s="114"/>
      <c r="AB297" s="114"/>
      <c r="AC297" s="114"/>
      <c r="AD297" s="114"/>
      <c r="AE297" s="114"/>
      <c r="AF297" s="114"/>
    </row>
    <row r="298" spans="25:32" s="34" customFormat="1" x14ac:dyDescent="0.15">
      <c r="Y298" s="114"/>
      <c r="Z298" s="114"/>
      <c r="AA298" s="114"/>
      <c r="AB298" s="114"/>
      <c r="AC298" s="114"/>
      <c r="AD298" s="114"/>
      <c r="AE298" s="114"/>
      <c r="AF298" s="114"/>
    </row>
    <row r="299" spans="25:32" s="34" customFormat="1" x14ac:dyDescent="0.15">
      <c r="Y299" s="114"/>
      <c r="Z299" s="114"/>
      <c r="AA299" s="114"/>
      <c r="AB299" s="114"/>
      <c r="AC299" s="114"/>
      <c r="AD299" s="114"/>
      <c r="AE299" s="114"/>
      <c r="AF299" s="114"/>
    </row>
    <row r="300" spans="25:32" s="34" customFormat="1" x14ac:dyDescent="0.15">
      <c r="Y300" s="114"/>
      <c r="Z300" s="114"/>
      <c r="AA300" s="114"/>
      <c r="AB300" s="114"/>
      <c r="AC300" s="114"/>
      <c r="AD300" s="114"/>
      <c r="AE300" s="114"/>
      <c r="AF300" s="114"/>
    </row>
    <row r="301" spans="25:32" s="34" customFormat="1" x14ac:dyDescent="0.15">
      <c r="Y301" s="114"/>
      <c r="Z301" s="114"/>
      <c r="AA301" s="114"/>
      <c r="AB301" s="114"/>
      <c r="AC301" s="114"/>
      <c r="AD301" s="114"/>
      <c r="AE301" s="114"/>
      <c r="AF301" s="114"/>
    </row>
    <row r="302" spans="25:32" s="34" customFormat="1" x14ac:dyDescent="0.15">
      <c r="Y302" s="114"/>
      <c r="Z302" s="114"/>
      <c r="AA302" s="114"/>
      <c r="AB302" s="114"/>
      <c r="AC302" s="114"/>
      <c r="AD302" s="114"/>
      <c r="AE302" s="114"/>
      <c r="AF302" s="114"/>
    </row>
    <row r="303" spans="25:32" s="34" customFormat="1" x14ac:dyDescent="0.15">
      <c r="Y303" s="114"/>
      <c r="Z303" s="114"/>
      <c r="AA303" s="114"/>
      <c r="AB303" s="114"/>
      <c r="AC303" s="114"/>
      <c r="AD303" s="114"/>
      <c r="AE303" s="114"/>
      <c r="AF303" s="114"/>
    </row>
    <row r="304" spans="25:32" s="34" customFormat="1" x14ac:dyDescent="0.15">
      <c r="Y304" s="114"/>
      <c r="Z304" s="114"/>
      <c r="AA304" s="114"/>
      <c r="AB304" s="114"/>
      <c r="AC304" s="114"/>
      <c r="AD304" s="114"/>
      <c r="AE304" s="114"/>
      <c r="AF304" s="114"/>
    </row>
    <row r="305" spans="25:32" s="34" customFormat="1" x14ac:dyDescent="0.15">
      <c r="Y305" s="114"/>
      <c r="Z305" s="114"/>
      <c r="AA305" s="114"/>
      <c r="AB305" s="114"/>
      <c r="AC305" s="114"/>
      <c r="AD305" s="114"/>
      <c r="AE305" s="114"/>
      <c r="AF305" s="114"/>
    </row>
    <row r="306" spans="25:32" s="34" customFormat="1" x14ac:dyDescent="0.15">
      <c r="Y306" s="114"/>
      <c r="Z306" s="114"/>
      <c r="AA306" s="114"/>
      <c r="AB306" s="114"/>
      <c r="AC306" s="114"/>
      <c r="AD306" s="114"/>
      <c r="AE306" s="114"/>
      <c r="AF306" s="114"/>
    </row>
    <row r="307" spans="25:32" s="34" customFormat="1" x14ac:dyDescent="0.15">
      <c r="Y307" s="114"/>
      <c r="Z307" s="114"/>
      <c r="AA307" s="114"/>
      <c r="AB307" s="114"/>
      <c r="AC307" s="114"/>
      <c r="AD307" s="114"/>
      <c r="AE307" s="114"/>
      <c r="AF307" s="114"/>
    </row>
    <row r="308" spans="25:32" s="34" customFormat="1" x14ac:dyDescent="0.15">
      <c r="Y308" s="114"/>
      <c r="Z308" s="114"/>
      <c r="AA308" s="114"/>
      <c r="AB308" s="114"/>
      <c r="AC308" s="114"/>
      <c r="AD308" s="114"/>
      <c r="AE308" s="114"/>
      <c r="AF308" s="114"/>
    </row>
    <row r="309" spans="25:32" s="34" customFormat="1" x14ac:dyDescent="0.15">
      <c r="Y309" s="114"/>
      <c r="Z309" s="114"/>
      <c r="AA309" s="114"/>
      <c r="AB309" s="114"/>
      <c r="AC309" s="114"/>
      <c r="AD309" s="114"/>
      <c r="AE309" s="114"/>
      <c r="AF309" s="114"/>
    </row>
    <row r="310" spans="25:32" s="34" customFormat="1" x14ac:dyDescent="0.15">
      <c r="Y310" s="114"/>
      <c r="Z310" s="114"/>
      <c r="AA310" s="114"/>
      <c r="AB310" s="114"/>
      <c r="AC310" s="114"/>
      <c r="AD310" s="114"/>
      <c r="AE310" s="114"/>
      <c r="AF310" s="114"/>
    </row>
    <row r="311" spans="25:32" s="34" customFormat="1" x14ac:dyDescent="0.15">
      <c r="Y311" s="114"/>
      <c r="Z311" s="114"/>
      <c r="AA311" s="114"/>
      <c r="AB311" s="114"/>
      <c r="AC311" s="114"/>
      <c r="AD311" s="114"/>
      <c r="AE311" s="114"/>
      <c r="AF311" s="114"/>
    </row>
    <row r="312" spans="25:32" s="34" customFormat="1" x14ac:dyDescent="0.15">
      <c r="Y312" s="114"/>
      <c r="Z312" s="114"/>
      <c r="AA312" s="114"/>
      <c r="AB312" s="114"/>
      <c r="AC312" s="114"/>
      <c r="AD312" s="114"/>
      <c r="AE312" s="114"/>
      <c r="AF312" s="114"/>
    </row>
    <row r="313" spans="25:32" s="34" customFormat="1" x14ac:dyDescent="0.15">
      <c r="Y313" s="114"/>
      <c r="Z313" s="114"/>
      <c r="AA313" s="114"/>
      <c r="AB313" s="114"/>
      <c r="AC313" s="114"/>
      <c r="AD313" s="114"/>
      <c r="AE313" s="114"/>
      <c r="AF313" s="114"/>
    </row>
    <row r="314" spans="25:32" s="34" customFormat="1" x14ac:dyDescent="0.15">
      <c r="Y314" s="114"/>
      <c r="Z314" s="114"/>
      <c r="AA314" s="114"/>
      <c r="AB314" s="114"/>
      <c r="AC314" s="114"/>
      <c r="AD314" s="114"/>
      <c r="AE314" s="114"/>
      <c r="AF314" s="114"/>
    </row>
    <row r="315" spans="25:32" s="34" customFormat="1" x14ac:dyDescent="0.15">
      <c r="Y315" s="114"/>
      <c r="Z315" s="114"/>
      <c r="AA315" s="114"/>
      <c r="AB315" s="114"/>
      <c r="AC315" s="114"/>
      <c r="AD315" s="114"/>
      <c r="AE315" s="114"/>
      <c r="AF315" s="114"/>
    </row>
    <row r="316" spans="25:32" s="34" customFormat="1" x14ac:dyDescent="0.15">
      <c r="Y316" s="114"/>
      <c r="Z316" s="114"/>
      <c r="AA316" s="114"/>
      <c r="AB316" s="114"/>
      <c r="AC316" s="114"/>
      <c r="AD316" s="114"/>
      <c r="AE316" s="114"/>
      <c r="AF316" s="114"/>
    </row>
    <row r="317" spans="25:32" s="34" customFormat="1" x14ac:dyDescent="0.15">
      <c r="Y317" s="114"/>
      <c r="Z317" s="114"/>
      <c r="AA317" s="114"/>
      <c r="AB317" s="114"/>
      <c r="AC317" s="114"/>
      <c r="AD317" s="114"/>
      <c r="AE317" s="114"/>
      <c r="AF317" s="114"/>
    </row>
    <row r="318" spans="25:32" s="34" customFormat="1" x14ac:dyDescent="0.15">
      <c r="Y318" s="114"/>
      <c r="Z318" s="114"/>
      <c r="AA318" s="114"/>
      <c r="AB318" s="114"/>
      <c r="AC318" s="114"/>
      <c r="AD318" s="114"/>
      <c r="AE318" s="114"/>
      <c r="AF318" s="114"/>
    </row>
    <row r="319" spans="25:32" s="34" customFormat="1" x14ac:dyDescent="0.15">
      <c r="Y319" s="114"/>
      <c r="Z319" s="114"/>
      <c r="AA319" s="114"/>
      <c r="AB319" s="114"/>
      <c r="AC319" s="114"/>
      <c r="AD319" s="114"/>
      <c r="AE319" s="114"/>
      <c r="AF319" s="114"/>
    </row>
    <row r="320" spans="25:32" s="34" customFormat="1" x14ac:dyDescent="0.15">
      <c r="Y320" s="114"/>
      <c r="Z320" s="114"/>
      <c r="AA320" s="114"/>
      <c r="AB320" s="114"/>
      <c r="AC320" s="114"/>
      <c r="AD320" s="114"/>
      <c r="AE320" s="114"/>
      <c r="AF320" s="114"/>
    </row>
    <row r="321" spans="25:32" s="34" customFormat="1" x14ac:dyDescent="0.15">
      <c r="Y321" s="114"/>
      <c r="Z321" s="114"/>
      <c r="AA321" s="114"/>
      <c r="AB321" s="114"/>
      <c r="AC321" s="114"/>
      <c r="AD321" s="114"/>
      <c r="AE321" s="114"/>
      <c r="AF321" s="114"/>
    </row>
    <row r="322" spans="25:32" s="34" customFormat="1" x14ac:dyDescent="0.15">
      <c r="Y322" s="114"/>
      <c r="Z322" s="114"/>
      <c r="AA322" s="114"/>
      <c r="AB322" s="114"/>
      <c r="AC322" s="114"/>
      <c r="AD322" s="114"/>
      <c r="AE322" s="114"/>
      <c r="AF322" s="114"/>
    </row>
    <row r="323" spans="25:32" s="34" customFormat="1" x14ac:dyDescent="0.15">
      <c r="Y323" s="114"/>
      <c r="Z323" s="114"/>
      <c r="AA323" s="114"/>
      <c r="AB323" s="114"/>
      <c r="AC323" s="114"/>
      <c r="AD323" s="114"/>
      <c r="AE323" s="114"/>
      <c r="AF323" s="114"/>
    </row>
    <row r="324" spans="25:32" s="34" customFormat="1" x14ac:dyDescent="0.15">
      <c r="Y324" s="114"/>
      <c r="Z324" s="114"/>
      <c r="AA324" s="114"/>
      <c r="AB324" s="114"/>
      <c r="AC324" s="114"/>
      <c r="AD324" s="114"/>
      <c r="AE324" s="114"/>
      <c r="AF324" s="114"/>
    </row>
    <row r="325" spans="25:32" s="34" customFormat="1" x14ac:dyDescent="0.15">
      <c r="Y325" s="114"/>
      <c r="Z325" s="114"/>
      <c r="AA325" s="114"/>
      <c r="AB325" s="114"/>
      <c r="AC325" s="114"/>
      <c r="AD325" s="114"/>
      <c r="AE325" s="114"/>
      <c r="AF325" s="114"/>
    </row>
    <row r="326" spans="25:32" s="34" customFormat="1" x14ac:dyDescent="0.15">
      <c r="Y326" s="114"/>
      <c r="Z326" s="114"/>
      <c r="AA326" s="114"/>
      <c r="AB326" s="114"/>
      <c r="AC326" s="114"/>
      <c r="AD326" s="114"/>
      <c r="AE326" s="114"/>
      <c r="AF326" s="114"/>
    </row>
    <row r="327" spans="25:32" s="34" customFormat="1" x14ac:dyDescent="0.15">
      <c r="Y327" s="114"/>
      <c r="Z327" s="114"/>
      <c r="AA327" s="114"/>
      <c r="AB327" s="114"/>
      <c r="AC327" s="114"/>
      <c r="AD327" s="114"/>
      <c r="AE327" s="114"/>
      <c r="AF327" s="114"/>
    </row>
    <row r="328" spans="25:32" s="34" customFormat="1" x14ac:dyDescent="0.15">
      <c r="Y328" s="114"/>
      <c r="Z328" s="114"/>
      <c r="AA328" s="114"/>
      <c r="AB328" s="114"/>
      <c r="AC328" s="114"/>
      <c r="AD328" s="114"/>
      <c r="AE328" s="114"/>
      <c r="AF328" s="114"/>
    </row>
    <row r="329" spans="25:32" s="34" customFormat="1" x14ac:dyDescent="0.15">
      <c r="Y329" s="114"/>
      <c r="Z329" s="114"/>
      <c r="AA329" s="114"/>
      <c r="AB329" s="114"/>
      <c r="AC329" s="114"/>
      <c r="AD329" s="114"/>
      <c r="AE329" s="114"/>
      <c r="AF329" s="114"/>
    </row>
    <row r="330" spans="25:32" s="34" customFormat="1" x14ac:dyDescent="0.15">
      <c r="Y330" s="114"/>
      <c r="Z330" s="114"/>
      <c r="AA330" s="114"/>
      <c r="AB330" s="114"/>
      <c r="AC330" s="114"/>
      <c r="AD330" s="114"/>
      <c r="AE330" s="114"/>
      <c r="AF330" s="114"/>
    </row>
    <row r="331" spans="25:32" s="34" customFormat="1" x14ac:dyDescent="0.15">
      <c r="Y331" s="114"/>
      <c r="Z331" s="114"/>
      <c r="AA331" s="114"/>
      <c r="AB331" s="114"/>
      <c r="AC331" s="114"/>
      <c r="AD331" s="114"/>
      <c r="AE331" s="114"/>
      <c r="AF331" s="114"/>
    </row>
    <row r="332" spans="25:32" s="34" customFormat="1" x14ac:dyDescent="0.15">
      <c r="Y332" s="114"/>
      <c r="Z332" s="114"/>
      <c r="AA332" s="114"/>
      <c r="AB332" s="114"/>
      <c r="AC332" s="114"/>
      <c r="AD332" s="114"/>
      <c r="AE332" s="114"/>
      <c r="AF332" s="114"/>
    </row>
    <row r="333" spans="25:32" s="34" customFormat="1" x14ac:dyDescent="0.15">
      <c r="Y333" s="114"/>
      <c r="Z333" s="114"/>
      <c r="AA333" s="114"/>
      <c r="AB333" s="114"/>
      <c r="AC333" s="114"/>
      <c r="AD333" s="114"/>
      <c r="AE333" s="114"/>
      <c r="AF333" s="114"/>
    </row>
    <row r="334" spans="25:32" s="34" customFormat="1" x14ac:dyDescent="0.15">
      <c r="Y334" s="114"/>
      <c r="Z334" s="114"/>
      <c r="AA334" s="114"/>
      <c r="AB334" s="114"/>
      <c r="AC334" s="114"/>
      <c r="AD334" s="114"/>
      <c r="AE334" s="114"/>
      <c r="AF334" s="114"/>
    </row>
    <row r="335" spans="25:32" s="34" customFormat="1" x14ac:dyDescent="0.15">
      <c r="Y335" s="114"/>
      <c r="Z335" s="114"/>
      <c r="AA335" s="114"/>
      <c r="AB335" s="114"/>
      <c r="AC335" s="114"/>
      <c r="AD335" s="114"/>
      <c r="AE335" s="114"/>
      <c r="AF335" s="114"/>
    </row>
    <row r="336" spans="25:32" s="34" customFormat="1" x14ac:dyDescent="0.15">
      <c r="Y336" s="114"/>
      <c r="Z336" s="114"/>
      <c r="AA336" s="114"/>
      <c r="AB336" s="114"/>
      <c r="AC336" s="114"/>
      <c r="AD336" s="114"/>
      <c r="AE336" s="114"/>
      <c r="AF336" s="114"/>
    </row>
    <row r="337" spans="25:32" s="34" customFormat="1" x14ac:dyDescent="0.15">
      <c r="Y337" s="114"/>
      <c r="Z337" s="114"/>
      <c r="AA337" s="114"/>
      <c r="AB337" s="114"/>
      <c r="AC337" s="114"/>
      <c r="AD337" s="114"/>
      <c r="AE337" s="114"/>
      <c r="AF337" s="114"/>
    </row>
    <row r="338" spans="25:32" s="34" customFormat="1" x14ac:dyDescent="0.15">
      <c r="Y338" s="114"/>
      <c r="Z338" s="114"/>
      <c r="AA338" s="114"/>
      <c r="AB338" s="114"/>
      <c r="AC338" s="114"/>
      <c r="AD338" s="114"/>
      <c r="AE338" s="114"/>
      <c r="AF338" s="114"/>
    </row>
    <row r="339" spans="25:32" s="34" customFormat="1" x14ac:dyDescent="0.15">
      <c r="Y339" s="114"/>
      <c r="Z339" s="114"/>
      <c r="AA339" s="114"/>
      <c r="AB339" s="114"/>
      <c r="AC339" s="114"/>
      <c r="AD339" s="114"/>
      <c r="AE339" s="114"/>
      <c r="AF339" s="114"/>
    </row>
    <row r="340" spans="25:32" s="34" customFormat="1" x14ac:dyDescent="0.15">
      <c r="Y340" s="114"/>
      <c r="Z340" s="114"/>
      <c r="AA340" s="114"/>
      <c r="AB340" s="114"/>
      <c r="AC340" s="114"/>
      <c r="AD340" s="114"/>
      <c r="AE340" s="114"/>
      <c r="AF340" s="114"/>
    </row>
    <row r="341" spans="25:32" s="34" customFormat="1" x14ac:dyDescent="0.15">
      <c r="Y341" s="114"/>
      <c r="Z341" s="114"/>
      <c r="AA341" s="114"/>
      <c r="AB341" s="114"/>
      <c r="AC341" s="114"/>
      <c r="AD341" s="114"/>
      <c r="AE341" s="114"/>
      <c r="AF341" s="114"/>
    </row>
    <row r="342" spans="25:32" s="34" customFormat="1" x14ac:dyDescent="0.15">
      <c r="Y342" s="114"/>
      <c r="Z342" s="114"/>
      <c r="AA342" s="114"/>
      <c r="AB342" s="114"/>
      <c r="AC342" s="114"/>
      <c r="AD342" s="114"/>
      <c r="AE342" s="114"/>
      <c r="AF342" s="114"/>
    </row>
    <row r="343" spans="25:32" s="34" customFormat="1" x14ac:dyDescent="0.15">
      <c r="Y343" s="114"/>
      <c r="Z343" s="114"/>
      <c r="AA343" s="114"/>
      <c r="AB343" s="114"/>
      <c r="AC343" s="114"/>
      <c r="AD343" s="114"/>
      <c r="AE343" s="114"/>
      <c r="AF343" s="114"/>
    </row>
    <row r="344" spans="25:32" s="34" customFormat="1" x14ac:dyDescent="0.15">
      <c r="Y344" s="114"/>
      <c r="Z344" s="114"/>
      <c r="AA344" s="114"/>
      <c r="AB344" s="114"/>
      <c r="AC344" s="114"/>
      <c r="AD344" s="114"/>
      <c r="AE344" s="114"/>
      <c r="AF344" s="114"/>
    </row>
    <row r="345" spans="25:32" s="34" customFormat="1" x14ac:dyDescent="0.15">
      <c r="Y345" s="114"/>
      <c r="Z345" s="114"/>
      <c r="AA345" s="114"/>
      <c r="AB345" s="114"/>
      <c r="AC345" s="114"/>
      <c r="AD345" s="114"/>
      <c r="AE345" s="114"/>
      <c r="AF345" s="114"/>
    </row>
    <row r="346" spans="25:32" s="34" customFormat="1" x14ac:dyDescent="0.15">
      <c r="Y346" s="114"/>
      <c r="Z346" s="114"/>
      <c r="AA346" s="114"/>
      <c r="AB346" s="114"/>
      <c r="AC346" s="114"/>
      <c r="AD346" s="114"/>
      <c r="AE346" s="114"/>
      <c r="AF346" s="114"/>
    </row>
    <row r="347" spans="25:32" s="34" customFormat="1" x14ac:dyDescent="0.15">
      <c r="Y347" s="114"/>
      <c r="Z347" s="114"/>
      <c r="AA347" s="114"/>
      <c r="AB347" s="114"/>
      <c r="AC347" s="114"/>
      <c r="AD347" s="114"/>
      <c r="AE347" s="114"/>
      <c r="AF347" s="114"/>
    </row>
    <row r="348" spans="25:32" s="34" customFormat="1" x14ac:dyDescent="0.15">
      <c r="Y348" s="114"/>
      <c r="Z348" s="114"/>
      <c r="AA348" s="114"/>
      <c r="AB348" s="114"/>
      <c r="AC348" s="114"/>
      <c r="AD348" s="114"/>
      <c r="AE348" s="114"/>
      <c r="AF348" s="114"/>
    </row>
    <row r="349" spans="25:32" s="34" customFormat="1" x14ac:dyDescent="0.15">
      <c r="Y349" s="114"/>
      <c r="Z349" s="114"/>
      <c r="AA349" s="114"/>
      <c r="AB349" s="114"/>
      <c r="AC349" s="114"/>
      <c r="AD349" s="114"/>
      <c r="AE349" s="114"/>
      <c r="AF349" s="114"/>
    </row>
    <row r="350" spans="25:32" s="34" customFormat="1" x14ac:dyDescent="0.15">
      <c r="Y350" s="114"/>
      <c r="Z350" s="114"/>
      <c r="AA350" s="114"/>
      <c r="AB350" s="114"/>
      <c r="AC350" s="114"/>
      <c r="AD350" s="114"/>
      <c r="AE350" s="114"/>
      <c r="AF350" s="114"/>
    </row>
    <row r="351" spans="25:32" s="34" customFormat="1" x14ac:dyDescent="0.15">
      <c r="Y351" s="114"/>
      <c r="Z351" s="114"/>
      <c r="AA351" s="114"/>
      <c r="AB351" s="114"/>
      <c r="AC351" s="114"/>
      <c r="AD351" s="114"/>
      <c r="AE351" s="114"/>
      <c r="AF351" s="114"/>
    </row>
    <row r="352" spans="25:32" s="34" customFormat="1" x14ac:dyDescent="0.15">
      <c r="Y352" s="114"/>
      <c r="Z352" s="114"/>
      <c r="AA352" s="114"/>
      <c r="AB352" s="114"/>
      <c r="AC352" s="114"/>
      <c r="AD352" s="114"/>
      <c r="AE352" s="114"/>
      <c r="AF352" s="114"/>
    </row>
    <row r="353" spans="25:32" s="34" customFormat="1" x14ac:dyDescent="0.15">
      <c r="Y353" s="114"/>
      <c r="Z353" s="114"/>
      <c r="AA353" s="114"/>
      <c r="AB353" s="114"/>
      <c r="AC353" s="114"/>
      <c r="AD353" s="114"/>
      <c r="AE353" s="114"/>
      <c r="AF353" s="114"/>
    </row>
    <row r="354" spans="25:32" s="34" customFormat="1" x14ac:dyDescent="0.15">
      <c r="Y354" s="114"/>
      <c r="Z354" s="114"/>
      <c r="AA354" s="114"/>
      <c r="AB354" s="114"/>
      <c r="AC354" s="114"/>
      <c r="AD354" s="114"/>
      <c r="AE354" s="114"/>
      <c r="AF354" s="114"/>
    </row>
    <row r="355" spans="25:32" s="34" customFormat="1" x14ac:dyDescent="0.15">
      <c r="Y355" s="114"/>
      <c r="Z355" s="114"/>
      <c r="AA355" s="114"/>
      <c r="AB355" s="114"/>
      <c r="AC355" s="114"/>
      <c r="AD355" s="114"/>
      <c r="AE355" s="114"/>
      <c r="AF355" s="114"/>
    </row>
    <row r="356" spans="25:32" s="34" customFormat="1" x14ac:dyDescent="0.15">
      <c r="Y356" s="114"/>
      <c r="Z356" s="114"/>
      <c r="AA356" s="114"/>
      <c r="AB356" s="114"/>
      <c r="AC356" s="114"/>
      <c r="AD356" s="114"/>
      <c r="AE356" s="114"/>
      <c r="AF356" s="114"/>
    </row>
    <row r="357" spans="25:32" s="34" customFormat="1" x14ac:dyDescent="0.15">
      <c r="Y357" s="114"/>
      <c r="Z357" s="114"/>
      <c r="AA357" s="114"/>
      <c r="AB357" s="114"/>
      <c r="AC357" s="114"/>
      <c r="AD357" s="114"/>
      <c r="AE357" s="114"/>
      <c r="AF357" s="114"/>
    </row>
    <row r="358" spans="25:32" s="34" customFormat="1" x14ac:dyDescent="0.15">
      <c r="Y358" s="114"/>
      <c r="Z358" s="114"/>
      <c r="AA358" s="114"/>
      <c r="AB358" s="114"/>
      <c r="AC358" s="114"/>
      <c r="AD358" s="114"/>
      <c r="AE358" s="114"/>
      <c r="AF358" s="114"/>
    </row>
    <row r="359" spans="25:32" s="34" customFormat="1" x14ac:dyDescent="0.15">
      <c r="Y359" s="114"/>
      <c r="Z359" s="114"/>
      <c r="AA359" s="114"/>
      <c r="AB359" s="114"/>
      <c r="AC359" s="114"/>
      <c r="AD359" s="114"/>
      <c r="AE359" s="114"/>
      <c r="AF359" s="114"/>
    </row>
    <row r="360" spans="25:32" s="34" customFormat="1" x14ac:dyDescent="0.15">
      <c r="Y360" s="114"/>
      <c r="Z360" s="114"/>
      <c r="AA360" s="114"/>
      <c r="AB360" s="114"/>
      <c r="AC360" s="114"/>
      <c r="AD360" s="114"/>
      <c r="AE360" s="114"/>
      <c r="AF360" s="114"/>
    </row>
    <row r="361" spans="25:32" s="34" customFormat="1" x14ac:dyDescent="0.15">
      <c r="Y361" s="114"/>
      <c r="Z361" s="114"/>
      <c r="AA361" s="114"/>
      <c r="AB361" s="114"/>
      <c r="AC361" s="114"/>
      <c r="AD361" s="114"/>
      <c r="AE361" s="114"/>
      <c r="AF361" s="114"/>
    </row>
    <row r="362" spans="25:32" s="34" customFormat="1" x14ac:dyDescent="0.15">
      <c r="Y362" s="114"/>
      <c r="Z362" s="114"/>
      <c r="AA362" s="114"/>
      <c r="AB362" s="114"/>
      <c r="AC362" s="114"/>
      <c r="AD362" s="114"/>
      <c r="AE362" s="114"/>
      <c r="AF362" s="114"/>
    </row>
    <row r="363" spans="25:32" s="34" customFormat="1" x14ac:dyDescent="0.15">
      <c r="Y363" s="114"/>
      <c r="Z363" s="114"/>
      <c r="AA363" s="114"/>
      <c r="AB363" s="114"/>
      <c r="AC363" s="114"/>
      <c r="AD363" s="114"/>
      <c r="AE363" s="114"/>
      <c r="AF363" s="114"/>
    </row>
    <row r="364" spans="25:32" s="34" customFormat="1" x14ac:dyDescent="0.15">
      <c r="Y364" s="114"/>
      <c r="Z364" s="114"/>
      <c r="AA364" s="114"/>
      <c r="AB364" s="114"/>
      <c r="AC364" s="114"/>
      <c r="AD364" s="114"/>
      <c r="AE364" s="114"/>
      <c r="AF364" s="114"/>
    </row>
    <row r="365" spans="25:32" s="34" customFormat="1" x14ac:dyDescent="0.15">
      <c r="Y365" s="114"/>
      <c r="Z365" s="114"/>
      <c r="AA365" s="114"/>
      <c r="AB365" s="114"/>
      <c r="AC365" s="114"/>
      <c r="AD365" s="114"/>
      <c r="AE365" s="114"/>
      <c r="AF365" s="114"/>
    </row>
    <row r="366" spans="25:32" s="34" customFormat="1" x14ac:dyDescent="0.15">
      <c r="Y366" s="114"/>
      <c r="Z366" s="114"/>
      <c r="AA366" s="114"/>
      <c r="AB366" s="114"/>
      <c r="AC366" s="114"/>
      <c r="AD366" s="114"/>
      <c r="AE366" s="114"/>
      <c r="AF366" s="114"/>
    </row>
    <row r="367" spans="25:32" s="34" customFormat="1" x14ac:dyDescent="0.15">
      <c r="Y367" s="114"/>
      <c r="Z367" s="114"/>
      <c r="AA367" s="114"/>
      <c r="AB367" s="114"/>
      <c r="AC367" s="114"/>
      <c r="AD367" s="114"/>
      <c r="AE367" s="114"/>
      <c r="AF367" s="114"/>
    </row>
    <row r="368" spans="25:32" s="34" customFormat="1" x14ac:dyDescent="0.15">
      <c r="Y368" s="114"/>
      <c r="Z368" s="114"/>
      <c r="AA368" s="114"/>
      <c r="AB368" s="114"/>
      <c r="AC368" s="114"/>
      <c r="AD368" s="114"/>
      <c r="AE368" s="114"/>
      <c r="AF368" s="114"/>
    </row>
    <row r="369" spans="25:32" s="34" customFormat="1" x14ac:dyDescent="0.15">
      <c r="Y369" s="114"/>
      <c r="Z369" s="114"/>
      <c r="AA369" s="114"/>
      <c r="AB369" s="114"/>
      <c r="AC369" s="114"/>
      <c r="AD369" s="114"/>
      <c r="AE369" s="114"/>
      <c r="AF369" s="114"/>
    </row>
    <row r="370" spans="25:32" s="34" customFormat="1" x14ac:dyDescent="0.15">
      <c r="Y370" s="114"/>
      <c r="Z370" s="114"/>
      <c r="AA370" s="114"/>
      <c r="AB370" s="114"/>
      <c r="AC370" s="114"/>
      <c r="AD370" s="114"/>
      <c r="AE370" s="114"/>
      <c r="AF370" s="114"/>
    </row>
    <row r="371" spans="25:32" s="34" customFormat="1" x14ac:dyDescent="0.15">
      <c r="Y371" s="114"/>
      <c r="Z371" s="114"/>
      <c r="AA371" s="114"/>
      <c r="AB371" s="114"/>
      <c r="AC371" s="114"/>
      <c r="AD371" s="114"/>
      <c r="AE371" s="114"/>
      <c r="AF371" s="114"/>
    </row>
    <row r="372" spans="25:32" s="34" customFormat="1" x14ac:dyDescent="0.15">
      <c r="Y372" s="114"/>
      <c r="Z372" s="114"/>
      <c r="AA372" s="114"/>
      <c r="AB372" s="114"/>
      <c r="AC372" s="114"/>
      <c r="AD372" s="114"/>
      <c r="AE372" s="114"/>
      <c r="AF372" s="114"/>
    </row>
    <row r="373" spans="25:32" s="34" customFormat="1" x14ac:dyDescent="0.15">
      <c r="Y373" s="114"/>
      <c r="Z373" s="114"/>
      <c r="AA373" s="114"/>
      <c r="AB373" s="114"/>
      <c r="AC373" s="114"/>
      <c r="AD373" s="114"/>
      <c r="AE373" s="114"/>
      <c r="AF373" s="114"/>
    </row>
    <row r="374" spans="25:32" s="34" customFormat="1" x14ac:dyDescent="0.15">
      <c r="Y374" s="114"/>
      <c r="Z374" s="114"/>
      <c r="AA374" s="114"/>
      <c r="AB374" s="114"/>
      <c r="AC374" s="114"/>
      <c r="AD374" s="114"/>
      <c r="AE374" s="114"/>
      <c r="AF374" s="114"/>
    </row>
    <row r="375" spans="25:32" s="34" customFormat="1" x14ac:dyDescent="0.15">
      <c r="Y375" s="114"/>
      <c r="Z375" s="114"/>
      <c r="AA375" s="114"/>
      <c r="AB375" s="114"/>
      <c r="AC375" s="114"/>
      <c r="AD375" s="114"/>
      <c r="AE375" s="114"/>
      <c r="AF375" s="114"/>
    </row>
    <row r="376" spans="25:32" s="34" customFormat="1" x14ac:dyDescent="0.15">
      <c r="Y376" s="114"/>
      <c r="Z376" s="114"/>
      <c r="AA376" s="114"/>
      <c r="AB376" s="114"/>
      <c r="AC376" s="114"/>
      <c r="AD376" s="114"/>
      <c r="AE376" s="114"/>
      <c r="AF376" s="114"/>
    </row>
    <row r="377" spans="25:32" s="34" customFormat="1" x14ac:dyDescent="0.15">
      <c r="Y377" s="114"/>
      <c r="Z377" s="114"/>
      <c r="AA377" s="114"/>
      <c r="AB377" s="114"/>
      <c r="AC377" s="114"/>
      <c r="AD377" s="114"/>
      <c r="AE377" s="114"/>
      <c r="AF377" s="114"/>
    </row>
    <row r="378" spans="25:32" s="34" customFormat="1" x14ac:dyDescent="0.15">
      <c r="Y378" s="114"/>
      <c r="Z378" s="114"/>
      <c r="AA378" s="114"/>
      <c r="AB378" s="114"/>
      <c r="AC378" s="114"/>
      <c r="AD378" s="114"/>
      <c r="AE378" s="114"/>
      <c r="AF378" s="114"/>
    </row>
    <row r="379" spans="25:32" s="34" customFormat="1" x14ac:dyDescent="0.15">
      <c r="Y379" s="114"/>
      <c r="Z379" s="114"/>
      <c r="AA379" s="114"/>
      <c r="AB379" s="114"/>
      <c r="AC379" s="114"/>
      <c r="AD379" s="114"/>
      <c r="AE379" s="114"/>
      <c r="AF379" s="114"/>
    </row>
    <row r="380" spans="25:32" s="34" customFormat="1" x14ac:dyDescent="0.15">
      <c r="Y380" s="114"/>
      <c r="Z380" s="114"/>
      <c r="AA380" s="114"/>
      <c r="AB380" s="114"/>
      <c r="AC380" s="114"/>
      <c r="AD380" s="114"/>
      <c r="AE380" s="114"/>
      <c r="AF380" s="114"/>
    </row>
    <row r="381" spans="25:32" s="34" customFormat="1" x14ac:dyDescent="0.15">
      <c r="Y381" s="114"/>
      <c r="Z381" s="114"/>
      <c r="AA381" s="114"/>
      <c r="AB381" s="114"/>
      <c r="AC381" s="114"/>
      <c r="AD381" s="114"/>
      <c r="AE381" s="114"/>
      <c r="AF381" s="114"/>
    </row>
  </sheetData>
  <phoneticPr fontId="3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r:id="rId1"/>
  <headerFooter alignWithMargins="0">
    <oddFooter>&amp;C-&amp;P--</oddFooter>
  </headerFooter>
  <colBreaks count="1" manualBreakCount="1">
    <brk id="12" max="4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70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[1]財政指標!$M$1</f>
        <v>南那須町</v>
      </c>
      <c r="P1" s="32" t="str">
        <f>[1]財政指標!$M$1</f>
        <v>南那須町</v>
      </c>
    </row>
    <row r="2" spans="1:17" ht="15" customHeight="1" x14ac:dyDescent="0.15">
      <c r="M2" s="18" t="s">
        <v>147</v>
      </c>
      <c r="Q2" s="18" t="s">
        <v>147</v>
      </c>
    </row>
    <row r="3" spans="1:17" ht="18" customHeight="1" x14ac:dyDescent="0.15">
      <c r="A3" s="17"/>
      <c r="B3" s="17" t="s">
        <v>167</v>
      </c>
      <c r="C3" s="17" t="s">
        <v>169</v>
      </c>
      <c r="D3" s="17" t="s">
        <v>171</v>
      </c>
      <c r="E3" s="17" t="s">
        <v>173</v>
      </c>
      <c r="F3" s="17" t="s">
        <v>175</v>
      </c>
      <c r="G3" s="17" t="s">
        <v>177</v>
      </c>
      <c r="H3" s="17" t="s">
        <v>179</v>
      </c>
      <c r="I3" s="17" t="s">
        <v>181</v>
      </c>
      <c r="J3" s="14" t="s">
        <v>222</v>
      </c>
      <c r="K3" s="14" t="s">
        <v>224</v>
      </c>
      <c r="L3" s="71" t="s">
        <v>187</v>
      </c>
      <c r="M3" s="71" t="s">
        <v>189</v>
      </c>
      <c r="N3" s="71" t="s">
        <v>191</v>
      </c>
      <c r="O3" s="2" t="s">
        <v>228</v>
      </c>
      <c r="P3" s="2" t="s">
        <v>229</v>
      </c>
      <c r="Q3" s="2" t="s">
        <v>230</v>
      </c>
    </row>
    <row r="4" spans="1:17" ht="18" customHeight="1" x14ac:dyDescent="0.15">
      <c r="A4" s="19" t="s">
        <v>281</v>
      </c>
      <c r="B4" s="16"/>
      <c r="C4" s="17"/>
      <c r="D4" s="17">
        <v>89288</v>
      </c>
      <c r="E4" s="17">
        <v>96410</v>
      </c>
      <c r="F4" s="17">
        <v>100700</v>
      </c>
      <c r="G4" s="17">
        <v>101020</v>
      </c>
      <c r="H4" s="17">
        <v>104557</v>
      </c>
      <c r="I4" s="17">
        <v>101805</v>
      </c>
      <c r="J4" s="72">
        <v>101909</v>
      </c>
      <c r="K4" s="13">
        <v>109240</v>
      </c>
      <c r="L4" s="52">
        <v>104780</v>
      </c>
      <c r="M4" s="52">
        <v>105976</v>
      </c>
      <c r="N4" s="52">
        <v>106467</v>
      </c>
      <c r="O4" s="52">
        <v>105936</v>
      </c>
      <c r="P4" s="52">
        <v>92995</v>
      </c>
      <c r="Q4" s="52">
        <v>92122</v>
      </c>
    </row>
    <row r="5" spans="1:17" ht="18" customHeight="1" x14ac:dyDescent="0.15">
      <c r="A5" s="19" t="s">
        <v>282</v>
      </c>
      <c r="B5" s="16"/>
      <c r="C5" s="17"/>
      <c r="D5" s="17">
        <v>588485</v>
      </c>
      <c r="E5" s="17">
        <v>600600</v>
      </c>
      <c r="F5" s="17">
        <v>601167</v>
      </c>
      <c r="G5" s="17">
        <v>612524</v>
      </c>
      <c r="H5" s="17">
        <v>650405</v>
      </c>
      <c r="I5" s="17">
        <v>848799</v>
      </c>
      <c r="J5" s="72">
        <v>729367</v>
      </c>
      <c r="K5" s="13">
        <v>589634</v>
      </c>
      <c r="L5" s="52">
        <v>671954</v>
      </c>
      <c r="M5" s="52">
        <v>809485</v>
      </c>
      <c r="N5" s="52">
        <v>794940</v>
      </c>
      <c r="O5" s="52">
        <v>616199</v>
      </c>
      <c r="P5" s="52">
        <v>703875</v>
      </c>
      <c r="Q5" s="52">
        <v>738695</v>
      </c>
    </row>
    <row r="6" spans="1:17" ht="18" customHeight="1" x14ac:dyDescent="0.15">
      <c r="A6" s="19" t="s">
        <v>283</v>
      </c>
      <c r="B6" s="16"/>
      <c r="C6" s="17"/>
      <c r="D6" s="17">
        <v>279334</v>
      </c>
      <c r="E6" s="17">
        <v>484738</v>
      </c>
      <c r="F6" s="17">
        <v>525670</v>
      </c>
      <c r="G6" s="17">
        <v>534460</v>
      </c>
      <c r="H6" s="17">
        <v>595106</v>
      </c>
      <c r="I6" s="17">
        <v>606462</v>
      </c>
      <c r="J6" s="72">
        <v>705155</v>
      </c>
      <c r="K6" s="70">
        <v>796510</v>
      </c>
      <c r="L6" s="52">
        <v>1415466</v>
      </c>
      <c r="M6" s="52">
        <v>601083</v>
      </c>
      <c r="N6" s="52">
        <v>1087118</v>
      </c>
      <c r="O6" s="52">
        <v>634327</v>
      </c>
      <c r="P6" s="52">
        <v>857141</v>
      </c>
      <c r="Q6" s="52">
        <v>707854</v>
      </c>
    </row>
    <row r="7" spans="1:17" ht="18" customHeight="1" x14ac:dyDescent="0.15">
      <c r="A7" s="19" t="s">
        <v>284</v>
      </c>
      <c r="B7" s="16"/>
      <c r="C7" s="17"/>
      <c r="D7" s="17">
        <v>306228</v>
      </c>
      <c r="E7" s="17">
        <v>322423</v>
      </c>
      <c r="F7" s="17">
        <v>329599</v>
      </c>
      <c r="G7" s="17">
        <v>319169</v>
      </c>
      <c r="H7" s="17">
        <v>334336</v>
      </c>
      <c r="I7" s="17">
        <v>345024</v>
      </c>
      <c r="J7" s="72">
        <v>377776</v>
      </c>
      <c r="K7" s="13">
        <v>426372</v>
      </c>
      <c r="L7" s="52">
        <v>668726</v>
      </c>
      <c r="M7" s="52">
        <v>374356</v>
      </c>
      <c r="N7" s="52">
        <v>392667</v>
      </c>
      <c r="O7" s="52">
        <v>387211</v>
      </c>
      <c r="P7" s="52">
        <v>411518</v>
      </c>
      <c r="Q7" s="52">
        <v>440630</v>
      </c>
    </row>
    <row r="8" spans="1:17" ht="18" customHeight="1" x14ac:dyDescent="0.15">
      <c r="A8" s="19" t="s">
        <v>285</v>
      </c>
      <c r="B8" s="16"/>
      <c r="C8" s="17"/>
      <c r="D8" s="17">
        <v>32</v>
      </c>
      <c r="E8" s="17">
        <v>44</v>
      </c>
      <c r="F8" s="17">
        <v>41</v>
      </c>
      <c r="G8" s="17">
        <v>37</v>
      </c>
      <c r="H8" s="17">
        <v>40</v>
      </c>
      <c r="I8" s="17">
        <v>34</v>
      </c>
      <c r="J8" s="72">
        <v>37</v>
      </c>
      <c r="K8" s="13">
        <v>32</v>
      </c>
      <c r="L8" s="52">
        <v>34</v>
      </c>
      <c r="M8" s="52">
        <v>34</v>
      </c>
      <c r="N8" s="52">
        <v>29</v>
      </c>
      <c r="O8" s="52">
        <v>182</v>
      </c>
      <c r="P8" s="52">
        <v>80</v>
      </c>
      <c r="Q8" s="52">
        <v>77</v>
      </c>
    </row>
    <row r="9" spans="1:17" ht="18" customHeight="1" x14ac:dyDescent="0.15">
      <c r="A9" s="19" t="s">
        <v>286</v>
      </c>
      <c r="B9" s="16"/>
      <c r="C9" s="17"/>
      <c r="D9" s="17">
        <v>652910</v>
      </c>
      <c r="E9" s="17">
        <v>591383</v>
      </c>
      <c r="F9" s="17">
        <v>1118924</v>
      </c>
      <c r="G9" s="17">
        <v>819437</v>
      </c>
      <c r="H9" s="17">
        <v>659460</v>
      </c>
      <c r="I9" s="17">
        <v>617212</v>
      </c>
      <c r="J9" s="72">
        <v>556693</v>
      </c>
      <c r="K9" s="13">
        <v>462109</v>
      </c>
      <c r="L9" s="52">
        <v>475410</v>
      </c>
      <c r="M9" s="52">
        <v>319561</v>
      </c>
      <c r="N9" s="52">
        <v>366663</v>
      </c>
      <c r="O9" s="52">
        <v>281425</v>
      </c>
      <c r="P9" s="52">
        <v>515198</v>
      </c>
      <c r="Q9" s="52">
        <v>406846</v>
      </c>
    </row>
    <row r="10" spans="1:17" ht="18" customHeight="1" x14ac:dyDescent="0.15">
      <c r="A10" s="19" t="s">
        <v>287</v>
      </c>
      <c r="B10" s="16"/>
      <c r="C10" s="17"/>
      <c r="D10" s="17">
        <v>351019</v>
      </c>
      <c r="E10" s="17">
        <v>203727</v>
      </c>
      <c r="F10" s="17">
        <v>213037</v>
      </c>
      <c r="G10" s="17">
        <v>195010</v>
      </c>
      <c r="H10" s="17">
        <v>206253</v>
      </c>
      <c r="I10" s="17">
        <v>175109</v>
      </c>
      <c r="J10" s="72">
        <v>179087</v>
      </c>
      <c r="K10" s="13">
        <v>182477</v>
      </c>
      <c r="L10" s="52">
        <v>181780</v>
      </c>
      <c r="M10" s="52">
        <v>174138</v>
      </c>
      <c r="N10" s="52">
        <v>160698</v>
      </c>
      <c r="O10" s="52">
        <v>204309</v>
      </c>
      <c r="P10" s="52">
        <v>99854</v>
      </c>
      <c r="Q10" s="52">
        <v>119449</v>
      </c>
    </row>
    <row r="11" spans="1:17" ht="18" customHeight="1" x14ac:dyDescent="0.15">
      <c r="A11" s="19" t="s">
        <v>288</v>
      </c>
      <c r="B11" s="16"/>
      <c r="C11" s="17"/>
      <c r="D11" s="17">
        <v>311647</v>
      </c>
      <c r="E11" s="17">
        <v>420342</v>
      </c>
      <c r="F11" s="17">
        <v>439136</v>
      </c>
      <c r="G11" s="17">
        <v>521503</v>
      </c>
      <c r="H11" s="17">
        <v>695663</v>
      </c>
      <c r="I11" s="17">
        <v>695212</v>
      </c>
      <c r="J11" s="72">
        <v>712079</v>
      </c>
      <c r="K11" s="72">
        <v>489369</v>
      </c>
      <c r="L11" s="52">
        <v>727976</v>
      </c>
      <c r="M11" s="52">
        <v>607319</v>
      </c>
      <c r="N11" s="52">
        <v>629561</v>
      </c>
      <c r="O11" s="52">
        <v>625524</v>
      </c>
      <c r="P11" s="52">
        <v>450213</v>
      </c>
      <c r="Q11" s="52">
        <v>398709</v>
      </c>
    </row>
    <row r="12" spans="1:17" ht="18" customHeight="1" x14ac:dyDescent="0.15">
      <c r="A12" s="19" t="s">
        <v>289</v>
      </c>
      <c r="B12" s="16"/>
      <c r="C12" s="17"/>
      <c r="D12" s="17">
        <v>165790</v>
      </c>
      <c r="E12" s="17">
        <v>191936</v>
      </c>
      <c r="F12" s="17">
        <v>201834</v>
      </c>
      <c r="G12" s="17">
        <v>212649</v>
      </c>
      <c r="H12" s="17">
        <v>238476</v>
      </c>
      <c r="I12" s="17">
        <v>237689</v>
      </c>
      <c r="J12" s="72">
        <v>271588</v>
      </c>
      <c r="K12" s="72">
        <v>269040</v>
      </c>
      <c r="L12" s="52">
        <v>254588</v>
      </c>
      <c r="M12" s="52">
        <v>265570</v>
      </c>
      <c r="N12" s="52">
        <v>238786</v>
      </c>
      <c r="O12" s="52">
        <v>257711</v>
      </c>
      <c r="P12" s="52">
        <v>242748</v>
      </c>
      <c r="Q12" s="52">
        <v>251394</v>
      </c>
    </row>
    <row r="13" spans="1:17" ht="18" customHeight="1" x14ac:dyDescent="0.15">
      <c r="A13" s="19" t="s">
        <v>290</v>
      </c>
      <c r="B13" s="16"/>
      <c r="C13" s="17"/>
      <c r="D13" s="17">
        <v>1509428</v>
      </c>
      <c r="E13" s="17">
        <v>1782529</v>
      </c>
      <c r="F13" s="17">
        <v>1348365</v>
      </c>
      <c r="G13" s="17">
        <v>1203394</v>
      </c>
      <c r="H13" s="17">
        <v>798580</v>
      </c>
      <c r="I13" s="17">
        <v>817162</v>
      </c>
      <c r="J13" s="72">
        <v>856382</v>
      </c>
      <c r="K13" s="72">
        <v>505628</v>
      </c>
      <c r="L13" s="52">
        <v>850542</v>
      </c>
      <c r="M13" s="52">
        <v>495568</v>
      </c>
      <c r="N13" s="52">
        <v>622247</v>
      </c>
      <c r="O13" s="52">
        <v>1356039</v>
      </c>
      <c r="P13" s="52">
        <v>766732</v>
      </c>
      <c r="Q13" s="52">
        <v>740947</v>
      </c>
    </row>
    <row r="14" spans="1:17" ht="18" customHeight="1" x14ac:dyDescent="0.15">
      <c r="A14" s="19" t="s">
        <v>291</v>
      </c>
      <c r="B14" s="16"/>
      <c r="C14" s="17"/>
      <c r="D14" s="17">
        <v>108766</v>
      </c>
      <c r="E14" s="17">
        <v>15210</v>
      </c>
      <c r="F14" s="17">
        <v>175091</v>
      </c>
      <c r="G14" s="17">
        <v>6161</v>
      </c>
      <c r="H14" s="17">
        <v>91754</v>
      </c>
      <c r="I14" s="17">
        <v>23910</v>
      </c>
      <c r="J14" s="72">
        <v>89045</v>
      </c>
      <c r="K14" s="72">
        <v>130935</v>
      </c>
      <c r="L14" s="52">
        <v>179229</v>
      </c>
      <c r="M14" s="52">
        <v>19380</v>
      </c>
      <c r="N14" s="52">
        <v>24619</v>
      </c>
      <c r="O14" s="52">
        <v>100935</v>
      </c>
      <c r="P14" s="52">
        <v>0</v>
      </c>
      <c r="Q14" s="52">
        <v>6544</v>
      </c>
    </row>
    <row r="15" spans="1:17" ht="18" customHeight="1" x14ac:dyDescent="0.15">
      <c r="A15" s="19" t="s">
        <v>292</v>
      </c>
      <c r="B15" s="16"/>
      <c r="C15" s="17"/>
      <c r="D15" s="17">
        <v>334534</v>
      </c>
      <c r="E15" s="17">
        <v>370430</v>
      </c>
      <c r="F15" s="17">
        <v>392396</v>
      </c>
      <c r="G15" s="17">
        <v>430756</v>
      </c>
      <c r="H15" s="17">
        <v>458040</v>
      </c>
      <c r="I15" s="17">
        <v>522689</v>
      </c>
      <c r="J15" s="72">
        <v>519832</v>
      </c>
      <c r="K15" s="13">
        <v>550041</v>
      </c>
      <c r="L15" s="52">
        <v>561858</v>
      </c>
      <c r="M15" s="52">
        <v>570866</v>
      </c>
      <c r="N15" s="52">
        <v>579800</v>
      </c>
      <c r="O15" s="52">
        <v>587134</v>
      </c>
      <c r="P15" s="52">
        <v>630670</v>
      </c>
      <c r="Q15" s="52">
        <v>607091</v>
      </c>
    </row>
    <row r="16" spans="1:17" ht="18" customHeight="1" x14ac:dyDescent="0.15">
      <c r="A16" s="19" t="s">
        <v>72</v>
      </c>
      <c r="B16" s="16"/>
      <c r="C16" s="17"/>
      <c r="D16" s="17">
        <v>8335</v>
      </c>
      <c r="E16" s="17">
        <v>7975</v>
      </c>
      <c r="F16" s="17">
        <v>7616</v>
      </c>
      <c r="G16" s="17">
        <v>7256</v>
      </c>
      <c r="H16" s="17">
        <v>6902</v>
      </c>
      <c r="I16" s="17">
        <v>0</v>
      </c>
      <c r="J16" s="72">
        <v>0</v>
      </c>
      <c r="K16" s="13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</row>
    <row r="17" spans="1:17" ht="18" customHeight="1" x14ac:dyDescent="0.15">
      <c r="A17" s="19" t="s">
        <v>95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72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</row>
    <row r="18" spans="1:17" ht="18" customHeight="1" x14ac:dyDescent="0.15">
      <c r="A18" s="19" t="s">
        <v>94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72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</row>
    <row r="19" spans="1:17" ht="18" customHeight="1" x14ac:dyDescent="0.15">
      <c r="A19" s="19" t="s">
        <v>96</v>
      </c>
      <c r="B19" s="16">
        <f t="shared" ref="B19:N19" si="0">SUM(B4:B18)</f>
        <v>0</v>
      </c>
      <c r="C19" s="17">
        <f t="shared" si="0"/>
        <v>0</v>
      </c>
      <c r="D19" s="17">
        <f t="shared" si="0"/>
        <v>4705796</v>
      </c>
      <c r="E19" s="17">
        <f t="shared" si="0"/>
        <v>5087747</v>
      </c>
      <c r="F19" s="17">
        <f t="shared" si="0"/>
        <v>5453576</v>
      </c>
      <c r="G19" s="17">
        <f t="shared" si="0"/>
        <v>4963376</v>
      </c>
      <c r="H19" s="17">
        <f t="shared" si="0"/>
        <v>4839572</v>
      </c>
      <c r="I19" s="17">
        <f t="shared" si="0"/>
        <v>4991107</v>
      </c>
      <c r="J19" s="17">
        <f t="shared" si="0"/>
        <v>5098950</v>
      </c>
      <c r="K19" s="17">
        <f t="shared" si="0"/>
        <v>4511387</v>
      </c>
      <c r="L19" s="53">
        <f t="shared" si="0"/>
        <v>6092343</v>
      </c>
      <c r="M19" s="53">
        <f t="shared" si="0"/>
        <v>4343336</v>
      </c>
      <c r="N19" s="53">
        <f t="shared" si="0"/>
        <v>5003595</v>
      </c>
      <c r="O19" s="53">
        <f>SUM(O4:O18)</f>
        <v>5156932</v>
      </c>
      <c r="P19" s="53">
        <f>SUM(P4:P18)</f>
        <v>4771024</v>
      </c>
      <c r="Q19" s="53">
        <f>SUM(Q4:Q18)</f>
        <v>4510358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[1]財政指標!$M$1</f>
        <v>南那須町</v>
      </c>
      <c r="P30" s="32"/>
      <c r="Q30" s="32" t="str">
        <f>[1]財政指標!$M$1</f>
        <v>南那須町</v>
      </c>
    </row>
    <row r="31" spans="1:17" ht="18" customHeight="1" x14ac:dyDescent="0.15"/>
    <row r="32" spans="1:17" ht="18" customHeight="1" x14ac:dyDescent="0.15">
      <c r="A32" s="17"/>
      <c r="B32" s="17" t="s">
        <v>167</v>
      </c>
      <c r="C32" s="17" t="s">
        <v>169</v>
      </c>
      <c r="D32" s="17" t="s">
        <v>171</v>
      </c>
      <c r="E32" s="17" t="s">
        <v>173</v>
      </c>
      <c r="F32" s="17" t="s">
        <v>175</v>
      </c>
      <c r="G32" s="17" t="s">
        <v>177</v>
      </c>
      <c r="H32" s="17" t="s">
        <v>179</v>
      </c>
      <c r="I32" s="17" t="s">
        <v>181</v>
      </c>
      <c r="J32" s="14" t="s">
        <v>222</v>
      </c>
      <c r="K32" s="14" t="s">
        <v>224</v>
      </c>
      <c r="L32" s="12" t="s">
        <v>187</v>
      </c>
      <c r="M32" s="12" t="s">
        <v>189</v>
      </c>
      <c r="N32" s="12" t="s">
        <v>191</v>
      </c>
      <c r="O32" s="2" t="s">
        <v>228</v>
      </c>
      <c r="P32" s="2" t="s">
        <v>229</v>
      </c>
      <c r="Q32" s="2" t="s">
        <v>230</v>
      </c>
    </row>
    <row r="33" spans="1:17" s="34" customFormat="1" ht="18" customHeight="1" x14ac:dyDescent="0.15">
      <c r="A33" s="19" t="s">
        <v>281</v>
      </c>
      <c r="B33" s="33" t="e">
        <f t="shared" ref="B33:Q33" si="1">B4/B$19*100</f>
        <v>#DIV/0!</v>
      </c>
      <c r="C33" s="33" t="e">
        <f t="shared" si="1"/>
        <v>#DIV/0!</v>
      </c>
      <c r="D33" s="33">
        <f t="shared" si="1"/>
        <v>1.8974048173783988</v>
      </c>
      <c r="E33" s="33">
        <f t="shared" si="1"/>
        <v>1.8949448547657737</v>
      </c>
      <c r="F33" s="33">
        <f t="shared" si="1"/>
        <v>1.8464948503514025</v>
      </c>
      <c r="G33" s="33">
        <f t="shared" si="1"/>
        <v>2.0353082256915456</v>
      </c>
      <c r="H33" s="33">
        <f t="shared" si="1"/>
        <v>2.1604596439519859</v>
      </c>
      <c r="I33" s="33">
        <f t="shared" si="1"/>
        <v>2.0397278599717459</v>
      </c>
      <c r="J33" s="33">
        <f t="shared" si="1"/>
        <v>1.9986271683385797</v>
      </c>
      <c r="K33" s="33">
        <f t="shared" si="1"/>
        <v>2.4214282658526081</v>
      </c>
      <c r="L33" s="33">
        <f t="shared" si="1"/>
        <v>1.7198637699814341</v>
      </c>
      <c r="M33" s="33">
        <f t="shared" si="1"/>
        <v>2.4399678035500822</v>
      </c>
      <c r="N33" s="33">
        <f t="shared" si="1"/>
        <v>2.1278101045348397</v>
      </c>
      <c r="O33" s="33">
        <f t="shared" si="1"/>
        <v>2.0542446555432572</v>
      </c>
      <c r="P33" s="33">
        <f t="shared" si="1"/>
        <v>1.9491622762744434</v>
      </c>
      <c r="Q33" s="33">
        <f t="shared" si="1"/>
        <v>2.0424542796824556</v>
      </c>
    </row>
    <row r="34" spans="1:17" s="34" customFormat="1" ht="18" customHeight="1" x14ac:dyDescent="0.15">
      <c r="A34" s="19" t="s">
        <v>282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12.505535726580582</v>
      </c>
      <c r="E34" s="33">
        <f t="shared" si="2"/>
        <v>11.804832276447708</v>
      </c>
      <c r="F34" s="33">
        <f t="shared" si="2"/>
        <v>11.023354217489588</v>
      </c>
      <c r="G34" s="33">
        <f t="shared" si="2"/>
        <v>12.3408744370767</v>
      </c>
      <c r="H34" s="33">
        <f t="shared" si="2"/>
        <v>13.439308269408947</v>
      </c>
      <c r="I34" s="33">
        <f t="shared" si="2"/>
        <v>17.006227275832796</v>
      </c>
      <c r="J34" s="33">
        <f t="shared" si="2"/>
        <v>14.304258719932536</v>
      </c>
      <c r="K34" s="33">
        <f t="shared" si="2"/>
        <v>13.069905109005278</v>
      </c>
      <c r="L34" s="33">
        <f t="shared" si="2"/>
        <v>11.029484058924456</v>
      </c>
      <c r="M34" s="33">
        <f t="shared" ref="M34:Q47" si="3">M5/M$19*100</f>
        <v>18.637402218018593</v>
      </c>
      <c r="N34" s="33">
        <f t="shared" si="3"/>
        <v>15.88737697595429</v>
      </c>
      <c r="O34" s="33">
        <f t="shared" si="3"/>
        <v>11.948945613399594</v>
      </c>
      <c r="P34" s="33">
        <f t="shared" si="3"/>
        <v>14.753122180898693</v>
      </c>
      <c r="Q34" s="33">
        <f t="shared" si="3"/>
        <v>16.377746511474257</v>
      </c>
    </row>
    <row r="35" spans="1:17" s="34" customFormat="1" ht="18" customHeight="1" x14ac:dyDescent="0.15">
      <c r="A35" s="19" t="s">
        <v>283</v>
      </c>
      <c r="B35" s="33" t="e">
        <f t="shared" si="2"/>
        <v>#DIV/0!</v>
      </c>
      <c r="C35" s="33" t="e">
        <f t="shared" si="2"/>
        <v>#DIV/0!</v>
      </c>
      <c r="D35" s="33">
        <f t="shared" si="2"/>
        <v>5.9359564248003958</v>
      </c>
      <c r="E35" s="33">
        <f t="shared" si="2"/>
        <v>9.5275570896115713</v>
      </c>
      <c r="F35" s="33">
        <f t="shared" si="2"/>
        <v>9.6389965043120327</v>
      </c>
      <c r="G35" s="33">
        <f t="shared" si="2"/>
        <v>10.768073988349865</v>
      </c>
      <c r="H35" s="33">
        <f t="shared" si="2"/>
        <v>12.296665903513782</v>
      </c>
      <c r="I35" s="33">
        <f t="shared" si="2"/>
        <v>12.150851504485878</v>
      </c>
      <c r="J35" s="33">
        <f t="shared" si="2"/>
        <v>13.829415860128066</v>
      </c>
      <c r="K35" s="33">
        <f t="shared" si="2"/>
        <v>17.655545844326813</v>
      </c>
      <c r="L35" s="33">
        <f t="shared" si="2"/>
        <v>23.233524442074255</v>
      </c>
      <c r="M35" s="33">
        <f t="shared" si="3"/>
        <v>13.839201019677041</v>
      </c>
      <c r="N35" s="33">
        <f t="shared" si="3"/>
        <v>21.726738475036449</v>
      </c>
      <c r="O35" s="33">
        <f t="shared" si="3"/>
        <v>12.300472451449815</v>
      </c>
      <c r="P35" s="33">
        <f t="shared" si="3"/>
        <v>17.965556241175896</v>
      </c>
      <c r="Q35" s="33">
        <f t="shared" si="3"/>
        <v>15.693964869307491</v>
      </c>
    </row>
    <row r="36" spans="1:17" s="34" customFormat="1" ht="18" customHeight="1" x14ac:dyDescent="0.15">
      <c r="A36" s="19" t="s">
        <v>284</v>
      </c>
      <c r="B36" s="33" t="e">
        <f t="shared" si="2"/>
        <v>#DIV/0!</v>
      </c>
      <c r="C36" s="33" t="e">
        <f t="shared" si="2"/>
        <v>#DIV/0!</v>
      </c>
      <c r="D36" s="33">
        <f t="shared" si="2"/>
        <v>6.5074644119719594</v>
      </c>
      <c r="E36" s="33">
        <f t="shared" si="2"/>
        <v>6.3372451499652014</v>
      </c>
      <c r="F36" s="33">
        <f t="shared" si="2"/>
        <v>6.0437225042797609</v>
      </c>
      <c r="G36" s="33">
        <f t="shared" si="2"/>
        <v>6.4304819945134124</v>
      </c>
      <c r="H36" s="33">
        <f t="shared" si="2"/>
        <v>6.9083795013278033</v>
      </c>
      <c r="I36" s="33">
        <f t="shared" si="2"/>
        <v>6.9127750617247834</v>
      </c>
      <c r="J36" s="33">
        <f t="shared" si="2"/>
        <v>7.4088979103540922</v>
      </c>
      <c r="K36" s="33">
        <f t="shared" si="2"/>
        <v>9.4510180571961566</v>
      </c>
      <c r="L36" s="33">
        <f t="shared" si="2"/>
        <v>10.97649951750911</v>
      </c>
      <c r="M36" s="33">
        <f t="shared" si="3"/>
        <v>8.6190891057012404</v>
      </c>
      <c r="N36" s="33">
        <f t="shared" si="3"/>
        <v>7.8476975054935503</v>
      </c>
      <c r="O36" s="33">
        <f t="shared" si="3"/>
        <v>7.5085535353190629</v>
      </c>
      <c r="P36" s="33">
        <f t="shared" si="3"/>
        <v>8.6253600904124568</v>
      </c>
      <c r="Q36" s="33">
        <f t="shared" si="3"/>
        <v>9.7692910407555225</v>
      </c>
    </row>
    <row r="37" spans="1:17" s="34" customFormat="1" ht="18" customHeight="1" x14ac:dyDescent="0.15">
      <c r="A37" s="19" t="s">
        <v>285</v>
      </c>
      <c r="B37" s="33" t="e">
        <f t="shared" si="2"/>
        <v>#DIV/0!</v>
      </c>
      <c r="C37" s="33" t="e">
        <f t="shared" si="2"/>
        <v>#DIV/0!</v>
      </c>
      <c r="D37" s="33">
        <f t="shared" si="2"/>
        <v>6.8001247822897554E-4</v>
      </c>
      <c r="E37" s="33">
        <f t="shared" si="2"/>
        <v>8.6482287739543648E-4</v>
      </c>
      <c r="F37" s="33">
        <f t="shared" si="2"/>
        <v>7.5180028663761171E-4</v>
      </c>
      <c r="G37" s="33">
        <f t="shared" si="2"/>
        <v>7.4546034795671334E-4</v>
      </c>
      <c r="H37" s="33">
        <f t="shared" si="2"/>
        <v>8.2651936989469317E-4</v>
      </c>
      <c r="I37" s="33">
        <f t="shared" si="2"/>
        <v>6.8121160295701942E-4</v>
      </c>
      <c r="J37" s="33">
        <f t="shared" si="2"/>
        <v>7.2563959246511542E-4</v>
      </c>
      <c r="K37" s="33">
        <f t="shared" si="2"/>
        <v>7.0931622580816056E-4</v>
      </c>
      <c r="L37" s="33">
        <f t="shared" si="2"/>
        <v>5.5807757376759651E-4</v>
      </c>
      <c r="M37" s="33">
        <f t="shared" si="3"/>
        <v>7.828084219134784E-4</v>
      </c>
      <c r="N37" s="33">
        <f t="shared" si="3"/>
        <v>5.7958327962195184E-4</v>
      </c>
      <c r="O37" s="33">
        <f t="shared" si="3"/>
        <v>3.5292301701864595E-3</v>
      </c>
      <c r="P37" s="33">
        <f t="shared" si="3"/>
        <v>1.6767888822189951E-3</v>
      </c>
      <c r="Q37" s="33">
        <f t="shared" si="3"/>
        <v>1.7071815585370386E-3</v>
      </c>
    </row>
    <row r="38" spans="1:17" s="34" customFormat="1" ht="18" customHeight="1" x14ac:dyDescent="0.15">
      <c r="A38" s="19" t="s">
        <v>286</v>
      </c>
      <c r="B38" s="33" t="e">
        <f t="shared" si="2"/>
        <v>#DIV/0!</v>
      </c>
      <c r="C38" s="33" t="e">
        <f t="shared" si="2"/>
        <v>#DIV/0!</v>
      </c>
      <c r="D38" s="33">
        <f t="shared" si="2"/>
        <v>13.874592098765012</v>
      </c>
      <c r="E38" s="33">
        <f t="shared" si="2"/>
        <v>11.62367153869876</v>
      </c>
      <c r="F38" s="33">
        <f t="shared" si="2"/>
        <v>20.517253266480562</v>
      </c>
      <c r="G38" s="33">
        <f t="shared" si="2"/>
        <v>16.509670031043385</v>
      </c>
      <c r="H38" s="33">
        <f t="shared" si="2"/>
        <v>13.626411591768859</v>
      </c>
      <c r="I38" s="33">
        <f t="shared" si="2"/>
        <v>12.366234584832583</v>
      </c>
      <c r="J38" s="33">
        <f t="shared" si="2"/>
        <v>10.917796801302229</v>
      </c>
      <c r="K38" s="33">
        <f t="shared" si="2"/>
        <v>10.243169118499477</v>
      </c>
      <c r="L38" s="33">
        <f t="shared" si="2"/>
        <v>7.8034017454368536</v>
      </c>
      <c r="M38" s="33">
        <f t="shared" si="3"/>
        <v>7.3575012386792089</v>
      </c>
      <c r="N38" s="33">
        <f t="shared" si="3"/>
        <v>7.3279911743456454</v>
      </c>
      <c r="O38" s="33">
        <f t="shared" si="3"/>
        <v>5.4572175859600245</v>
      </c>
      <c r="P38" s="33">
        <f t="shared" si="3"/>
        <v>10.798478481768274</v>
      </c>
      <c r="Q38" s="33">
        <f t="shared" si="3"/>
        <v>9.0202595891501307</v>
      </c>
    </row>
    <row r="39" spans="1:17" s="34" customFormat="1" ht="18" customHeight="1" x14ac:dyDescent="0.15">
      <c r="A39" s="19" t="s">
        <v>287</v>
      </c>
      <c r="B39" s="33" t="e">
        <f t="shared" si="2"/>
        <v>#DIV/0!</v>
      </c>
      <c r="C39" s="33" t="e">
        <f t="shared" si="2"/>
        <v>#DIV/0!</v>
      </c>
      <c r="D39" s="33">
        <f t="shared" si="2"/>
        <v>7.4592906279830231</v>
      </c>
      <c r="E39" s="33">
        <f t="shared" si="2"/>
        <v>4.0042675077986392</v>
      </c>
      <c r="F39" s="33">
        <f t="shared" si="2"/>
        <v>3.9063726259613873</v>
      </c>
      <c r="G39" s="33">
        <f t="shared" si="2"/>
        <v>3.9289789852713155</v>
      </c>
      <c r="H39" s="33">
        <f t="shared" si="2"/>
        <v>4.2618024899722533</v>
      </c>
      <c r="I39" s="33">
        <f t="shared" si="2"/>
        <v>3.5084200759470794</v>
      </c>
      <c r="J39" s="33">
        <f t="shared" si="2"/>
        <v>3.5122329106973007</v>
      </c>
      <c r="K39" s="33">
        <f t="shared" si="2"/>
        <v>4.0448092792748662</v>
      </c>
      <c r="L39" s="33">
        <f t="shared" si="2"/>
        <v>2.9837453341021671</v>
      </c>
      <c r="M39" s="33">
        <f t="shared" si="3"/>
        <v>4.0093144992696859</v>
      </c>
      <c r="N39" s="33">
        <f t="shared" si="3"/>
        <v>3.2116508230582208</v>
      </c>
      <c r="O39" s="33">
        <f t="shared" si="3"/>
        <v>3.9618323452781614</v>
      </c>
      <c r="P39" s="33">
        <f t="shared" si="3"/>
        <v>2.0929259630636943</v>
      </c>
      <c r="Q39" s="33">
        <f t="shared" si="3"/>
        <v>2.6483263634505287</v>
      </c>
    </row>
    <row r="40" spans="1:17" s="34" customFormat="1" ht="18" customHeight="1" x14ac:dyDescent="0.15">
      <c r="A40" s="19" t="s">
        <v>288</v>
      </c>
      <c r="B40" s="33" t="e">
        <f t="shared" si="2"/>
        <v>#DIV/0!</v>
      </c>
      <c r="C40" s="33" t="e">
        <f t="shared" si="2"/>
        <v>#DIV/0!</v>
      </c>
      <c r="D40" s="33">
        <f t="shared" si="2"/>
        <v>6.6226202750820473</v>
      </c>
      <c r="E40" s="33">
        <f t="shared" si="2"/>
        <v>8.261849498412559</v>
      </c>
      <c r="F40" s="33">
        <f t="shared" si="2"/>
        <v>8.0522578212901035</v>
      </c>
      <c r="G40" s="33">
        <f t="shared" si="2"/>
        <v>10.507021833526213</v>
      </c>
      <c r="H40" s="33">
        <f t="shared" si="2"/>
        <v>14.374473610476299</v>
      </c>
      <c r="I40" s="33">
        <f t="shared" si="2"/>
        <v>13.929014144557511</v>
      </c>
      <c r="J40" s="33">
        <f t="shared" si="2"/>
        <v>13.96520852332343</v>
      </c>
      <c r="K40" s="33">
        <f t="shared" si="2"/>
        <v>10.847417878359805</v>
      </c>
      <c r="L40" s="33">
        <f t="shared" si="2"/>
        <v>11.949031760030584</v>
      </c>
      <c r="M40" s="33">
        <f t="shared" si="3"/>
        <v>13.982777293766818</v>
      </c>
      <c r="N40" s="33">
        <f t="shared" si="3"/>
        <v>12.582173417312953</v>
      </c>
      <c r="O40" s="33">
        <f t="shared" si="3"/>
        <v>12.129770181185247</v>
      </c>
      <c r="P40" s="33">
        <f t="shared" si="3"/>
        <v>9.4364019128807577</v>
      </c>
      <c r="Q40" s="33">
        <f t="shared" si="3"/>
        <v>8.8398526236720016</v>
      </c>
    </row>
    <row r="41" spans="1:17" s="34" customFormat="1" ht="18" customHeight="1" x14ac:dyDescent="0.15">
      <c r="A41" s="19" t="s">
        <v>289</v>
      </c>
      <c r="B41" s="33" t="e">
        <f t="shared" si="2"/>
        <v>#DIV/0!</v>
      </c>
      <c r="C41" s="33" t="e">
        <f t="shared" si="2"/>
        <v>#DIV/0!</v>
      </c>
      <c r="D41" s="33">
        <f t="shared" si="2"/>
        <v>3.5231021489244325</v>
      </c>
      <c r="E41" s="33">
        <f t="shared" si="2"/>
        <v>3.772514631722057</v>
      </c>
      <c r="F41" s="33">
        <f t="shared" si="2"/>
        <v>3.7009477817857497</v>
      </c>
      <c r="G41" s="33">
        <f t="shared" si="2"/>
        <v>4.2843620954769497</v>
      </c>
      <c r="H41" s="33">
        <f t="shared" si="2"/>
        <v>4.9276258313751704</v>
      </c>
      <c r="I41" s="33">
        <f t="shared" si="2"/>
        <v>4.7622501380956166</v>
      </c>
      <c r="J41" s="33">
        <f t="shared" si="2"/>
        <v>5.3263515037409661</v>
      </c>
      <c r="K41" s="33">
        <f t="shared" si="2"/>
        <v>5.9635761684821098</v>
      </c>
      <c r="L41" s="33">
        <f t="shared" si="2"/>
        <v>4.1788192161866133</v>
      </c>
      <c r="M41" s="33">
        <f t="shared" si="3"/>
        <v>6.1144244884577201</v>
      </c>
      <c r="N41" s="33">
        <f t="shared" si="3"/>
        <v>4.7722887244071508</v>
      </c>
      <c r="O41" s="33">
        <f t="shared" si="3"/>
        <v>4.9973705296094657</v>
      </c>
      <c r="P41" s="33">
        <f t="shared" si="3"/>
        <v>5.0879643447612084</v>
      </c>
      <c r="Q41" s="33">
        <f t="shared" si="3"/>
        <v>5.5737039055436401</v>
      </c>
    </row>
    <row r="42" spans="1:17" s="34" customFormat="1" ht="18" customHeight="1" x14ac:dyDescent="0.15">
      <c r="A42" s="19" t="s">
        <v>290</v>
      </c>
      <c r="B42" s="33" t="e">
        <f t="shared" si="2"/>
        <v>#DIV/0!</v>
      </c>
      <c r="C42" s="33" t="e">
        <f t="shared" si="2"/>
        <v>#DIV/0!</v>
      </c>
      <c r="D42" s="33">
        <f t="shared" si="2"/>
        <v>32.075933593381443</v>
      </c>
      <c r="E42" s="33">
        <f t="shared" si="2"/>
        <v>35.035724064109317</v>
      </c>
      <c r="F42" s="33">
        <f t="shared" si="2"/>
        <v>24.724419353466423</v>
      </c>
      <c r="G42" s="33">
        <f t="shared" si="2"/>
        <v>24.245473242405975</v>
      </c>
      <c r="H42" s="33">
        <f t="shared" si="2"/>
        <v>16.501045960262601</v>
      </c>
      <c r="I42" s="33">
        <f t="shared" si="2"/>
        <v>16.372359879281291</v>
      </c>
      <c r="J42" s="33">
        <f t="shared" si="2"/>
        <v>16.795261769580012</v>
      </c>
      <c r="K42" s="33">
        <f t="shared" si="2"/>
        <v>11.207817019466519</v>
      </c>
      <c r="L42" s="33">
        <f t="shared" si="2"/>
        <v>13.960835757277618</v>
      </c>
      <c r="M42" s="33">
        <f t="shared" si="3"/>
        <v>11.409847177377021</v>
      </c>
      <c r="N42" s="33">
        <f t="shared" si="3"/>
        <v>12.435998517066229</v>
      </c>
      <c r="O42" s="33">
        <f t="shared" si="3"/>
        <v>26.295460168953166</v>
      </c>
      <c r="P42" s="33">
        <f t="shared" si="3"/>
        <v>16.070596165519184</v>
      </c>
      <c r="Q42" s="33">
        <f t="shared" si="3"/>
        <v>16.427676029264195</v>
      </c>
    </row>
    <row r="43" spans="1:17" s="34" customFormat="1" ht="18" customHeight="1" x14ac:dyDescent="0.15">
      <c r="A43" s="19" t="s">
        <v>291</v>
      </c>
      <c r="B43" s="33" t="e">
        <f t="shared" si="2"/>
        <v>#DIV/0!</v>
      </c>
      <c r="C43" s="33" t="e">
        <f t="shared" si="2"/>
        <v>#DIV/0!</v>
      </c>
      <c r="D43" s="33">
        <f t="shared" si="2"/>
        <v>2.3113199127203985</v>
      </c>
      <c r="E43" s="33">
        <f t="shared" si="2"/>
        <v>0.29895354466328611</v>
      </c>
      <c r="F43" s="33">
        <f t="shared" si="2"/>
        <v>3.2105722923820994</v>
      </c>
      <c r="G43" s="33">
        <f t="shared" si="2"/>
        <v>0.12412922172327866</v>
      </c>
      <c r="H43" s="33">
        <f t="shared" si="2"/>
        <v>1.895911456632942</v>
      </c>
      <c r="I43" s="33">
        <f t="shared" si="2"/>
        <v>0.47905204196183337</v>
      </c>
      <c r="J43" s="33">
        <f t="shared" si="2"/>
        <v>1.7463399327312488</v>
      </c>
      <c r="K43" s="33">
        <f t="shared" si="2"/>
        <v>2.9023225008184843</v>
      </c>
      <c r="L43" s="33">
        <f t="shared" si="2"/>
        <v>2.9418731020233104</v>
      </c>
      <c r="M43" s="33">
        <f t="shared" si="3"/>
        <v>0.44620080049068273</v>
      </c>
      <c r="N43" s="33">
        <f t="shared" si="3"/>
        <v>0.49202623313837357</v>
      </c>
      <c r="O43" s="33">
        <f t="shared" si="3"/>
        <v>1.9572683913613755</v>
      </c>
      <c r="P43" s="33">
        <f t="shared" si="3"/>
        <v>0</v>
      </c>
      <c r="Q43" s="33">
        <f t="shared" si="3"/>
        <v>0.14508826128657637</v>
      </c>
    </row>
    <row r="44" spans="1:17" s="34" customFormat="1" ht="18" customHeight="1" x14ac:dyDescent="0.15">
      <c r="A44" s="19" t="s">
        <v>292</v>
      </c>
      <c r="B44" s="33" t="e">
        <f t="shared" si="2"/>
        <v>#DIV/0!</v>
      </c>
      <c r="C44" s="33" t="e">
        <f t="shared" si="2"/>
        <v>#DIV/0!</v>
      </c>
      <c r="D44" s="33">
        <f t="shared" si="2"/>
        <v>7.1089779497453778</v>
      </c>
      <c r="E44" s="33">
        <f t="shared" si="2"/>
        <v>7.2808258743998087</v>
      </c>
      <c r="F44" s="33">
        <f t="shared" si="2"/>
        <v>7.1952054945232273</v>
      </c>
      <c r="G44" s="33">
        <f t="shared" si="2"/>
        <v>8.6786896660660009</v>
      </c>
      <c r="H44" s="33">
        <f t="shared" si="2"/>
        <v>9.4644733046641303</v>
      </c>
      <c r="I44" s="33">
        <f t="shared" si="2"/>
        <v>10.472406221705926</v>
      </c>
      <c r="J44" s="33">
        <f t="shared" si="2"/>
        <v>10.194883260279077</v>
      </c>
      <c r="K44" s="33">
        <f t="shared" si="2"/>
        <v>12.192281442492076</v>
      </c>
      <c r="L44" s="33">
        <f t="shared" si="2"/>
        <v>9.2223632188798295</v>
      </c>
      <c r="M44" s="33">
        <f t="shared" si="3"/>
        <v>13.143491546589994</v>
      </c>
      <c r="N44" s="33">
        <f t="shared" si="3"/>
        <v>11.587668466372678</v>
      </c>
      <c r="O44" s="33">
        <f t="shared" si="3"/>
        <v>11.385335311770643</v>
      </c>
      <c r="P44" s="33">
        <f t="shared" si="3"/>
        <v>13.218755554363174</v>
      </c>
      <c r="Q44" s="33">
        <f t="shared" si="3"/>
        <v>13.459929344854665</v>
      </c>
    </row>
    <row r="45" spans="1:17" s="34" customFormat="1" ht="18" customHeight="1" x14ac:dyDescent="0.15">
      <c r="A45" s="19" t="s">
        <v>72</v>
      </c>
      <c r="B45" s="33" t="e">
        <f t="shared" si="2"/>
        <v>#DIV/0!</v>
      </c>
      <c r="C45" s="33" t="e">
        <f t="shared" si="2"/>
        <v>#DIV/0!</v>
      </c>
      <c r="D45" s="33">
        <f t="shared" si="2"/>
        <v>0.17712200018870347</v>
      </c>
      <c r="E45" s="33">
        <f t="shared" si="2"/>
        <v>0.15674914652792285</v>
      </c>
      <c r="F45" s="33">
        <f t="shared" si="2"/>
        <v>0.13965148739102565</v>
      </c>
      <c r="G45" s="33">
        <f t="shared" si="2"/>
        <v>0.14619081850740304</v>
      </c>
      <c r="H45" s="33">
        <f t="shared" si="2"/>
        <v>0.1426159172753293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</v>
      </c>
      <c r="M45" s="33">
        <f t="shared" si="3"/>
        <v>0</v>
      </c>
      <c r="N45" s="33">
        <f t="shared" si="3"/>
        <v>0</v>
      </c>
      <c r="O45" s="33">
        <f t="shared" si="3"/>
        <v>0</v>
      </c>
      <c r="P45" s="33">
        <f t="shared" si="3"/>
        <v>0</v>
      </c>
      <c r="Q45" s="33">
        <f t="shared" si="3"/>
        <v>0</v>
      </c>
    </row>
    <row r="46" spans="1:17" s="34" customFormat="1" ht="18" customHeight="1" x14ac:dyDescent="0.15">
      <c r="A46" s="19" t="s">
        <v>95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0</v>
      </c>
    </row>
    <row r="47" spans="1:17" s="34" customFormat="1" ht="18" customHeight="1" x14ac:dyDescent="0.15">
      <c r="A47" s="19" t="s">
        <v>94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0</v>
      </c>
    </row>
    <row r="48" spans="1:17" s="34" customFormat="1" ht="18" customHeight="1" x14ac:dyDescent="0.15">
      <c r="A48" s="19" t="s">
        <v>96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100</v>
      </c>
      <c r="E48" s="30">
        <f t="shared" si="4"/>
        <v>100.00000000000001</v>
      </c>
      <c r="F48" s="30">
        <f t="shared" si="4"/>
        <v>99.999999999999972</v>
      </c>
      <c r="G48" s="30">
        <f t="shared" si="4"/>
        <v>100.00000000000001</v>
      </c>
      <c r="H48" s="30">
        <f t="shared" si="4"/>
        <v>100</v>
      </c>
      <c r="I48" s="30">
        <f t="shared" si="4"/>
        <v>100</v>
      </c>
      <c r="J48" s="30">
        <f t="shared" si="4"/>
        <v>100</v>
      </c>
      <c r="K48" s="30">
        <f t="shared" si="4"/>
        <v>99.999999999999986</v>
      </c>
      <c r="L48" s="30">
        <f t="shared" si="4"/>
        <v>100</v>
      </c>
      <c r="M48" s="30">
        <f>SUM(M33:M47)</f>
        <v>100.00000000000001</v>
      </c>
      <c r="N48" s="30">
        <f>SUM(N33:N47)</f>
        <v>100</v>
      </c>
      <c r="O48" s="30">
        <f>SUM(O33:O47)</f>
        <v>100.00000000000001</v>
      </c>
      <c r="P48" s="30">
        <f>SUM(P33:P47)</f>
        <v>99.999999999999986</v>
      </c>
      <c r="Q48" s="30">
        <f>SUM(Q33:Q47)</f>
        <v>100</v>
      </c>
    </row>
    <row r="49" spans="10:11" s="34" customFormat="1" ht="18" customHeight="1" x14ac:dyDescent="0.15">
      <c r="J49" s="73"/>
      <c r="K49" s="73"/>
    </row>
    <row r="50" spans="10:11" s="34" customFormat="1" ht="18" customHeight="1" x14ac:dyDescent="0.15">
      <c r="J50" s="73"/>
      <c r="K50" s="73"/>
    </row>
    <row r="51" spans="10:11" s="34" customFormat="1" ht="18" customHeight="1" x14ac:dyDescent="0.15">
      <c r="J51" s="73"/>
      <c r="K51" s="73"/>
    </row>
    <row r="52" spans="10:11" s="34" customFormat="1" ht="18" customHeight="1" x14ac:dyDescent="0.15">
      <c r="J52" s="73"/>
      <c r="K52" s="73"/>
    </row>
    <row r="53" spans="10:11" s="34" customFormat="1" ht="18" customHeight="1" x14ac:dyDescent="0.15">
      <c r="J53" s="73"/>
      <c r="K53" s="73"/>
    </row>
    <row r="54" spans="10:11" s="34" customFormat="1" ht="18" customHeight="1" x14ac:dyDescent="0.15">
      <c r="J54" s="73"/>
      <c r="K54" s="73"/>
    </row>
    <row r="55" spans="10:11" s="34" customFormat="1" ht="18" customHeight="1" x14ac:dyDescent="0.15">
      <c r="J55" s="73"/>
      <c r="K55" s="73"/>
    </row>
    <row r="56" spans="10:11" s="34" customFormat="1" ht="18" customHeight="1" x14ac:dyDescent="0.15">
      <c r="J56" s="73"/>
      <c r="K56" s="73"/>
    </row>
    <row r="57" spans="10:11" s="34" customFormat="1" ht="18" customHeight="1" x14ac:dyDescent="0.15">
      <c r="J57" s="73"/>
      <c r="K57" s="73"/>
    </row>
    <row r="58" spans="10:11" s="34" customFormat="1" ht="18" customHeight="1" x14ac:dyDescent="0.15">
      <c r="J58" s="73"/>
      <c r="K58" s="73"/>
    </row>
    <row r="59" spans="10:11" s="34" customFormat="1" ht="18" customHeight="1" x14ac:dyDescent="0.15">
      <c r="J59" s="73"/>
      <c r="K59" s="73"/>
    </row>
    <row r="60" spans="10:11" s="34" customFormat="1" ht="18" customHeight="1" x14ac:dyDescent="0.15">
      <c r="J60" s="73"/>
      <c r="K60" s="73"/>
    </row>
    <row r="61" spans="10:11" s="34" customFormat="1" ht="18" customHeight="1" x14ac:dyDescent="0.15">
      <c r="J61" s="73"/>
      <c r="K61" s="73"/>
    </row>
    <row r="62" spans="10:11" s="34" customFormat="1" ht="18" customHeight="1" x14ac:dyDescent="0.15">
      <c r="J62" s="73"/>
      <c r="K62" s="73"/>
    </row>
    <row r="63" spans="10:11" s="34" customFormat="1" ht="18" customHeight="1" x14ac:dyDescent="0.15">
      <c r="J63" s="73"/>
      <c r="K63" s="73"/>
    </row>
    <row r="64" spans="10:11" s="34" customFormat="1" ht="18" customHeight="1" x14ac:dyDescent="0.15">
      <c r="J64" s="73"/>
      <c r="K64" s="73"/>
    </row>
    <row r="65" spans="10:11" s="34" customFormat="1" ht="18" customHeight="1" x14ac:dyDescent="0.15">
      <c r="J65" s="73"/>
      <c r="K65" s="73"/>
    </row>
    <row r="66" spans="10:11" s="34" customFormat="1" ht="18" customHeight="1" x14ac:dyDescent="0.15">
      <c r="J66" s="73"/>
      <c r="K66" s="73"/>
    </row>
    <row r="67" spans="10:11" s="34" customFormat="1" ht="18" customHeight="1" x14ac:dyDescent="0.15">
      <c r="J67" s="73"/>
      <c r="K67" s="73"/>
    </row>
    <row r="68" spans="10:11" s="34" customFormat="1" ht="18" customHeight="1" x14ac:dyDescent="0.15">
      <c r="J68" s="73"/>
      <c r="K68" s="73"/>
    </row>
    <row r="69" spans="10:11" s="34" customFormat="1" ht="18" customHeight="1" x14ac:dyDescent="0.15">
      <c r="J69" s="73"/>
      <c r="K69" s="73"/>
    </row>
    <row r="70" spans="10:11" s="34" customFormat="1" ht="18" customHeight="1" x14ac:dyDescent="0.15">
      <c r="J70" s="73"/>
      <c r="K70" s="73"/>
    </row>
    <row r="71" spans="10:11" s="34" customFormat="1" ht="18" customHeight="1" x14ac:dyDescent="0.15">
      <c r="J71" s="73"/>
      <c r="K71" s="73"/>
    </row>
    <row r="72" spans="10:11" s="34" customFormat="1" ht="18" customHeight="1" x14ac:dyDescent="0.15">
      <c r="J72" s="73"/>
      <c r="K72" s="73"/>
    </row>
    <row r="73" spans="10:11" s="34" customFormat="1" ht="18" customHeight="1" x14ac:dyDescent="0.15">
      <c r="J73" s="73"/>
      <c r="K73" s="73"/>
    </row>
    <row r="74" spans="10:11" s="34" customFormat="1" ht="18" customHeight="1" x14ac:dyDescent="0.15">
      <c r="J74" s="73"/>
      <c r="K74" s="73"/>
    </row>
    <row r="75" spans="10:11" s="34" customFormat="1" ht="18" customHeight="1" x14ac:dyDescent="0.15">
      <c r="J75" s="73"/>
      <c r="K75" s="73"/>
    </row>
    <row r="76" spans="10:11" s="34" customFormat="1" ht="18" customHeight="1" x14ac:dyDescent="0.15">
      <c r="J76" s="73"/>
      <c r="K76" s="73"/>
    </row>
    <row r="77" spans="10:11" s="34" customFormat="1" ht="18" customHeight="1" x14ac:dyDescent="0.15">
      <c r="J77" s="73"/>
      <c r="K77" s="73"/>
    </row>
    <row r="78" spans="10:11" s="34" customFormat="1" ht="18" customHeight="1" x14ac:dyDescent="0.15">
      <c r="J78" s="73"/>
      <c r="K78" s="73"/>
    </row>
    <row r="79" spans="10:11" s="34" customFormat="1" ht="18" customHeight="1" x14ac:dyDescent="0.15">
      <c r="J79" s="73"/>
      <c r="K79" s="73"/>
    </row>
    <row r="80" spans="10:11" s="34" customFormat="1" ht="18" customHeight="1" x14ac:dyDescent="0.15">
      <c r="J80" s="73"/>
      <c r="K80" s="73"/>
    </row>
    <row r="81" spans="10:11" s="34" customFormat="1" ht="18" customHeight="1" x14ac:dyDescent="0.15">
      <c r="J81" s="73"/>
      <c r="K81" s="73"/>
    </row>
    <row r="82" spans="10:11" s="34" customFormat="1" ht="18" customHeight="1" x14ac:dyDescent="0.15">
      <c r="J82" s="73"/>
      <c r="K82" s="73"/>
    </row>
    <row r="83" spans="10:11" s="34" customFormat="1" ht="18" customHeight="1" x14ac:dyDescent="0.15">
      <c r="J83" s="73"/>
      <c r="K83" s="73"/>
    </row>
    <row r="84" spans="10:11" s="34" customFormat="1" ht="18" customHeight="1" x14ac:dyDescent="0.15">
      <c r="J84" s="73"/>
      <c r="K84" s="73"/>
    </row>
    <row r="85" spans="10:11" s="34" customFormat="1" ht="18" customHeight="1" x14ac:dyDescent="0.15">
      <c r="J85" s="73"/>
      <c r="K85" s="73"/>
    </row>
    <row r="86" spans="10:11" s="34" customFormat="1" ht="18" customHeight="1" x14ac:dyDescent="0.15">
      <c r="J86" s="73"/>
      <c r="K86" s="73"/>
    </row>
    <row r="87" spans="10:11" s="34" customFormat="1" ht="18" customHeight="1" x14ac:dyDescent="0.15">
      <c r="J87" s="73"/>
      <c r="K87" s="73"/>
    </row>
    <row r="88" spans="10:11" s="34" customFormat="1" ht="18" customHeight="1" x14ac:dyDescent="0.15">
      <c r="J88" s="73"/>
      <c r="K88" s="73"/>
    </row>
    <row r="89" spans="10:11" s="34" customFormat="1" ht="18" customHeight="1" x14ac:dyDescent="0.15">
      <c r="J89" s="73"/>
      <c r="K89" s="73"/>
    </row>
    <row r="90" spans="10:11" s="34" customFormat="1" ht="18" customHeight="1" x14ac:dyDescent="0.15">
      <c r="J90" s="73"/>
      <c r="K90" s="73"/>
    </row>
    <row r="91" spans="10:11" s="34" customFormat="1" ht="18" customHeight="1" x14ac:dyDescent="0.15">
      <c r="J91" s="73"/>
      <c r="K91" s="73"/>
    </row>
    <row r="92" spans="10:11" s="34" customFormat="1" ht="18" customHeight="1" x14ac:dyDescent="0.15">
      <c r="J92" s="73"/>
      <c r="K92" s="73"/>
    </row>
    <row r="93" spans="10:11" s="34" customFormat="1" ht="18" customHeight="1" x14ac:dyDescent="0.15">
      <c r="J93" s="73"/>
      <c r="K93" s="73"/>
    </row>
    <row r="94" spans="10:11" s="34" customFormat="1" ht="18" customHeight="1" x14ac:dyDescent="0.15">
      <c r="J94" s="73"/>
      <c r="K94" s="73"/>
    </row>
    <row r="95" spans="10:11" s="34" customFormat="1" ht="18" customHeight="1" x14ac:dyDescent="0.15">
      <c r="J95" s="73"/>
      <c r="K95" s="73"/>
    </row>
    <row r="96" spans="10:11" s="34" customFormat="1" ht="18" customHeight="1" x14ac:dyDescent="0.15">
      <c r="J96" s="73"/>
      <c r="K96" s="73"/>
    </row>
    <row r="97" spans="10:11" s="34" customFormat="1" ht="18" customHeight="1" x14ac:dyDescent="0.15">
      <c r="J97" s="73"/>
      <c r="K97" s="73"/>
    </row>
    <row r="98" spans="10:11" s="34" customFormat="1" ht="18" customHeight="1" x14ac:dyDescent="0.15">
      <c r="J98" s="73"/>
      <c r="K98" s="73"/>
    </row>
    <row r="99" spans="10:11" s="34" customFormat="1" ht="18" customHeight="1" x14ac:dyDescent="0.15">
      <c r="J99" s="73"/>
      <c r="K99" s="73"/>
    </row>
    <row r="100" spans="10:11" s="34" customFormat="1" ht="18" customHeight="1" x14ac:dyDescent="0.15">
      <c r="J100" s="73"/>
      <c r="K100" s="73"/>
    </row>
    <row r="101" spans="10:11" s="34" customFormat="1" ht="18" customHeight="1" x14ac:dyDescent="0.15">
      <c r="J101" s="73"/>
      <c r="K101" s="73"/>
    </row>
    <row r="102" spans="10:11" s="34" customFormat="1" ht="18" customHeight="1" x14ac:dyDescent="0.15">
      <c r="J102" s="73"/>
      <c r="K102" s="73"/>
    </row>
    <row r="103" spans="10:11" s="34" customFormat="1" ht="18" customHeight="1" x14ac:dyDescent="0.15">
      <c r="J103" s="73"/>
      <c r="K103" s="73"/>
    </row>
    <row r="104" spans="10:11" s="34" customFormat="1" ht="18" customHeight="1" x14ac:dyDescent="0.15">
      <c r="J104" s="73"/>
      <c r="K104" s="73"/>
    </row>
    <row r="105" spans="10:11" s="34" customFormat="1" ht="18" customHeight="1" x14ac:dyDescent="0.15">
      <c r="J105" s="73"/>
      <c r="K105" s="73"/>
    </row>
    <row r="106" spans="10:11" s="34" customFormat="1" ht="18" customHeight="1" x14ac:dyDescent="0.15">
      <c r="J106" s="73"/>
      <c r="K106" s="73"/>
    </row>
    <row r="107" spans="10:11" s="34" customFormat="1" ht="18" customHeight="1" x14ac:dyDescent="0.15">
      <c r="J107" s="73"/>
      <c r="K107" s="73"/>
    </row>
    <row r="108" spans="10:11" s="34" customFormat="1" ht="18" customHeight="1" x14ac:dyDescent="0.15">
      <c r="J108" s="73"/>
      <c r="K108" s="73"/>
    </row>
    <row r="109" spans="10:11" s="34" customFormat="1" ht="18" customHeight="1" x14ac:dyDescent="0.15">
      <c r="J109" s="73"/>
      <c r="K109" s="73"/>
    </row>
    <row r="110" spans="10:11" s="34" customFormat="1" ht="18" customHeight="1" x14ac:dyDescent="0.15">
      <c r="J110" s="73"/>
      <c r="K110" s="73"/>
    </row>
    <row r="111" spans="10:11" s="34" customFormat="1" ht="18" customHeight="1" x14ac:dyDescent="0.15">
      <c r="J111" s="73"/>
      <c r="K111" s="73"/>
    </row>
    <row r="112" spans="10:11" s="34" customFormat="1" ht="18" customHeight="1" x14ac:dyDescent="0.15">
      <c r="J112" s="73"/>
      <c r="K112" s="73"/>
    </row>
    <row r="113" spans="10:11" s="34" customFormat="1" ht="18" customHeight="1" x14ac:dyDescent="0.15">
      <c r="J113" s="73"/>
      <c r="K113" s="73"/>
    </row>
    <row r="114" spans="10:11" s="34" customFormat="1" ht="18" customHeight="1" x14ac:dyDescent="0.15">
      <c r="J114" s="73"/>
      <c r="K114" s="73"/>
    </row>
    <row r="115" spans="10:11" s="34" customFormat="1" ht="18" customHeight="1" x14ac:dyDescent="0.15">
      <c r="J115" s="73"/>
      <c r="K115" s="73"/>
    </row>
    <row r="116" spans="10:11" s="34" customFormat="1" ht="18" customHeight="1" x14ac:dyDescent="0.15">
      <c r="J116" s="73"/>
      <c r="K116" s="73"/>
    </row>
    <row r="117" spans="10:11" s="34" customFormat="1" ht="18" customHeight="1" x14ac:dyDescent="0.15">
      <c r="J117" s="73"/>
      <c r="K117" s="73"/>
    </row>
    <row r="118" spans="10:11" s="34" customFormat="1" ht="18" customHeight="1" x14ac:dyDescent="0.15">
      <c r="J118" s="73"/>
      <c r="K118" s="73"/>
    </row>
    <row r="119" spans="10:11" s="34" customFormat="1" ht="18" customHeight="1" x14ac:dyDescent="0.15">
      <c r="J119" s="73"/>
      <c r="K119" s="73"/>
    </row>
    <row r="120" spans="10:11" s="34" customFormat="1" ht="18" customHeight="1" x14ac:dyDescent="0.15">
      <c r="J120" s="73"/>
      <c r="K120" s="73"/>
    </row>
    <row r="121" spans="10:11" s="34" customFormat="1" ht="18" customHeight="1" x14ac:dyDescent="0.15">
      <c r="J121" s="73"/>
      <c r="K121" s="73"/>
    </row>
    <row r="122" spans="10:11" s="34" customFormat="1" ht="18" customHeight="1" x14ac:dyDescent="0.15">
      <c r="J122" s="73"/>
      <c r="K122" s="73"/>
    </row>
    <row r="123" spans="10:11" s="34" customFormat="1" ht="18" customHeight="1" x14ac:dyDescent="0.15">
      <c r="J123" s="73"/>
      <c r="K123" s="73"/>
    </row>
    <row r="124" spans="10:11" s="34" customFormat="1" ht="18" customHeight="1" x14ac:dyDescent="0.15">
      <c r="J124" s="73"/>
      <c r="K124" s="73"/>
    </row>
    <row r="125" spans="10:11" s="34" customFormat="1" ht="18" customHeight="1" x14ac:dyDescent="0.15">
      <c r="J125" s="73"/>
      <c r="K125" s="73"/>
    </row>
    <row r="126" spans="10:11" s="34" customFormat="1" ht="18" customHeight="1" x14ac:dyDescent="0.15">
      <c r="J126" s="73"/>
      <c r="K126" s="73"/>
    </row>
    <row r="127" spans="10:11" s="34" customFormat="1" ht="18" customHeight="1" x14ac:dyDescent="0.15">
      <c r="J127" s="73"/>
      <c r="K127" s="73"/>
    </row>
    <row r="128" spans="10:11" s="34" customFormat="1" ht="18" customHeight="1" x14ac:dyDescent="0.15">
      <c r="J128" s="73"/>
      <c r="K128" s="73"/>
    </row>
    <row r="129" spans="10:11" s="34" customFormat="1" ht="18" customHeight="1" x14ac:dyDescent="0.15">
      <c r="J129" s="73"/>
      <c r="K129" s="73"/>
    </row>
    <row r="130" spans="10:11" s="34" customFormat="1" ht="18" customHeight="1" x14ac:dyDescent="0.15">
      <c r="J130" s="73"/>
      <c r="K130" s="73"/>
    </row>
    <row r="131" spans="10:11" s="34" customFormat="1" ht="18" customHeight="1" x14ac:dyDescent="0.15">
      <c r="J131" s="73"/>
      <c r="K131" s="73"/>
    </row>
    <row r="132" spans="10:11" s="34" customFormat="1" ht="18" customHeight="1" x14ac:dyDescent="0.15">
      <c r="J132" s="73"/>
      <c r="K132" s="73"/>
    </row>
    <row r="133" spans="10:11" s="34" customFormat="1" ht="18" customHeight="1" x14ac:dyDescent="0.15">
      <c r="J133" s="73"/>
      <c r="K133" s="73"/>
    </row>
    <row r="134" spans="10:11" s="34" customFormat="1" ht="18" customHeight="1" x14ac:dyDescent="0.15">
      <c r="J134" s="73"/>
      <c r="K134" s="73"/>
    </row>
    <row r="135" spans="10:11" s="34" customFormat="1" ht="18" customHeight="1" x14ac:dyDescent="0.15">
      <c r="J135" s="73"/>
      <c r="K135" s="73"/>
    </row>
    <row r="136" spans="10:11" s="34" customFormat="1" ht="18" customHeight="1" x14ac:dyDescent="0.15">
      <c r="J136" s="73"/>
      <c r="K136" s="73"/>
    </row>
    <row r="137" spans="10:11" s="34" customFormat="1" ht="18" customHeight="1" x14ac:dyDescent="0.15">
      <c r="J137" s="73"/>
      <c r="K137" s="73"/>
    </row>
    <row r="138" spans="10:11" s="34" customFormat="1" ht="18" customHeight="1" x14ac:dyDescent="0.15">
      <c r="J138" s="73"/>
      <c r="K138" s="73"/>
    </row>
    <row r="139" spans="10:11" s="34" customFormat="1" ht="18" customHeight="1" x14ac:dyDescent="0.15">
      <c r="J139" s="73"/>
      <c r="K139" s="73"/>
    </row>
    <row r="140" spans="10:11" s="34" customFormat="1" ht="18" customHeight="1" x14ac:dyDescent="0.15">
      <c r="J140" s="73"/>
      <c r="K140" s="73"/>
    </row>
    <row r="141" spans="10:11" s="34" customFormat="1" ht="18" customHeight="1" x14ac:dyDescent="0.15">
      <c r="J141" s="73"/>
      <c r="K141" s="73"/>
    </row>
    <row r="142" spans="10:11" s="34" customFormat="1" ht="18" customHeight="1" x14ac:dyDescent="0.15">
      <c r="J142" s="73"/>
      <c r="K142" s="73"/>
    </row>
    <row r="143" spans="10:11" s="34" customFormat="1" ht="18" customHeight="1" x14ac:dyDescent="0.15">
      <c r="J143" s="73"/>
      <c r="K143" s="73"/>
    </row>
    <row r="144" spans="10:11" s="34" customFormat="1" ht="18" customHeight="1" x14ac:dyDescent="0.15">
      <c r="J144" s="73"/>
      <c r="K144" s="73"/>
    </row>
    <row r="145" spans="10:11" s="34" customFormat="1" ht="18" customHeight="1" x14ac:dyDescent="0.15">
      <c r="J145" s="73"/>
      <c r="K145" s="73"/>
    </row>
    <row r="146" spans="10:11" s="34" customFormat="1" ht="18" customHeight="1" x14ac:dyDescent="0.15">
      <c r="J146" s="73"/>
      <c r="K146" s="73"/>
    </row>
    <row r="147" spans="10:11" s="34" customFormat="1" ht="18" customHeight="1" x14ac:dyDescent="0.15">
      <c r="J147" s="73"/>
      <c r="K147" s="73"/>
    </row>
    <row r="148" spans="10:11" s="34" customFormat="1" ht="18" customHeight="1" x14ac:dyDescent="0.15">
      <c r="J148" s="73"/>
      <c r="K148" s="73"/>
    </row>
    <row r="149" spans="10:11" s="34" customFormat="1" ht="18" customHeight="1" x14ac:dyDescent="0.15">
      <c r="J149" s="73"/>
      <c r="K149" s="73"/>
    </row>
    <row r="150" spans="10:11" s="34" customFormat="1" ht="18" customHeight="1" x14ac:dyDescent="0.15">
      <c r="J150" s="73"/>
      <c r="K150" s="73"/>
    </row>
    <row r="151" spans="10:11" s="34" customFormat="1" ht="18" customHeight="1" x14ac:dyDescent="0.15">
      <c r="J151" s="73"/>
      <c r="K151" s="73"/>
    </row>
    <row r="152" spans="10:11" s="34" customFormat="1" ht="18" customHeight="1" x14ac:dyDescent="0.15">
      <c r="J152" s="73"/>
      <c r="K152" s="73"/>
    </row>
    <row r="153" spans="10:11" s="34" customFormat="1" ht="18" customHeight="1" x14ac:dyDescent="0.15">
      <c r="J153" s="73"/>
      <c r="K153" s="73"/>
    </row>
    <row r="154" spans="10:11" s="34" customFormat="1" ht="18" customHeight="1" x14ac:dyDescent="0.15">
      <c r="J154" s="73"/>
      <c r="K154" s="73"/>
    </row>
    <row r="155" spans="10:11" s="34" customFormat="1" ht="18" customHeight="1" x14ac:dyDescent="0.15">
      <c r="J155" s="73"/>
      <c r="K155" s="73"/>
    </row>
    <row r="156" spans="10:11" s="34" customFormat="1" ht="18" customHeight="1" x14ac:dyDescent="0.15">
      <c r="J156" s="73"/>
      <c r="K156" s="73"/>
    </row>
    <row r="157" spans="10:11" s="34" customFormat="1" ht="18" customHeight="1" x14ac:dyDescent="0.15">
      <c r="J157" s="73"/>
      <c r="K157" s="73"/>
    </row>
    <row r="158" spans="10:11" s="34" customFormat="1" ht="18" customHeight="1" x14ac:dyDescent="0.15">
      <c r="J158" s="73"/>
      <c r="K158" s="73"/>
    </row>
    <row r="159" spans="10:11" s="34" customFormat="1" ht="18" customHeight="1" x14ac:dyDescent="0.15">
      <c r="J159" s="73"/>
      <c r="K159" s="73"/>
    </row>
    <row r="160" spans="10:11" s="34" customFormat="1" ht="18" customHeight="1" x14ac:dyDescent="0.15">
      <c r="J160" s="73"/>
      <c r="K160" s="73"/>
    </row>
    <row r="161" spans="10:11" s="34" customFormat="1" ht="18" customHeight="1" x14ac:dyDescent="0.15">
      <c r="J161" s="73"/>
      <c r="K161" s="73"/>
    </row>
    <row r="162" spans="10:11" s="34" customFormat="1" ht="18" customHeight="1" x14ac:dyDescent="0.15">
      <c r="J162" s="73"/>
      <c r="K162" s="73"/>
    </row>
    <row r="163" spans="10:11" s="34" customFormat="1" ht="18" customHeight="1" x14ac:dyDescent="0.15">
      <c r="J163" s="73"/>
      <c r="K163" s="73"/>
    </row>
    <row r="164" spans="10:11" s="34" customFormat="1" ht="18" customHeight="1" x14ac:dyDescent="0.15">
      <c r="J164" s="73"/>
      <c r="K164" s="73"/>
    </row>
    <row r="165" spans="10:11" s="34" customFormat="1" ht="18" customHeight="1" x14ac:dyDescent="0.15">
      <c r="J165" s="73"/>
      <c r="K165" s="73"/>
    </row>
    <row r="166" spans="10:11" s="34" customFormat="1" ht="18" customHeight="1" x14ac:dyDescent="0.15">
      <c r="J166" s="73"/>
      <c r="K166" s="73"/>
    </row>
    <row r="167" spans="10:11" s="34" customFormat="1" ht="18" customHeight="1" x14ac:dyDescent="0.15">
      <c r="J167" s="73"/>
      <c r="K167" s="73"/>
    </row>
    <row r="168" spans="10:11" s="34" customFormat="1" ht="18" customHeight="1" x14ac:dyDescent="0.15">
      <c r="J168" s="73"/>
      <c r="K168" s="73"/>
    </row>
    <row r="169" spans="10:11" s="34" customFormat="1" ht="18" customHeight="1" x14ac:dyDescent="0.15">
      <c r="J169" s="73"/>
      <c r="K169" s="73"/>
    </row>
    <row r="170" spans="10:11" s="34" customFormat="1" ht="18" customHeight="1" x14ac:dyDescent="0.15">
      <c r="J170" s="73"/>
      <c r="K170" s="73"/>
    </row>
    <row r="171" spans="10:11" s="34" customFormat="1" ht="18" customHeight="1" x14ac:dyDescent="0.15">
      <c r="J171" s="73"/>
      <c r="K171" s="73"/>
    </row>
    <row r="172" spans="10:11" s="34" customFormat="1" ht="18" customHeight="1" x14ac:dyDescent="0.15">
      <c r="J172" s="73"/>
      <c r="K172" s="73"/>
    </row>
    <row r="173" spans="10:11" s="34" customFormat="1" ht="18" customHeight="1" x14ac:dyDescent="0.15">
      <c r="J173" s="73"/>
      <c r="K173" s="73"/>
    </row>
    <row r="174" spans="10:11" s="34" customFormat="1" ht="18" customHeight="1" x14ac:dyDescent="0.15">
      <c r="J174" s="73"/>
      <c r="K174" s="73"/>
    </row>
    <row r="175" spans="10:11" s="34" customFormat="1" ht="18" customHeight="1" x14ac:dyDescent="0.15">
      <c r="J175" s="73"/>
      <c r="K175" s="73"/>
    </row>
    <row r="176" spans="10:11" s="34" customFormat="1" ht="18" customHeight="1" x14ac:dyDescent="0.15">
      <c r="J176" s="73"/>
      <c r="K176" s="73"/>
    </row>
    <row r="177" spans="10:11" s="34" customFormat="1" ht="18" customHeight="1" x14ac:dyDescent="0.15">
      <c r="J177" s="73"/>
      <c r="K177" s="73"/>
    </row>
    <row r="178" spans="10:11" s="34" customFormat="1" ht="18" customHeight="1" x14ac:dyDescent="0.15">
      <c r="J178" s="73"/>
      <c r="K178" s="73"/>
    </row>
    <row r="179" spans="10:11" s="34" customFormat="1" ht="18" customHeight="1" x14ac:dyDescent="0.15">
      <c r="J179" s="73"/>
      <c r="K179" s="73"/>
    </row>
    <row r="180" spans="10:11" s="34" customFormat="1" ht="18" customHeight="1" x14ac:dyDescent="0.15">
      <c r="J180" s="73"/>
      <c r="K180" s="73"/>
    </row>
    <row r="181" spans="10:11" s="34" customFormat="1" ht="18" customHeight="1" x14ac:dyDescent="0.15">
      <c r="J181" s="73"/>
      <c r="K181" s="73"/>
    </row>
    <row r="182" spans="10:11" s="34" customFormat="1" ht="18" customHeight="1" x14ac:dyDescent="0.15">
      <c r="J182" s="73"/>
      <c r="K182" s="73"/>
    </row>
    <row r="183" spans="10:11" s="34" customFormat="1" ht="18" customHeight="1" x14ac:dyDescent="0.15">
      <c r="J183" s="73"/>
      <c r="K183" s="73"/>
    </row>
    <row r="184" spans="10:11" s="34" customFormat="1" ht="18" customHeight="1" x14ac:dyDescent="0.15">
      <c r="J184" s="73"/>
      <c r="K184" s="73"/>
    </row>
    <row r="185" spans="10:11" s="34" customFormat="1" ht="18" customHeight="1" x14ac:dyDescent="0.15">
      <c r="J185" s="73"/>
      <c r="K185" s="73"/>
    </row>
    <row r="186" spans="10:11" s="34" customFormat="1" ht="18" customHeight="1" x14ac:dyDescent="0.15">
      <c r="J186" s="73"/>
      <c r="K186" s="73"/>
    </row>
    <row r="187" spans="10:11" s="34" customFormat="1" ht="18" customHeight="1" x14ac:dyDescent="0.15">
      <c r="J187" s="73"/>
      <c r="K187" s="73"/>
    </row>
    <row r="188" spans="10:11" s="34" customFormat="1" ht="18" customHeight="1" x14ac:dyDescent="0.15">
      <c r="J188" s="73"/>
      <c r="K188" s="73"/>
    </row>
    <row r="189" spans="10:11" s="34" customFormat="1" ht="18" customHeight="1" x14ac:dyDescent="0.15">
      <c r="J189" s="73"/>
      <c r="K189" s="73"/>
    </row>
    <row r="190" spans="10:11" s="34" customFormat="1" ht="18" customHeight="1" x14ac:dyDescent="0.15">
      <c r="J190" s="73"/>
      <c r="K190" s="73"/>
    </row>
    <row r="191" spans="10:11" s="34" customFormat="1" ht="18" customHeight="1" x14ac:dyDescent="0.15">
      <c r="J191" s="73"/>
      <c r="K191" s="73"/>
    </row>
    <row r="192" spans="10:11" s="34" customFormat="1" ht="18" customHeight="1" x14ac:dyDescent="0.15">
      <c r="J192" s="73"/>
      <c r="K192" s="73"/>
    </row>
    <row r="193" spans="10:11" s="34" customFormat="1" ht="18" customHeight="1" x14ac:dyDescent="0.15">
      <c r="J193" s="73"/>
      <c r="K193" s="73"/>
    </row>
    <row r="194" spans="10:11" s="34" customFormat="1" ht="18" customHeight="1" x14ac:dyDescent="0.15">
      <c r="J194" s="73"/>
      <c r="K194" s="73"/>
    </row>
    <row r="195" spans="10:11" s="34" customFormat="1" ht="18" customHeight="1" x14ac:dyDescent="0.15">
      <c r="J195" s="73"/>
      <c r="K195" s="73"/>
    </row>
    <row r="196" spans="10:11" s="34" customFormat="1" ht="18" customHeight="1" x14ac:dyDescent="0.15">
      <c r="J196" s="73"/>
      <c r="K196" s="73"/>
    </row>
    <row r="197" spans="10:11" s="34" customFormat="1" ht="18" customHeight="1" x14ac:dyDescent="0.15">
      <c r="J197" s="73"/>
      <c r="K197" s="73"/>
    </row>
    <row r="198" spans="10:11" s="34" customFormat="1" ht="18" customHeight="1" x14ac:dyDescent="0.15">
      <c r="J198" s="73"/>
      <c r="K198" s="73"/>
    </row>
    <row r="199" spans="10:11" s="34" customFormat="1" ht="18" customHeight="1" x14ac:dyDescent="0.15">
      <c r="J199" s="73"/>
      <c r="K199" s="73"/>
    </row>
    <row r="200" spans="10:11" s="34" customFormat="1" ht="18" customHeight="1" x14ac:dyDescent="0.15">
      <c r="J200" s="73"/>
      <c r="K200" s="73"/>
    </row>
    <row r="201" spans="10:11" s="34" customFormat="1" ht="18" customHeight="1" x14ac:dyDescent="0.15">
      <c r="J201" s="73"/>
      <c r="K201" s="73"/>
    </row>
    <row r="202" spans="10:11" s="34" customFormat="1" ht="18" customHeight="1" x14ac:dyDescent="0.15">
      <c r="J202" s="73"/>
      <c r="K202" s="73"/>
    </row>
    <row r="203" spans="10:11" s="34" customFormat="1" ht="18" customHeight="1" x14ac:dyDescent="0.15">
      <c r="J203" s="73"/>
      <c r="K203" s="73"/>
    </row>
    <row r="204" spans="10:11" s="34" customFormat="1" ht="18" customHeight="1" x14ac:dyDescent="0.15">
      <c r="J204" s="73"/>
      <c r="K204" s="73"/>
    </row>
    <row r="205" spans="10:11" s="34" customFormat="1" ht="18" customHeight="1" x14ac:dyDescent="0.15">
      <c r="J205" s="73"/>
      <c r="K205" s="73"/>
    </row>
    <row r="206" spans="10:11" s="34" customFormat="1" ht="18" customHeight="1" x14ac:dyDescent="0.15">
      <c r="J206" s="73"/>
      <c r="K206" s="73"/>
    </row>
    <row r="207" spans="10:11" s="34" customFormat="1" ht="18" customHeight="1" x14ac:dyDescent="0.15">
      <c r="J207" s="73"/>
      <c r="K207" s="73"/>
    </row>
    <row r="208" spans="10:11" s="34" customFormat="1" ht="18" customHeight="1" x14ac:dyDescent="0.15">
      <c r="J208" s="73"/>
      <c r="K208" s="73"/>
    </row>
    <row r="209" spans="10:11" s="34" customFormat="1" ht="18" customHeight="1" x14ac:dyDescent="0.15">
      <c r="J209" s="73"/>
      <c r="K209" s="73"/>
    </row>
    <row r="210" spans="10:11" s="34" customFormat="1" ht="18" customHeight="1" x14ac:dyDescent="0.15">
      <c r="J210" s="73"/>
      <c r="K210" s="73"/>
    </row>
    <row r="211" spans="10:11" s="34" customFormat="1" ht="18" customHeight="1" x14ac:dyDescent="0.15">
      <c r="J211" s="73"/>
      <c r="K211" s="73"/>
    </row>
    <row r="212" spans="10:11" s="34" customFormat="1" ht="18" customHeight="1" x14ac:dyDescent="0.15">
      <c r="J212" s="73"/>
      <c r="K212" s="73"/>
    </row>
    <row r="213" spans="10:11" s="34" customFormat="1" ht="18" customHeight="1" x14ac:dyDescent="0.15">
      <c r="J213" s="73"/>
      <c r="K213" s="73"/>
    </row>
    <row r="214" spans="10:11" s="34" customFormat="1" ht="18" customHeight="1" x14ac:dyDescent="0.15">
      <c r="J214" s="73"/>
      <c r="K214" s="73"/>
    </row>
    <row r="215" spans="10:11" s="34" customFormat="1" ht="18" customHeight="1" x14ac:dyDescent="0.15">
      <c r="J215" s="73"/>
      <c r="K215" s="73"/>
    </row>
    <row r="216" spans="10:11" s="34" customFormat="1" ht="18" customHeight="1" x14ac:dyDescent="0.15">
      <c r="J216" s="73"/>
      <c r="K216" s="73"/>
    </row>
    <row r="217" spans="10:11" s="34" customFormat="1" ht="18" customHeight="1" x14ac:dyDescent="0.15">
      <c r="J217" s="73"/>
      <c r="K217" s="73"/>
    </row>
    <row r="218" spans="10:11" s="34" customFormat="1" ht="18" customHeight="1" x14ac:dyDescent="0.15">
      <c r="J218" s="73"/>
      <c r="K218" s="73"/>
    </row>
    <row r="219" spans="10:11" s="34" customFormat="1" ht="18" customHeight="1" x14ac:dyDescent="0.15">
      <c r="J219" s="73"/>
      <c r="K219" s="73"/>
    </row>
    <row r="220" spans="10:11" s="34" customFormat="1" ht="18" customHeight="1" x14ac:dyDescent="0.15">
      <c r="J220" s="73"/>
      <c r="K220" s="73"/>
    </row>
    <row r="221" spans="10:11" s="34" customFormat="1" ht="18" customHeight="1" x14ac:dyDescent="0.15">
      <c r="J221" s="73"/>
      <c r="K221" s="73"/>
    </row>
    <row r="222" spans="10:11" s="34" customFormat="1" ht="18" customHeight="1" x14ac:dyDescent="0.15">
      <c r="J222" s="73"/>
      <c r="K222" s="73"/>
    </row>
    <row r="223" spans="10:11" s="34" customFormat="1" ht="18" customHeight="1" x14ac:dyDescent="0.15">
      <c r="J223" s="73"/>
      <c r="K223" s="73"/>
    </row>
    <row r="224" spans="10:11" s="34" customFormat="1" ht="18" customHeight="1" x14ac:dyDescent="0.15">
      <c r="J224" s="73"/>
      <c r="K224" s="73"/>
    </row>
    <row r="225" spans="10:11" s="34" customFormat="1" ht="18" customHeight="1" x14ac:dyDescent="0.15">
      <c r="J225" s="73"/>
      <c r="K225" s="73"/>
    </row>
    <row r="226" spans="10:11" s="34" customFormat="1" ht="18" customHeight="1" x14ac:dyDescent="0.15">
      <c r="J226" s="73"/>
      <c r="K226" s="73"/>
    </row>
    <row r="227" spans="10:11" s="34" customFormat="1" ht="18" customHeight="1" x14ac:dyDescent="0.15">
      <c r="J227" s="73"/>
      <c r="K227" s="73"/>
    </row>
    <row r="228" spans="10:11" s="34" customFormat="1" ht="18" customHeight="1" x14ac:dyDescent="0.15">
      <c r="J228" s="73"/>
      <c r="K228" s="73"/>
    </row>
    <row r="229" spans="10:11" s="34" customFormat="1" ht="18" customHeight="1" x14ac:dyDescent="0.15">
      <c r="J229" s="73"/>
      <c r="K229" s="73"/>
    </row>
    <row r="230" spans="10:11" s="34" customFormat="1" x14ac:dyDescent="0.15">
      <c r="J230" s="73"/>
      <c r="K230" s="73"/>
    </row>
    <row r="231" spans="10:11" s="34" customFormat="1" x14ac:dyDescent="0.15">
      <c r="J231" s="73"/>
      <c r="K231" s="73"/>
    </row>
    <row r="232" spans="10:11" s="34" customFormat="1" x14ac:dyDescent="0.15">
      <c r="J232" s="73"/>
      <c r="K232" s="73"/>
    </row>
    <row r="233" spans="10:11" s="34" customFormat="1" x14ac:dyDescent="0.15">
      <c r="J233" s="73"/>
      <c r="K233" s="73"/>
    </row>
    <row r="234" spans="10:11" s="34" customFormat="1" x14ac:dyDescent="0.15">
      <c r="J234" s="73"/>
      <c r="K234" s="73"/>
    </row>
    <row r="235" spans="10:11" s="34" customFormat="1" x14ac:dyDescent="0.15">
      <c r="J235" s="73"/>
      <c r="K235" s="73"/>
    </row>
    <row r="236" spans="10:11" s="34" customFormat="1" x14ac:dyDescent="0.15">
      <c r="J236" s="73"/>
      <c r="K236" s="73"/>
    </row>
    <row r="237" spans="10:11" s="34" customFormat="1" x14ac:dyDescent="0.15">
      <c r="J237" s="73"/>
      <c r="K237" s="73"/>
    </row>
    <row r="238" spans="10:11" s="34" customFormat="1" x14ac:dyDescent="0.15">
      <c r="J238" s="73"/>
      <c r="K238" s="73"/>
    </row>
    <row r="239" spans="10:11" s="34" customFormat="1" x14ac:dyDescent="0.15">
      <c r="J239" s="73"/>
      <c r="K239" s="73"/>
    </row>
    <row r="240" spans="10:11" s="34" customFormat="1" x14ac:dyDescent="0.15">
      <c r="J240" s="73"/>
      <c r="K240" s="73"/>
    </row>
    <row r="241" spans="10:11" s="34" customFormat="1" x14ac:dyDescent="0.15">
      <c r="J241" s="73"/>
      <c r="K241" s="73"/>
    </row>
    <row r="242" spans="10:11" s="34" customFormat="1" x14ac:dyDescent="0.15">
      <c r="J242" s="73"/>
      <c r="K242" s="73"/>
    </row>
    <row r="243" spans="10:11" s="34" customFormat="1" x14ac:dyDescent="0.15">
      <c r="J243" s="73"/>
      <c r="K243" s="73"/>
    </row>
    <row r="244" spans="10:11" s="34" customFormat="1" x14ac:dyDescent="0.15">
      <c r="J244" s="73"/>
      <c r="K244" s="73"/>
    </row>
    <row r="245" spans="10:11" s="34" customFormat="1" x14ac:dyDescent="0.15">
      <c r="J245" s="73"/>
      <c r="K245" s="73"/>
    </row>
    <row r="246" spans="10:11" s="34" customFormat="1" x14ac:dyDescent="0.15">
      <c r="J246" s="73"/>
      <c r="K246" s="73"/>
    </row>
    <row r="247" spans="10:11" s="34" customFormat="1" x14ac:dyDescent="0.15">
      <c r="J247" s="73"/>
      <c r="K247" s="73"/>
    </row>
    <row r="248" spans="10:11" s="34" customFormat="1" x14ac:dyDescent="0.15">
      <c r="J248" s="73"/>
      <c r="K248" s="73"/>
    </row>
    <row r="249" spans="10:11" s="34" customFormat="1" x14ac:dyDescent="0.15">
      <c r="J249" s="73"/>
      <c r="K249" s="73"/>
    </row>
    <row r="250" spans="10:11" s="34" customFormat="1" x14ac:dyDescent="0.15">
      <c r="J250" s="73"/>
      <c r="K250" s="73"/>
    </row>
    <row r="251" spans="10:11" s="34" customFormat="1" x14ac:dyDescent="0.15">
      <c r="J251" s="73"/>
      <c r="K251" s="73"/>
    </row>
    <row r="252" spans="10:11" s="34" customFormat="1" x14ac:dyDescent="0.15">
      <c r="J252" s="73"/>
      <c r="K252" s="73"/>
    </row>
    <row r="253" spans="10:11" s="34" customFormat="1" x14ac:dyDescent="0.15">
      <c r="J253" s="73"/>
      <c r="K253" s="73"/>
    </row>
    <row r="254" spans="10:11" s="34" customFormat="1" x14ac:dyDescent="0.15">
      <c r="J254" s="73"/>
      <c r="K254" s="73"/>
    </row>
    <row r="255" spans="10:11" s="34" customFormat="1" x14ac:dyDescent="0.15">
      <c r="J255" s="73"/>
      <c r="K255" s="73"/>
    </row>
    <row r="256" spans="10:11" s="34" customFormat="1" x14ac:dyDescent="0.15">
      <c r="J256" s="73"/>
      <c r="K256" s="73"/>
    </row>
    <row r="257" spans="10:11" s="34" customFormat="1" x14ac:dyDescent="0.15">
      <c r="J257" s="73"/>
      <c r="K257" s="73"/>
    </row>
    <row r="258" spans="10:11" s="34" customFormat="1" x14ac:dyDescent="0.15">
      <c r="J258" s="73"/>
      <c r="K258" s="73"/>
    </row>
    <row r="259" spans="10:11" s="34" customFormat="1" x14ac:dyDescent="0.15">
      <c r="J259" s="73"/>
      <c r="K259" s="73"/>
    </row>
    <row r="260" spans="10:11" s="34" customFormat="1" x14ac:dyDescent="0.15">
      <c r="J260" s="73"/>
      <c r="K260" s="73"/>
    </row>
    <row r="261" spans="10:11" s="34" customFormat="1" x14ac:dyDescent="0.15">
      <c r="J261" s="73"/>
      <c r="K261" s="73"/>
    </row>
    <row r="262" spans="10:11" s="34" customFormat="1" x14ac:dyDescent="0.15">
      <c r="J262" s="73"/>
      <c r="K262" s="73"/>
    </row>
    <row r="263" spans="10:11" s="34" customFormat="1" x14ac:dyDescent="0.15">
      <c r="J263" s="73"/>
      <c r="K263" s="73"/>
    </row>
    <row r="264" spans="10:11" s="34" customFormat="1" x14ac:dyDescent="0.15">
      <c r="J264" s="73"/>
      <c r="K264" s="73"/>
    </row>
    <row r="265" spans="10:11" s="34" customFormat="1" x14ac:dyDescent="0.15">
      <c r="J265" s="73"/>
      <c r="K265" s="73"/>
    </row>
    <row r="266" spans="10:11" s="34" customFormat="1" x14ac:dyDescent="0.15">
      <c r="J266" s="73"/>
      <c r="K266" s="73"/>
    </row>
    <row r="267" spans="10:11" s="34" customFormat="1" x14ac:dyDescent="0.15">
      <c r="J267" s="73"/>
      <c r="K267" s="73"/>
    </row>
    <row r="268" spans="10:11" s="34" customFormat="1" x14ac:dyDescent="0.15">
      <c r="J268" s="73"/>
      <c r="K268" s="73"/>
    </row>
    <row r="269" spans="10:11" s="34" customFormat="1" x14ac:dyDescent="0.15">
      <c r="J269" s="73"/>
      <c r="K269" s="73"/>
    </row>
    <row r="270" spans="10:11" s="34" customFormat="1" x14ac:dyDescent="0.15">
      <c r="J270" s="73"/>
      <c r="K270" s="73"/>
    </row>
    <row r="271" spans="10:11" s="34" customFormat="1" x14ac:dyDescent="0.15">
      <c r="J271" s="73"/>
      <c r="K271" s="73"/>
    </row>
    <row r="272" spans="10:11" s="34" customFormat="1" x14ac:dyDescent="0.15">
      <c r="J272" s="73"/>
      <c r="K272" s="73"/>
    </row>
    <row r="273" spans="10:11" s="34" customFormat="1" x14ac:dyDescent="0.15">
      <c r="J273" s="73"/>
      <c r="K273" s="73"/>
    </row>
    <row r="274" spans="10:11" s="34" customFormat="1" x14ac:dyDescent="0.15">
      <c r="J274" s="73"/>
      <c r="K274" s="73"/>
    </row>
    <row r="275" spans="10:11" s="34" customFormat="1" x14ac:dyDescent="0.15">
      <c r="J275" s="73"/>
      <c r="K275" s="73"/>
    </row>
    <row r="276" spans="10:11" s="34" customFormat="1" x14ac:dyDescent="0.15">
      <c r="J276" s="73"/>
      <c r="K276" s="73"/>
    </row>
    <row r="277" spans="10:11" s="34" customFormat="1" x14ac:dyDescent="0.15">
      <c r="J277" s="73"/>
      <c r="K277" s="73"/>
    </row>
    <row r="278" spans="10:11" s="34" customFormat="1" x14ac:dyDescent="0.15">
      <c r="J278" s="73"/>
      <c r="K278" s="73"/>
    </row>
    <row r="279" spans="10:11" s="34" customFormat="1" x14ac:dyDescent="0.15">
      <c r="J279" s="73"/>
      <c r="K279" s="73"/>
    </row>
    <row r="280" spans="10:11" s="34" customFormat="1" x14ac:dyDescent="0.15">
      <c r="J280" s="73"/>
      <c r="K280" s="73"/>
    </row>
    <row r="281" spans="10:11" s="34" customFormat="1" x14ac:dyDescent="0.15">
      <c r="J281" s="73"/>
      <c r="K281" s="73"/>
    </row>
    <row r="282" spans="10:11" s="34" customFormat="1" x14ac:dyDescent="0.15">
      <c r="J282" s="73"/>
      <c r="K282" s="73"/>
    </row>
    <row r="283" spans="10:11" s="34" customFormat="1" x14ac:dyDescent="0.15">
      <c r="J283" s="73"/>
      <c r="K283" s="73"/>
    </row>
    <row r="284" spans="10:11" s="34" customFormat="1" x14ac:dyDescent="0.15">
      <c r="J284" s="73"/>
      <c r="K284" s="73"/>
    </row>
    <row r="285" spans="10:11" s="34" customFormat="1" x14ac:dyDescent="0.15">
      <c r="J285" s="73"/>
      <c r="K285" s="73"/>
    </row>
    <row r="286" spans="10:11" s="34" customFormat="1" x14ac:dyDescent="0.15">
      <c r="J286" s="73"/>
      <c r="K286" s="73"/>
    </row>
    <row r="287" spans="10:11" s="34" customFormat="1" x14ac:dyDescent="0.15">
      <c r="J287" s="73"/>
      <c r="K287" s="73"/>
    </row>
    <row r="288" spans="10:11" s="34" customFormat="1" x14ac:dyDescent="0.15">
      <c r="J288" s="73"/>
      <c r="K288" s="73"/>
    </row>
    <row r="289" spans="10:11" s="34" customFormat="1" x14ac:dyDescent="0.15">
      <c r="J289" s="73"/>
      <c r="K289" s="73"/>
    </row>
    <row r="290" spans="10:11" s="34" customFormat="1" x14ac:dyDescent="0.15">
      <c r="J290" s="73"/>
      <c r="K290" s="73"/>
    </row>
    <row r="291" spans="10:11" s="34" customFormat="1" x14ac:dyDescent="0.15">
      <c r="J291" s="73"/>
      <c r="K291" s="73"/>
    </row>
    <row r="292" spans="10:11" s="34" customFormat="1" x14ac:dyDescent="0.15">
      <c r="J292" s="73"/>
      <c r="K292" s="73"/>
    </row>
    <row r="293" spans="10:11" s="34" customFormat="1" x14ac:dyDescent="0.15">
      <c r="J293" s="73"/>
      <c r="K293" s="73"/>
    </row>
    <row r="294" spans="10:11" s="34" customFormat="1" x14ac:dyDescent="0.15">
      <c r="J294" s="73"/>
      <c r="K294" s="73"/>
    </row>
    <row r="295" spans="10:11" s="34" customFormat="1" x14ac:dyDescent="0.15">
      <c r="J295" s="73"/>
      <c r="K295" s="73"/>
    </row>
    <row r="296" spans="10:11" s="34" customFormat="1" x14ac:dyDescent="0.15">
      <c r="J296" s="73"/>
      <c r="K296" s="73"/>
    </row>
    <row r="297" spans="10:11" s="34" customFormat="1" x14ac:dyDescent="0.15">
      <c r="J297" s="73"/>
      <c r="K297" s="73"/>
    </row>
    <row r="298" spans="10:11" s="34" customFormat="1" x14ac:dyDescent="0.15">
      <c r="J298" s="73"/>
      <c r="K298" s="73"/>
    </row>
    <row r="299" spans="10:11" s="34" customFormat="1" x14ac:dyDescent="0.15">
      <c r="J299" s="73"/>
      <c r="K299" s="73"/>
    </row>
    <row r="300" spans="10:11" s="34" customFormat="1" x14ac:dyDescent="0.15">
      <c r="J300" s="73"/>
      <c r="K300" s="73"/>
    </row>
    <row r="301" spans="10:11" s="34" customFormat="1" x14ac:dyDescent="0.15">
      <c r="J301" s="73"/>
      <c r="K301" s="73"/>
    </row>
    <row r="302" spans="10:11" s="34" customFormat="1" x14ac:dyDescent="0.15">
      <c r="J302" s="73"/>
      <c r="K302" s="73"/>
    </row>
    <row r="303" spans="10:11" s="34" customFormat="1" x14ac:dyDescent="0.15">
      <c r="J303" s="73"/>
      <c r="K303" s="73"/>
    </row>
    <row r="304" spans="10:11" s="34" customFormat="1" x14ac:dyDescent="0.15">
      <c r="J304" s="73"/>
      <c r="K304" s="73"/>
    </row>
    <row r="305" spans="10:11" s="34" customFormat="1" x14ac:dyDescent="0.15">
      <c r="J305" s="73"/>
      <c r="K305" s="73"/>
    </row>
    <row r="306" spans="10:11" s="34" customFormat="1" x14ac:dyDescent="0.15">
      <c r="J306" s="73"/>
      <c r="K306" s="73"/>
    </row>
    <row r="307" spans="10:11" s="34" customFormat="1" x14ac:dyDescent="0.15">
      <c r="J307" s="73"/>
      <c r="K307" s="73"/>
    </row>
    <row r="308" spans="10:11" s="34" customFormat="1" x14ac:dyDescent="0.15">
      <c r="J308" s="73"/>
      <c r="K308" s="73"/>
    </row>
    <row r="309" spans="10:11" s="34" customFormat="1" x14ac:dyDescent="0.15">
      <c r="J309" s="73"/>
      <c r="K309" s="73"/>
    </row>
    <row r="310" spans="10:11" s="34" customFormat="1" x14ac:dyDescent="0.15">
      <c r="J310" s="73"/>
      <c r="K310" s="73"/>
    </row>
    <row r="311" spans="10:11" s="34" customFormat="1" x14ac:dyDescent="0.15">
      <c r="J311" s="73"/>
      <c r="K311" s="73"/>
    </row>
    <row r="312" spans="10:11" s="34" customFormat="1" x14ac:dyDescent="0.15">
      <c r="J312" s="73"/>
      <c r="K312" s="73"/>
    </row>
    <row r="313" spans="10:11" s="34" customFormat="1" x14ac:dyDescent="0.15">
      <c r="J313" s="73"/>
      <c r="K313" s="73"/>
    </row>
    <row r="314" spans="10:11" s="34" customFormat="1" x14ac:dyDescent="0.15">
      <c r="J314" s="73"/>
      <c r="K314" s="73"/>
    </row>
    <row r="315" spans="10:11" s="34" customFormat="1" x14ac:dyDescent="0.15">
      <c r="J315" s="73"/>
      <c r="K315" s="73"/>
    </row>
    <row r="316" spans="10:11" s="34" customFormat="1" x14ac:dyDescent="0.15">
      <c r="J316" s="73"/>
      <c r="K316" s="73"/>
    </row>
    <row r="317" spans="10:11" s="34" customFormat="1" x14ac:dyDescent="0.15">
      <c r="J317" s="73"/>
      <c r="K317" s="73"/>
    </row>
    <row r="318" spans="10:11" s="34" customFormat="1" x14ac:dyDescent="0.15">
      <c r="J318" s="73"/>
      <c r="K318" s="73"/>
    </row>
    <row r="319" spans="10:11" s="34" customFormat="1" x14ac:dyDescent="0.15">
      <c r="J319" s="73"/>
      <c r="K319" s="73"/>
    </row>
    <row r="320" spans="10:11" s="34" customFormat="1" x14ac:dyDescent="0.15">
      <c r="J320" s="73"/>
      <c r="K320" s="73"/>
    </row>
    <row r="321" spans="10:11" s="34" customFormat="1" x14ac:dyDescent="0.15">
      <c r="J321" s="73"/>
      <c r="K321" s="73"/>
    </row>
    <row r="322" spans="10:11" s="34" customFormat="1" x14ac:dyDescent="0.15">
      <c r="J322" s="73"/>
      <c r="K322" s="73"/>
    </row>
    <row r="323" spans="10:11" s="34" customFormat="1" x14ac:dyDescent="0.15">
      <c r="J323" s="73"/>
      <c r="K323" s="73"/>
    </row>
    <row r="324" spans="10:11" s="34" customFormat="1" x14ac:dyDescent="0.15">
      <c r="J324" s="73"/>
      <c r="K324" s="73"/>
    </row>
    <row r="325" spans="10:11" s="34" customFormat="1" x14ac:dyDescent="0.15">
      <c r="J325" s="73"/>
      <c r="K325" s="73"/>
    </row>
    <row r="326" spans="10:11" s="34" customFormat="1" x14ac:dyDescent="0.15">
      <c r="J326" s="73"/>
      <c r="K326" s="73"/>
    </row>
    <row r="327" spans="10:11" s="34" customFormat="1" x14ac:dyDescent="0.15">
      <c r="J327" s="73"/>
      <c r="K327" s="73"/>
    </row>
    <row r="328" spans="10:11" s="34" customFormat="1" x14ac:dyDescent="0.15">
      <c r="J328" s="73"/>
      <c r="K328" s="73"/>
    </row>
    <row r="329" spans="10:11" s="34" customFormat="1" x14ac:dyDescent="0.15">
      <c r="J329" s="73"/>
      <c r="K329" s="73"/>
    </row>
    <row r="330" spans="10:11" s="34" customFormat="1" x14ac:dyDescent="0.15">
      <c r="J330" s="73"/>
      <c r="K330" s="73"/>
    </row>
    <row r="331" spans="10:11" s="34" customFormat="1" x14ac:dyDescent="0.15">
      <c r="J331" s="73"/>
      <c r="K331" s="73"/>
    </row>
    <row r="332" spans="10:11" s="34" customFormat="1" x14ac:dyDescent="0.15">
      <c r="J332" s="73"/>
      <c r="K332" s="73"/>
    </row>
    <row r="333" spans="10:11" s="34" customFormat="1" x14ac:dyDescent="0.15">
      <c r="J333" s="73"/>
      <c r="K333" s="73"/>
    </row>
    <row r="334" spans="10:11" s="34" customFormat="1" x14ac:dyDescent="0.15">
      <c r="J334" s="73"/>
      <c r="K334" s="73"/>
    </row>
    <row r="335" spans="10:11" s="34" customFormat="1" x14ac:dyDescent="0.15">
      <c r="J335" s="73"/>
      <c r="K335" s="73"/>
    </row>
    <row r="336" spans="10:11" s="34" customFormat="1" x14ac:dyDescent="0.15">
      <c r="J336" s="73"/>
      <c r="K336" s="73"/>
    </row>
    <row r="337" spans="10:11" s="34" customFormat="1" x14ac:dyDescent="0.15">
      <c r="J337" s="73"/>
      <c r="K337" s="73"/>
    </row>
    <row r="338" spans="10:11" s="34" customFormat="1" x14ac:dyDescent="0.15">
      <c r="J338" s="73"/>
      <c r="K338" s="73"/>
    </row>
    <row r="339" spans="10:11" s="34" customFormat="1" x14ac:dyDescent="0.15">
      <c r="J339" s="73"/>
      <c r="K339" s="73"/>
    </row>
    <row r="340" spans="10:11" s="34" customFormat="1" x14ac:dyDescent="0.15">
      <c r="J340" s="73"/>
      <c r="K340" s="73"/>
    </row>
    <row r="341" spans="10:11" s="34" customFormat="1" x14ac:dyDescent="0.15">
      <c r="J341" s="73"/>
      <c r="K341" s="73"/>
    </row>
    <row r="342" spans="10:11" s="34" customFormat="1" x14ac:dyDescent="0.15">
      <c r="J342" s="73"/>
      <c r="K342" s="73"/>
    </row>
    <row r="343" spans="10:11" s="34" customFormat="1" x14ac:dyDescent="0.15">
      <c r="J343" s="73"/>
      <c r="K343" s="73"/>
    </row>
    <row r="344" spans="10:11" s="34" customFormat="1" x14ac:dyDescent="0.15">
      <c r="J344" s="73"/>
      <c r="K344" s="73"/>
    </row>
    <row r="345" spans="10:11" s="34" customFormat="1" x14ac:dyDescent="0.15">
      <c r="J345" s="73"/>
      <c r="K345" s="73"/>
    </row>
    <row r="346" spans="10:11" s="34" customFormat="1" x14ac:dyDescent="0.15">
      <c r="J346" s="73"/>
      <c r="K346" s="73"/>
    </row>
    <row r="347" spans="10:11" s="34" customFormat="1" x14ac:dyDescent="0.15">
      <c r="J347" s="73"/>
      <c r="K347" s="73"/>
    </row>
    <row r="348" spans="10:11" s="34" customFormat="1" x14ac:dyDescent="0.15">
      <c r="J348" s="73"/>
      <c r="K348" s="73"/>
    </row>
    <row r="349" spans="10:11" s="34" customFormat="1" x14ac:dyDescent="0.15">
      <c r="J349" s="73"/>
      <c r="K349" s="73"/>
    </row>
    <row r="350" spans="10:11" s="34" customFormat="1" x14ac:dyDescent="0.15">
      <c r="J350" s="73"/>
      <c r="K350" s="73"/>
    </row>
    <row r="351" spans="10:11" s="34" customFormat="1" x14ac:dyDescent="0.15">
      <c r="J351" s="73"/>
      <c r="K351" s="73"/>
    </row>
    <row r="352" spans="10:11" s="34" customFormat="1" x14ac:dyDescent="0.15">
      <c r="J352" s="73"/>
      <c r="K352" s="73"/>
    </row>
    <row r="353" spans="10:11" s="34" customFormat="1" x14ac:dyDescent="0.15">
      <c r="J353" s="73"/>
      <c r="K353" s="73"/>
    </row>
    <row r="354" spans="10:11" s="34" customFormat="1" x14ac:dyDescent="0.15">
      <c r="J354" s="73"/>
      <c r="K354" s="73"/>
    </row>
    <row r="355" spans="10:11" s="34" customFormat="1" x14ac:dyDescent="0.15">
      <c r="J355" s="73"/>
      <c r="K355" s="73"/>
    </row>
    <row r="356" spans="10:11" s="34" customFormat="1" x14ac:dyDescent="0.15">
      <c r="J356" s="73"/>
      <c r="K356" s="73"/>
    </row>
    <row r="357" spans="10:11" s="34" customFormat="1" x14ac:dyDescent="0.15">
      <c r="J357" s="73"/>
      <c r="K357" s="73"/>
    </row>
    <row r="358" spans="10:11" s="34" customFormat="1" x14ac:dyDescent="0.15">
      <c r="J358" s="73"/>
      <c r="K358" s="73"/>
    </row>
    <row r="359" spans="10:11" s="34" customFormat="1" x14ac:dyDescent="0.15">
      <c r="J359" s="73"/>
      <c r="K359" s="73"/>
    </row>
    <row r="360" spans="10:11" s="34" customFormat="1" x14ac:dyDescent="0.15">
      <c r="J360" s="73"/>
      <c r="K360" s="73"/>
    </row>
    <row r="361" spans="10:11" s="34" customFormat="1" x14ac:dyDescent="0.15">
      <c r="J361" s="73"/>
      <c r="K361" s="73"/>
    </row>
    <row r="362" spans="10:11" s="34" customFormat="1" x14ac:dyDescent="0.15">
      <c r="J362" s="73"/>
      <c r="K362" s="73"/>
    </row>
    <row r="363" spans="10:11" s="34" customFormat="1" x14ac:dyDescent="0.15">
      <c r="J363" s="73"/>
      <c r="K363" s="73"/>
    </row>
    <row r="364" spans="10:11" s="34" customFormat="1" x14ac:dyDescent="0.15">
      <c r="J364" s="73"/>
      <c r="K364" s="73"/>
    </row>
    <row r="365" spans="10:11" s="34" customFormat="1" x14ac:dyDescent="0.15">
      <c r="J365" s="73"/>
      <c r="K365" s="73"/>
    </row>
    <row r="366" spans="10:11" s="34" customFormat="1" x14ac:dyDescent="0.15">
      <c r="J366" s="73"/>
      <c r="K366" s="73"/>
    </row>
    <row r="367" spans="10:11" s="34" customFormat="1" x14ac:dyDescent="0.15">
      <c r="J367" s="73"/>
      <c r="K367" s="73"/>
    </row>
    <row r="368" spans="10:11" s="34" customFormat="1" x14ac:dyDescent="0.15">
      <c r="J368" s="73"/>
      <c r="K368" s="73"/>
    </row>
    <row r="369" spans="10:11" s="34" customFormat="1" x14ac:dyDescent="0.15">
      <c r="J369" s="73"/>
      <c r="K369" s="73"/>
    </row>
    <row r="370" spans="10:11" s="34" customFormat="1" x14ac:dyDescent="0.15">
      <c r="J370" s="73"/>
      <c r="K370" s="73"/>
    </row>
    <row r="371" spans="10:11" s="34" customFormat="1" x14ac:dyDescent="0.15">
      <c r="J371" s="73"/>
      <c r="K371" s="73"/>
    </row>
    <row r="372" spans="10:11" s="34" customFormat="1" x14ac:dyDescent="0.15">
      <c r="J372" s="73"/>
      <c r="K372" s="73"/>
    </row>
    <row r="373" spans="10:11" s="34" customFormat="1" x14ac:dyDescent="0.15">
      <c r="J373" s="73"/>
      <c r="K373" s="73"/>
    </row>
    <row r="374" spans="10:11" s="34" customFormat="1" x14ac:dyDescent="0.15">
      <c r="J374" s="73"/>
      <c r="K374" s="73"/>
    </row>
    <row r="375" spans="10:11" s="34" customFormat="1" x14ac:dyDescent="0.15">
      <c r="J375" s="73"/>
      <c r="K375" s="73"/>
    </row>
    <row r="376" spans="10:11" s="34" customFormat="1" x14ac:dyDescent="0.15">
      <c r="J376" s="73"/>
      <c r="K376" s="73"/>
    </row>
    <row r="377" spans="10:11" s="34" customFormat="1" x14ac:dyDescent="0.15">
      <c r="J377" s="73"/>
      <c r="K377" s="73"/>
    </row>
    <row r="378" spans="10:11" s="34" customFormat="1" x14ac:dyDescent="0.15">
      <c r="J378" s="73"/>
      <c r="K378" s="73"/>
    </row>
    <row r="379" spans="10:11" s="34" customFormat="1" x14ac:dyDescent="0.15">
      <c r="J379" s="73"/>
      <c r="K379" s="73"/>
    </row>
    <row r="380" spans="10:11" s="34" customFormat="1" x14ac:dyDescent="0.15">
      <c r="J380" s="73"/>
      <c r="K380" s="73"/>
    </row>
    <row r="381" spans="10:11" s="34" customFormat="1" x14ac:dyDescent="0.15">
      <c r="J381" s="73"/>
      <c r="K381" s="73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A1:Q381"/>
  <sheetViews>
    <sheetView workbookViewId="0">
      <selection activeCell="H21" sqref="H21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70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[2]財政指標!$M$1</f>
        <v>烏山町</v>
      </c>
      <c r="P1" s="32" t="str">
        <f>[2]財政指標!$M$1</f>
        <v>烏山町</v>
      </c>
    </row>
    <row r="2" spans="1:17" ht="15" customHeight="1" x14ac:dyDescent="0.15">
      <c r="M2" s="18" t="s">
        <v>147</v>
      </c>
      <c r="Q2" s="18" t="s">
        <v>147</v>
      </c>
    </row>
    <row r="3" spans="1:17" ht="18" customHeight="1" x14ac:dyDescent="0.15">
      <c r="A3" s="17"/>
      <c r="B3" s="17" t="s">
        <v>167</v>
      </c>
      <c r="C3" s="17" t="s">
        <v>168</v>
      </c>
      <c r="D3" s="17" t="s">
        <v>170</v>
      </c>
      <c r="E3" s="17" t="s">
        <v>172</v>
      </c>
      <c r="F3" s="17" t="s">
        <v>174</v>
      </c>
      <c r="G3" s="17" t="s">
        <v>176</v>
      </c>
      <c r="H3" s="17" t="s">
        <v>178</v>
      </c>
      <c r="I3" s="17" t="s">
        <v>180</v>
      </c>
      <c r="J3" s="14" t="s">
        <v>221</v>
      </c>
      <c r="K3" s="14" t="s">
        <v>223</v>
      </c>
      <c r="L3" s="71" t="s">
        <v>186</v>
      </c>
      <c r="M3" s="71" t="s">
        <v>188</v>
      </c>
      <c r="N3" s="71" t="s">
        <v>190</v>
      </c>
      <c r="O3" s="2" t="s">
        <v>192</v>
      </c>
      <c r="P3" s="2" t="s">
        <v>194</v>
      </c>
      <c r="Q3" s="2" t="s">
        <v>159</v>
      </c>
    </row>
    <row r="4" spans="1:17" ht="18" customHeight="1" x14ac:dyDescent="0.15">
      <c r="A4" s="19" t="s">
        <v>75</v>
      </c>
      <c r="B4" s="16"/>
      <c r="C4" s="17"/>
      <c r="D4" s="17">
        <v>128384</v>
      </c>
      <c r="E4" s="17">
        <v>131154</v>
      </c>
      <c r="F4" s="17">
        <v>137348</v>
      </c>
      <c r="G4" s="17">
        <v>136591</v>
      </c>
      <c r="H4" s="17">
        <v>133899</v>
      </c>
      <c r="I4" s="17">
        <v>132182</v>
      </c>
      <c r="J4" s="72">
        <v>136397</v>
      </c>
      <c r="K4" s="13">
        <v>132138</v>
      </c>
      <c r="L4" s="52">
        <v>131302</v>
      </c>
      <c r="M4" s="52">
        <v>118835</v>
      </c>
      <c r="N4" s="52">
        <v>118084</v>
      </c>
      <c r="O4" s="52">
        <v>113662</v>
      </c>
      <c r="P4" s="52">
        <v>105783</v>
      </c>
      <c r="Q4" s="52">
        <v>100750</v>
      </c>
    </row>
    <row r="5" spans="1:17" ht="18" customHeight="1" x14ac:dyDescent="0.15">
      <c r="A5" s="19" t="s">
        <v>74</v>
      </c>
      <c r="B5" s="16"/>
      <c r="C5" s="17"/>
      <c r="D5" s="17">
        <v>928898</v>
      </c>
      <c r="E5" s="17">
        <v>725571</v>
      </c>
      <c r="F5" s="17">
        <v>712806</v>
      </c>
      <c r="G5" s="17">
        <v>653220</v>
      </c>
      <c r="H5" s="17">
        <v>686310</v>
      </c>
      <c r="I5" s="17">
        <v>721208</v>
      </c>
      <c r="J5" s="72">
        <v>724694</v>
      </c>
      <c r="K5" s="13">
        <v>695070</v>
      </c>
      <c r="L5" s="52">
        <v>913150</v>
      </c>
      <c r="M5" s="52">
        <v>778865</v>
      </c>
      <c r="N5" s="52">
        <v>721676</v>
      </c>
      <c r="O5" s="52">
        <v>744199</v>
      </c>
      <c r="P5" s="52">
        <v>896902</v>
      </c>
      <c r="Q5" s="52">
        <v>827319</v>
      </c>
    </row>
    <row r="6" spans="1:17" ht="18" customHeight="1" x14ac:dyDescent="0.15">
      <c r="A6" s="19" t="s">
        <v>76</v>
      </c>
      <c r="B6" s="16"/>
      <c r="C6" s="17"/>
      <c r="D6" s="17">
        <v>621258</v>
      </c>
      <c r="E6" s="17">
        <v>815680</v>
      </c>
      <c r="F6" s="17">
        <v>930897</v>
      </c>
      <c r="G6" s="17">
        <v>1049359</v>
      </c>
      <c r="H6" s="17">
        <v>1099048</v>
      </c>
      <c r="I6" s="17">
        <v>1152130</v>
      </c>
      <c r="J6" s="72">
        <v>1154751</v>
      </c>
      <c r="K6" s="70">
        <v>1250863</v>
      </c>
      <c r="L6" s="52">
        <v>1418009</v>
      </c>
      <c r="M6" s="52">
        <v>1119495</v>
      </c>
      <c r="N6" s="52">
        <v>1203149</v>
      </c>
      <c r="O6" s="52">
        <v>1204298</v>
      </c>
      <c r="P6" s="52">
        <v>1228253</v>
      </c>
      <c r="Q6" s="52">
        <v>1331174</v>
      </c>
    </row>
    <row r="7" spans="1:17" ht="18" customHeight="1" x14ac:dyDescent="0.15">
      <c r="A7" s="19" t="s">
        <v>85</v>
      </c>
      <c r="B7" s="16"/>
      <c r="C7" s="17"/>
      <c r="D7" s="17">
        <v>547695</v>
      </c>
      <c r="E7" s="17">
        <v>631883</v>
      </c>
      <c r="F7" s="17">
        <v>722324</v>
      </c>
      <c r="G7" s="17">
        <v>693495</v>
      </c>
      <c r="H7" s="17">
        <v>664806</v>
      </c>
      <c r="I7" s="17">
        <v>708868</v>
      </c>
      <c r="J7" s="72">
        <v>671000</v>
      </c>
      <c r="K7" s="13">
        <v>703807</v>
      </c>
      <c r="L7" s="52">
        <v>731231</v>
      </c>
      <c r="M7" s="52">
        <v>702571</v>
      </c>
      <c r="N7" s="52">
        <v>707294</v>
      </c>
      <c r="O7" s="52">
        <v>726974</v>
      </c>
      <c r="P7" s="52">
        <v>757041</v>
      </c>
      <c r="Q7" s="52">
        <v>773271</v>
      </c>
    </row>
    <row r="8" spans="1:17" ht="18" customHeight="1" x14ac:dyDescent="0.15">
      <c r="A8" s="19" t="s">
        <v>86</v>
      </c>
      <c r="B8" s="16"/>
      <c r="C8" s="17"/>
      <c r="D8" s="17">
        <v>272</v>
      </c>
      <c r="E8" s="17">
        <v>2517</v>
      </c>
      <c r="F8" s="17">
        <v>1527</v>
      </c>
      <c r="G8" s="17">
        <v>681</v>
      </c>
      <c r="H8" s="17">
        <v>396</v>
      </c>
      <c r="I8" s="17">
        <v>363</v>
      </c>
      <c r="J8" s="72">
        <v>463</v>
      </c>
      <c r="K8" s="13">
        <v>343</v>
      </c>
      <c r="L8" s="52">
        <v>216</v>
      </c>
      <c r="M8" s="52">
        <v>216</v>
      </c>
      <c r="N8" s="52">
        <v>206</v>
      </c>
      <c r="O8" s="52">
        <v>200</v>
      </c>
      <c r="P8" s="52">
        <v>71</v>
      </c>
      <c r="Q8" s="52">
        <v>71</v>
      </c>
    </row>
    <row r="9" spans="1:17" ht="18" customHeight="1" x14ac:dyDescent="0.15">
      <c r="A9" s="19" t="s">
        <v>87</v>
      </c>
      <c r="B9" s="16"/>
      <c r="C9" s="17"/>
      <c r="D9" s="17">
        <v>539558</v>
      </c>
      <c r="E9" s="17">
        <v>735264</v>
      </c>
      <c r="F9" s="17">
        <v>807455</v>
      </c>
      <c r="G9" s="17">
        <v>856917</v>
      </c>
      <c r="H9" s="17">
        <v>637185</v>
      </c>
      <c r="I9" s="17">
        <v>731858</v>
      </c>
      <c r="J9" s="72">
        <v>605763</v>
      </c>
      <c r="K9" s="13">
        <v>476034</v>
      </c>
      <c r="L9" s="52">
        <v>329651</v>
      </c>
      <c r="M9" s="52">
        <v>337752</v>
      </c>
      <c r="N9" s="52">
        <v>421313</v>
      </c>
      <c r="O9" s="52">
        <v>347684</v>
      </c>
      <c r="P9" s="52">
        <v>236119</v>
      </c>
      <c r="Q9" s="52">
        <v>221087</v>
      </c>
    </row>
    <row r="10" spans="1:17" ht="18" customHeight="1" x14ac:dyDescent="0.15">
      <c r="A10" s="19" t="s">
        <v>88</v>
      </c>
      <c r="B10" s="16"/>
      <c r="C10" s="17"/>
      <c r="D10" s="17">
        <v>370255</v>
      </c>
      <c r="E10" s="17">
        <v>448703</v>
      </c>
      <c r="F10" s="17">
        <v>482810</v>
      </c>
      <c r="G10" s="17">
        <v>444507</v>
      </c>
      <c r="H10" s="17">
        <v>467257</v>
      </c>
      <c r="I10" s="17">
        <v>787858</v>
      </c>
      <c r="J10" s="72">
        <v>401570</v>
      </c>
      <c r="K10" s="13">
        <v>391172</v>
      </c>
      <c r="L10" s="52">
        <v>352689</v>
      </c>
      <c r="M10" s="52">
        <v>335061</v>
      </c>
      <c r="N10" s="52">
        <v>284660</v>
      </c>
      <c r="O10" s="52">
        <v>289383</v>
      </c>
      <c r="P10" s="52">
        <v>249043</v>
      </c>
      <c r="Q10" s="52">
        <v>237160</v>
      </c>
    </row>
    <row r="11" spans="1:17" ht="18" customHeight="1" x14ac:dyDescent="0.15">
      <c r="A11" s="19" t="s">
        <v>89</v>
      </c>
      <c r="B11" s="16"/>
      <c r="C11" s="17"/>
      <c r="D11" s="17">
        <v>1295624</v>
      </c>
      <c r="E11" s="17">
        <v>1605714</v>
      </c>
      <c r="F11" s="17">
        <v>1189111</v>
      </c>
      <c r="G11" s="17">
        <v>874617</v>
      </c>
      <c r="H11" s="17">
        <v>706127</v>
      </c>
      <c r="I11" s="17">
        <v>732887</v>
      </c>
      <c r="J11" s="72">
        <v>673723</v>
      </c>
      <c r="K11" s="72">
        <v>824633</v>
      </c>
      <c r="L11" s="52">
        <v>985955</v>
      </c>
      <c r="M11" s="52">
        <v>1092836</v>
      </c>
      <c r="N11" s="52">
        <v>621882</v>
      </c>
      <c r="O11" s="52">
        <v>543465</v>
      </c>
      <c r="P11" s="52">
        <v>373869</v>
      </c>
      <c r="Q11" s="52">
        <v>376926</v>
      </c>
    </row>
    <row r="12" spans="1:17" ht="18" customHeight="1" x14ac:dyDescent="0.15">
      <c r="A12" s="19" t="s">
        <v>90</v>
      </c>
      <c r="B12" s="16"/>
      <c r="C12" s="17"/>
      <c r="D12" s="17">
        <v>259690</v>
      </c>
      <c r="E12" s="17">
        <v>273575</v>
      </c>
      <c r="F12" s="17">
        <v>303812</v>
      </c>
      <c r="G12" s="17">
        <v>291121</v>
      </c>
      <c r="H12" s="17">
        <v>295027</v>
      </c>
      <c r="I12" s="17">
        <v>305372</v>
      </c>
      <c r="J12" s="72">
        <v>342743</v>
      </c>
      <c r="K12" s="72">
        <v>382900</v>
      </c>
      <c r="L12" s="52">
        <v>355967</v>
      </c>
      <c r="M12" s="52">
        <v>311292</v>
      </c>
      <c r="N12" s="52">
        <v>308357</v>
      </c>
      <c r="O12" s="52">
        <v>304336</v>
      </c>
      <c r="P12" s="52">
        <v>291117</v>
      </c>
      <c r="Q12" s="52">
        <v>302335</v>
      </c>
    </row>
    <row r="13" spans="1:17" ht="18" customHeight="1" x14ac:dyDescent="0.15">
      <c r="A13" s="19" t="s">
        <v>91</v>
      </c>
      <c r="B13" s="16"/>
      <c r="C13" s="17"/>
      <c r="D13" s="17">
        <v>933342</v>
      </c>
      <c r="E13" s="17">
        <v>1011192</v>
      </c>
      <c r="F13" s="17">
        <v>962649</v>
      </c>
      <c r="G13" s="17">
        <v>957118</v>
      </c>
      <c r="H13" s="17">
        <v>875483</v>
      </c>
      <c r="I13" s="17">
        <v>735810</v>
      </c>
      <c r="J13" s="72">
        <v>754666</v>
      </c>
      <c r="K13" s="72">
        <v>738615</v>
      </c>
      <c r="L13" s="52">
        <v>778222</v>
      </c>
      <c r="M13" s="52">
        <v>806518</v>
      </c>
      <c r="N13" s="52">
        <v>923381</v>
      </c>
      <c r="O13" s="52">
        <v>872490</v>
      </c>
      <c r="P13" s="52">
        <v>680332</v>
      </c>
      <c r="Q13" s="52">
        <v>675273</v>
      </c>
    </row>
    <row r="14" spans="1:17" ht="18" customHeight="1" x14ac:dyDescent="0.15">
      <c r="A14" s="19" t="s">
        <v>92</v>
      </c>
      <c r="B14" s="16"/>
      <c r="C14" s="17"/>
      <c r="D14" s="17">
        <v>385890</v>
      </c>
      <c r="E14" s="17">
        <v>1019</v>
      </c>
      <c r="F14" s="17">
        <v>128587</v>
      </c>
      <c r="G14" s="17">
        <v>3148</v>
      </c>
      <c r="H14" s="17">
        <v>60686</v>
      </c>
      <c r="I14" s="17">
        <v>20635</v>
      </c>
      <c r="J14" s="72">
        <v>27781</v>
      </c>
      <c r="K14" s="72">
        <v>208202</v>
      </c>
      <c r="L14" s="52">
        <v>47392</v>
      </c>
      <c r="M14" s="52">
        <v>9603</v>
      </c>
      <c r="N14" s="52">
        <v>532</v>
      </c>
      <c r="O14" s="52">
        <v>34889</v>
      </c>
      <c r="P14" s="52">
        <v>0</v>
      </c>
      <c r="Q14" s="52">
        <v>5506</v>
      </c>
    </row>
    <row r="15" spans="1:17" ht="18" customHeight="1" x14ac:dyDescent="0.15">
      <c r="A15" s="19" t="s">
        <v>93</v>
      </c>
      <c r="B15" s="16"/>
      <c r="C15" s="17"/>
      <c r="D15" s="17">
        <v>618896</v>
      </c>
      <c r="E15" s="17">
        <v>670568</v>
      </c>
      <c r="F15" s="17">
        <v>686602</v>
      </c>
      <c r="G15" s="17">
        <v>720680</v>
      </c>
      <c r="H15" s="17">
        <v>774757</v>
      </c>
      <c r="I15" s="17">
        <v>820890</v>
      </c>
      <c r="J15" s="72">
        <v>848893</v>
      </c>
      <c r="K15" s="13">
        <v>893041</v>
      </c>
      <c r="L15" s="52">
        <v>915318</v>
      </c>
      <c r="M15" s="52">
        <v>878299</v>
      </c>
      <c r="N15" s="52">
        <v>833539</v>
      </c>
      <c r="O15" s="52">
        <v>832821</v>
      </c>
      <c r="P15" s="52">
        <v>837838</v>
      </c>
      <c r="Q15" s="52">
        <v>827898</v>
      </c>
    </row>
    <row r="16" spans="1:17" ht="18" customHeight="1" x14ac:dyDescent="0.15">
      <c r="A16" s="19" t="s">
        <v>72</v>
      </c>
      <c r="B16" s="16"/>
      <c r="C16" s="17"/>
      <c r="D16" s="17">
        <v>117239</v>
      </c>
      <c r="E16" s="17">
        <v>80424</v>
      </c>
      <c r="F16" s="17">
        <v>77255</v>
      </c>
      <c r="G16" s="17">
        <v>83484</v>
      </c>
      <c r="H16" s="17">
        <v>117067</v>
      </c>
      <c r="I16" s="17">
        <v>112412</v>
      </c>
      <c r="J16" s="72">
        <v>107766</v>
      </c>
      <c r="K16" s="13">
        <v>71784</v>
      </c>
      <c r="L16" s="52">
        <v>78636</v>
      </c>
      <c r="M16" s="52">
        <v>46645</v>
      </c>
      <c r="N16" s="52">
        <v>37154</v>
      </c>
      <c r="O16" s="52">
        <v>35658</v>
      </c>
      <c r="P16" s="52">
        <v>33420</v>
      </c>
      <c r="Q16" s="52">
        <v>0</v>
      </c>
    </row>
    <row r="17" spans="1:17" ht="18" customHeight="1" x14ac:dyDescent="0.15">
      <c r="A17" s="19" t="s">
        <v>95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72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</row>
    <row r="18" spans="1:17" ht="18" customHeight="1" x14ac:dyDescent="0.15">
      <c r="A18" s="19" t="s">
        <v>94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72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</row>
    <row r="19" spans="1:17" ht="18" customHeight="1" x14ac:dyDescent="0.15">
      <c r="A19" s="19" t="s">
        <v>96</v>
      </c>
      <c r="B19" s="16">
        <f t="shared" ref="B19:N19" si="0">SUM(B4:B18)</f>
        <v>0</v>
      </c>
      <c r="C19" s="17">
        <f t="shared" si="0"/>
        <v>0</v>
      </c>
      <c r="D19" s="17">
        <f t="shared" si="0"/>
        <v>6747001</v>
      </c>
      <c r="E19" s="17">
        <f t="shared" si="0"/>
        <v>7133264</v>
      </c>
      <c r="F19" s="17">
        <f t="shared" si="0"/>
        <v>7143183</v>
      </c>
      <c r="G19" s="17">
        <f t="shared" si="0"/>
        <v>6764938</v>
      </c>
      <c r="H19" s="17">
        <f t="shared" si="0"/>
        <v>6518048</v>
      </c>
      <c r="I19" s="17">
        <f t="shared" si="0"/>
        <v>6962473</v>
      </c>
      <c r="J19" s="17">
        <f t="shared" si="0"/>
        <v>6450210</v>
      </c>
      <c r="K19" s="17">
        <f t="shared" si="0"/>
        <v>6768602</v>
      </c>
      <c r="L19" s="53">
        <f t="shared" si="0"/>
        <v>7037738</v>
      </c>
      <c r="M19" s="53">
        <f t="shared" si="0"/>
        <v>6537988</v>
      </c>
      <c r="N19" s="53">
        <f t="shared" si="0"/>
        <v>6181227</v>
      </c>
      <c r="O19" s="53">
        <f>SUM(O4:O18)</f>
        <v>6050059</v>
      </c>
      <c r="P19" s="53">
        <f>SUM(P4:P18)</f>
        <v>5689788</v>
      </c>
      <c r="Q19" s="53">
        <f>SUM(Q4:Q18)</f>
        <v>5678770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[2]財政指標!$M$1</f>
        <v>烏山町</v>
      </c>
      <c r="P30" s="32"/>
      <c r="Q30" s="32" t="str">
        <f>[2]財政指標!$M$1</f>
        <v>烏山町</v>
      </c>
    </row>
    <row r="31" spans="1:17" ht="18" customHeight="1" x14ac:dyDescent="0.15"/>
    <row r="32" spans="1:17" ht="18" customHeight="1" x14ac:dyDescent="0.15">
      <c r="A32" s="17"/>
      <c r="B32" s="17" t="s">
        <v>167</v>
      </c>
      <c r="C32" s="17" t="s">
        <v>168</v>
      </c>
      <c r="D32" s="17" t="s">
        <v>170</v>
      </c>
      <c r="E32" s="17" t="s">
        <v>172</v>
      </c>
      <c r="F32" s="17" t="s">
        <v>174</v>
      </c>
      <c r="G32" s="17" t="s">
        <v>176</v>
      </c>
      <c r="H32" s="17" t="s">
        <v>178</v>
      </c>
      <c r="I32" s="17" t="s">
        <v>180</v>
      </c>
      <c r="J32" s="14" t="s">
        <v>221</v>
      </c>
      <c r="K32" s="14" t="s">
        <v>223</v>
      </c>
      <c r="L32" s="12" t="s">
        <v>186</v>
      </c>
      <c r="M32" s="71" t="s">
        <v>188</v>
      </c>
      <c r="N32" s="71" t="s">
        <v>190</v>
      </c>
      <c r="O32" s="2" t="s">
        <v>192</v>
      </c>
      <c r="P32" s="2" t="s">
        <v>194</v>
      </c>
      <c r="Q32" s="2" t="s">
        <v>159</v>
      </c>
    </row>
    <row r="33" spans="1:17" s="34" customFormat="1" ht="18" customHeight="1" x14ac:dyDescent="0.15">
      <c r="A33" s="19" t="s">
        <v>75</v>
      </c>
      <c r="B33" s="33" t="e">
        <f t="shared" ref="B33:Q33" si="1">B4/B$19*100</f>
        <v>#DIV/0!</v>
      </c>
      <c r="C33" s="33" t="e">
        <f t="shared" si="1"/>
        <v>#DIV/0!</v>
      </c>
      <c r="D33" s="33">
        <f t="shared" si="1"/>
        <v>1.9028306057758106</v>
      </c>
      <c r="E33" s="33">
        <f t="shared" si="1"/>
        <v>1.8386253473865539</v>
      </c>
      <c r="F33" s="33">
        <f t="shared" si="1"/>
        <v>1.9227842825810286</v>
      </c>
      <c r="G33" s="33">
        <f t="shared" si="1"/>
        <v>2.01910202281233</v>
      </c>
      <c r="H33" s="33">
        <f t="shared" si="1"/>
        <v>2.0542806680773138</v>
      </c>
      <c r="I33" s="33">
        <f t="shared" si="1"/>
        <v>1.8984921018724239</v>
      </c>
      <c r="J33" s="33">
        <f t="shared" si="1"/>
        <v>2.1146133226670139</v>
      </c>
      <c r="K33" s="33">
        <f t="shared" si="1"/>
        <v>1.9522199709777588</v>
      </c>
      <c r="L33" s="33">
        <f t="shared" si="1"/>
        <v>1.8656846844824289</v>
      </c>
      <c r="M33" s="33">
        <f t="shared" si="1"/>
        <v>1.8176081081825173</v>
      </c>
      <c r="N33" s="33">
        <f t="shared" si="1"/>
        <v>1.9103650456454684</v>
      </c>
      <c r="O33" s="33">
        <f t="shared" si="1"/>
        <v>1.8786924226689359</v>
      </c>
      <c r="P33" s="33">
        <f t="shared" si="1"/>
        <v>1.8591729603985245</v>
      </c>
      <c r="Q33" s="33">
        <f t="shared" si="1"/>
        <v>1.774151796956031</v>
      </c>
    </row>
    <row r="34" spans="1:17" s="34" customFormat="1" ht="18" customHeight="1" x14ac:dyDescent="0.15">
      <c r="A34" s="19" t="s">
        <v>74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13.767568731648328</v>
      </c>
      <c r="E34" s="33">
        <f t="shared" si="2"/>
        <v>10.171654939449878</v>
      </c>
      <c r="F34" s="33">
        <f t="shared" si="2"/>
        <v>9.9788287658317021</v>
      </c>
      <c r="G34" s="33">
        <f t="shared" si="2"/>
        <v>9.6559643266501496</v>
      </c>
      <c r="H34" s="33">
        <f t="shared" si="2"/>
        <v>10.529379347927478</v>
      </c>
      <c r="I34" s="33">
        <f t="shared" si="2"/>
        <v>10.358503365111794</v>
      </c>
      <c r="J34" s="33">
        <f t="shared" si="2"/>
        <v>11.235200094260497</v>
      </c>
      <c r="K34" s="33">
        <f t="shared" si="2"/>
        <v>10.269033398625004</v>
      </c>
      <c r="L34" s="33">
        <f t="shared" si="2"/>
        <v>12.975049653738175</v>
      </c>
      <c r="M34" s="33">
        <f t="shared" ref="M34:Q47" si="3">M5/M$19*100</f>
        <v>11.912915716578249</v>
      </c>
      <c r="N34" s="33">
        <f t="shared" si="3"/>
        <v>11.67528712341417</v>
      </c>
      <c r="O34" s="33">
        <f t="shared" si="3"/>
        <v>12.30068996021361</v>
      </c>
      <c r="P34" s="33">
        <f t="shared" si="3"/>
        <v>15.763364118311612</v>
      </c>
      <c r="Q34" s="33">
        <f t="shared" si="3"/>
        <v>14.568630178718278</v>
      </c>
    </row>
    <row r="35" spans="1:17" s="34" customFormat="1" ht="18" customHeight="1" x14ac:dyDescent="0.15">
      <c r="A35" s="19" t="s">
        <v>76</v>
      </c>
      <c r="B35" s="33" t="e">
        <f t="shared" si="2"/>
        <v>#DIV/0!</v>
      </c>
      <c r="C35" s="33" t="e">
        <f t="shared" si="2"/>
        <v>#DIV/0!</v>
      </c>
      <c r="D35" s="33">
        <f t="shared" si="2"/>
        <v>9.2079132639820269</v>
      </c>
      <c r="E35" s="33">
        <f t="shared" si="2"/>
        <v>11.434877497874746</v>
      </c>
      <c r="F35" s="33">
        <f t="shared" si="2"/>
        <v>13.031963481825958</v>
      </c>
      <c r="G35" s="33">
        <f t="shared" si="2"/>
        <v>15.511731223552971</v>
      </c>
      <c r="H35" s="33">
        <f t="shared" si="2"/>
        <v>16.861612556397251</v>
      </c>
      <c r="I35" s="33">
        <f t="shared" si="2"/>
        <v>16.547712285562902</v>
      </c>
      <c r="J35" s="33">
        <f t="shared" si="2"/>
        <v>17.902533405889109</v>
      </c>
      <c r="K35" s="33">
        <f t="shared" si="2"/>
        <v>18.480374529334124</v>
      </c>
      <c r="L35" s="33">
        <f t="shared" si="2"/>
        <v>20.148647193174853</v>
      </c>
      <c r="M35" s="33">
        <f t="shared" si="3"/>
        <v>17.122928338198236</v>
      </c>
      <c r="N35" s="33">
        <f t="shared" si="3"/>
        <v>19.464565853996302</v>
      </c>
      <c r="O35" s="33">
        <f t="shared" si="3"/>
        <v>19.905557945798545</v>
      </c>
      <c r="P35" s="33">
        <f t="shared" si="3"/>
        <v>21.586973011999746</v>
      </c>
      <c r="Q35" s="33">
        <f t="shared" si="3"/>
        <v>23.441238155445635</v>
      </c>
    </row>
    <row r="36" spans="1:17" s="34" customFormat="1" ht="18" customHeight="1" x14ac:dyDescent="0.15">
      <c r="A36" s="19" t="s">
        <v>85</v>
      </c>
      <c r="B36" s="33" t="e">
        <f t="shared" si="2"/>
        <v>#DIV/0!</v>
      </c>
      <c r="C36" s="33" t="e">
        <f t="shared" si="2"/>
        <v>#DIV/0!</v>
      </c>
      <c r="D36" s="33">
        <f t="shared" si="2"/>
        <v>8.1176066225571919</v>
      </c>
      <c r="E36" s="33">
        <f t="shared" si="2"/>
        <v>8.8582589961622062</v>
      </c>
      <c r="F36" s="33">
        <f t="shared" si="2"/>
        <v>10.112074687152772</v>
      </c>
      <c r="G36" s="33">
        <f t="shared" si="2"/>
        <v>10.251313463626717</v>
      </c>
      <c r="H36" s="33">
        <f t="shared" si="2"/>
        <v>10.199464624992022</v>
      </c>
      <c r="I36" s="33">
        <f t="shared" si="2"/>
        <v>10.181267489295829</v>
      </c>
      <c r="J36" s="33">
        <f t="shared" si="2"/>
        <v>10.40276208061443</v>
      </c>
      <c r="K36" s="33">
        <f t="shared" si="2"/>
        <v>10.398114706700143</v>
      </c>
      <c r="L36" s="33">
        <f t="shared" si="2"/>
        <v>10.390142400868006</v>
      </c>
      <c r="M36" s="33">
        <f t="shared" si="3"/>
        <v>10.745981791340089</v>
      </c>
      <c r="N36" s="33">
        <f t="shared" si="3"/>
        <v>11.442614872419343</v>
      </c>
      <c r="O36" s="33">
        <f t="shared" si="3"/>
        <v>12.015981992902878</v>
      </c>
      <c r="P36" s="33">
        <f t="shared" si="3"/>
        <v>13.30525847360218</v>
      </c>
      <c r="Q36" s="33">
        <f t="shared" si="3"/>
        <v>13.616874780982503</v>
      </c>
    </row>
    <row r="37" spans="1:17" s="34" customFormat="1" ht="18" customHeight="1" x14ac:dyDescent="0.15">
      <c r="A37" s="19" t="s">
        <v>86</v>
      </c>
      <c r="B37" s="33" t="e">
        <f t="shared" si="2"/>
        <v>#DIV/0!</v>
      </c>
      <c r="C37" s="33" t="e">
        <f t="shared" si="2"/>
        <v>#DIV/0!</v>
      </c>
      <c r="D37" s="33">
        <f t="shared" si="2"/>
        <v>4.0314207749487518E-3</v>
      </c>
      <c r="E37" s="33">
        <f t="shared" si="2"/>
        <v>3.5285389689768944E-2</v>
      </c>
      <c r="F37" s="33">
        <f t="shared" si="2"/>
        <v>2.1377024780129532E-2</v>
      </c>
      <c r="G37" s="33">
        <f t="shared" si="2"/>
        <v>1.0066611105674583E-2</v>
      </c>
      <c r="H37" s="33">
        <f t="shared" si="2"/>
        <v>6.0754385361997953E-3</v>
      </c>
      <c r="I37" s="33">
        <f t="shared" si="2"/>
        <v>5.2136647423982833E-3</v>
      </c>
      <c r="J37" s="33">
        <f t="shared" si="2"/>
        <v>7.1780608693360372E-3</v>
      </c>
      <c r="K37" s="33">
        <f t="shared" si="2"/>
        <v>5.0675161576940117E-3</v>
      </c>
      <c r="L37" s="33">
        <f t="shared" si="2"/>
        <v>3.069167962774403E-3</v>
      </c>
      <c r="M37" s="33">
        <f t="shared" si="3"/>
        <v>3.3037686823530416E-3</v>
      </c>
      <c r="N37" s="33">
        <f t="shared" si="3"/>
        <v>3.3326716524081706E-3</v>
      </c>
      <c r="O37" s="33">
        <f t="shared" si="3"/>
        <v>3.3057528860462354E-3</v>
      </c>
      <c r="P37" s="33">
        <f t="shared" si="3"/>
        <v>1.2478496562613581E-3</v>
      </c>
      <c r="Q37" s="33">
        <f t="shared" si="3"/>
        <v>1.2502707452494114E-3</v>
      </c>
    </row>
    <row r="38" spans="1:17" s="34" customFormat="1" ht="18" customHeight="1" x14ac:dyDescent="0.15">
      <c r="A38" s="19" t="s">
        <v>87</v>
      </c>
      <c r="B38" s="33" t="e">
        <f t="shared" si="2"/>
        <v>#DIV/0!</v>
      </c>
      <c r="C38" s="33" t="e">
        <f t="shared" si="2"/>
        <v>#DIV/0!</v>
      </c>
      <c r="D38" s="33">
        <f t="shared" si="2"/>
        <v>7.9970048915066121</v>
      </c>
      <c r="E38" s="33">
        <f t="shared" si="2"/>
        <v>10.307539437766499</v>
      </c>
      <c r="F38" s="33">
        <f t="shared" si="2"/>
        <v>11.303854318166005</v>
      </c>
      <c r="G38" s="33">
        <f t="shared" si="2"/>
        <v>12.667034051162036</v>
      </c>
      <c r="H38" s="33">
        <f t="shared" si="2"/>
        <v>9.7757027870920865</v>
      </c>
      <c r="I38" s="33">
        <f t="shared" si="2"/>
        <v>10.511466256314387</v>
      </c>
      <c r="J38" s="33">
        <f t="shared" si="2"/>
        <v>9.39136865311362</v>
      </c>
      <c r="K38" s="33">
        <f t="shared" si="2"/>
        <v>7.0329737219000323</v>
      </c>
      <c r="L38" s="33">
        <f t="shared" si="2"/>
        <v>4.6840476300765959</v>
      </c>
      <c r="M38" s="33">
        <f t="shared" si="3"/>
        <v>5.1659929629727062</v>
      </c>
      <c r="N38" s="33">
        <f t="shared" si="3"/>
        <v>6.8160091839371049</v>
      </c>
      <c r="O38" s="33">
        <f t="shared" si="3"/>
        <v>5.7467869321604965</v>
      </c>
      <c r="P38" s="33">
        <f t="shared" si="3"/>
        <v>4.1498734223489517</v>
      </c>
      <c r="Q38" s="33">
        <f t="shared" si="3"/>
        <v>3.8932198345768541</v>
      </c>
    </row>
    <row r="39" spans="1:17" s="34" customFormat="1" ht="18" customHeight="1" x14ac:dyDescent="0.15">
      <c r="A39" s="19" t="s">
        <v>88</v>
      </c>
      <c r="B39" s="33" t="e">
        <f t="shared" si="2"/>
        <v>#DIV/0!</v>
      </c>
      <c r="C39" s="33" t="e">
        <f t="shared" si="2"/>
        <v>#DIV/0!</v>
      </c>
      <c r="D39" s="33">
        <f t="shared" si="2"/>
        <v>5.4876974228994486</v>
      </c>
      <c r="E39" s="33">
        <f t="shared" si="2"/>
        <v>6.2902901112309877</v>
      </c>
      <c r="F39" s="33">
        <f t="shared" si="2"/>
        <v>6.7590316529759917</v>
      </c>
      <c r="G39" s="33">
        <f t="shared" si="2"/>
        <v>6.5707475811308242</v>
      </c>
      <c r="H39" s="33">
        <f t="shared" si="2"/>
        <v>7.1686646063361295</v>
      </c>
      <c r="I39" s="33">
        <f t="shared" si="2"/>
        <v>11.315778172497042</v>
      </c>
      <c r="J39" s="33">
        <f t="shared" si="2"/>
        <v>6.225688776024346</v>
      </c>
      <c r="K39" s="33">
        <f t="shared" si="2"/>
        <v>5.7792140829081102</v>
      </c>
      <c r="L39" s="33">
        <f t="shared" si="2"/>
        <v>5.0113971278839875</v>
      </c>
      <c r="M39" s="33">
        <f t="shared" si="3"/>
        <v>5.1248335114717252</v>
      </c>
      <c r="N39" s="33">
        <f t="shared" si="3"/>
        <v>4.6052345270607278</v>
      </c>
      <c r="O39" s="33">
        <f t="shared" si="3"/>
        <v>4.7831434371135888</v>
      </c>
      <c r="P39" s="33">
        <f t="shared" si="3"/>
        <v>4.3770172104830616</v>
      </c>
      <c r="Q39" s="33">
        <f t="shared" si="3"/>
        <v>4.1762564780753584</v>
      </c>
    </row>
    <row r="40" spans="1:17" s="34" customFormat="1" ht="18" customHeight="1" x14ac:dyDescent="0.15">
      <c r="A40" s="19" t="s">
        <v>89</v>
      </c>
      <c r="B40" s="33" t="e">
        <f t="shared" si="2"/>
        <v>#DIV/0!</v>
      </c>
      <c r="C40" s="33" t="e">
        <f t="shared" si="2"/>
        <v>#DIV/0!</v>
      </c>
      <c r="D40" s="33">
        <f t="shared" si="2"/>
        <v>19.202961434272797</v>
      </c>
      <c r="E40" s="33">
        <f t="shared" si="2"/>
        <v>22.510228136796844</v>
      </c>
      <c r="F40" s="33">
        <f t="shared" si="2"/>
        <v>16.646794573231567</v>
      </c>
      <c r="G40" s="33">
        <f t="shared" si="2"/>
        <v>12.928677247300715</v>
      </c>
      <c r="H40" s="33">
        <f t="shared" si="2"/>
        <v>10.833412089018061</v>
      </c>
      <c r="I40" s="33">
        <f t="shared" si="2"/>
        <v>10.526245487774244</v>
      </c>
      <c r="J40" s="33">
        <f t="shared" si="2"/>
        <v>10.444977760414002</v>
      </c>
      <c r="K40" s="33">
        <f t="shared" si="2"/>
        <v>12.183210063171094</v>
      </c>
      <c r="L40" s="33">
        <f t="shared" si="2"/>
        <v>14.009543975635353</v>
      </c>
      <c r="M40" s="33">
        <f t="shared" si="3"/>
        <v>16.715172924759116</v>
      </c>
      <c r="N40" s="33">
        <f t="shared" si="3"/>
        <v>10.060818022052903</v>
      </c>
      <c r="O40" s="33">
        <f t="shared" si="3"/>
        <v>8.9828049610755851</v>
      </c>
      <c r="P40" s="33">
        <f t="shared" si="3"/>
        <v>6.5708775089686995</v>
      </c>
      <c r="Q40" s="33">
        <f t="shared" si="3"/>
        <v>6.637458463716615</v>
      </c>
    </row>
    <row r="41" spans="1:17" s="34" customFormat="1" ht="18" customHeight="1" x14ac:dyDescent="0.15">
      <c r="A41" s="19" t="s">
        <v>90</v>
      </c>
      <c r="B41" s="33" t="e">
        <f t="shared" si="2"/>
        <v>#DIV/0!</v>
      </c>
      <c r="C41" s="33" t="e">
        <f t="shared" si="2"/>
        <v>#DIV/0!</v>
      </c>
      <c r="D41" s="33">
        <f t="shared" si="2"/>
        <v>3.8489693420825049</v>
      </c>
      <c r="E41" s="33">
        <f t="shared" si="2"/>
        <v>3.8352008281201986</v>
      </c>
      <c r="F41" s="33">
        <f t="shared" si="2"/>
        <v>4.2531739702034788</v>
      </c>
      <c r="G41" s="33">
        <f t="shared" si="2"/>
        <v>4.3033801640162848</v>
      </c>
      <c r="H41" s="33">
        <f t="shared" si="2"/>
        <v>4.5263091035843859</v>
      </c>
      <c r="I41" s="33">
        <f t="shared" si="2"/>
        <v>4.3859703297951746</v>
      </c>
      <c r="J41" s="33">
        <f t="shared" si="2"/>
        <v>5.3136719579672604</v>
      </c>
      <c r="K41" s="33">
        <f t="shared" si="2"/>
        <v>5.6570027311400493</v>
      </c>
      <c r="L41" s="33">
        <f t="shared" si="2"/>
        <v>5.0579745935412772</v>
      </c>
      <c r="M41" s="33">
        <f t="shared" si="3"/>
        <v>4.7612812993844589</v>
      </c>
      <c r="N41" s="33">
        <f t="shared" si="3"/>
        <v>4.9886050132117781</v>
      </c>
      <c r="O41" s="33">
        <f t="shared" si="3"/>
        <v>5.0302980516388356</v>
      </c>
      <c r="P41" s="33">
        <f t="shared" si="3"/>
        <v>5.1164823715751799</v>
      </c>
      <c r="Q41" s="33">
        <f t="shared" si="3"/>
        <v>5.3239521938729686</v>
      </c>
    </row>
    <row r="42" spans="1:17" s="34" customFormat="1" ht="18" customHeight="1" x14ac:dyDescent="0.15">
      <c r="A42" s="19" t="s">
        <v>91</v>
      </c>
      <c r="B42" s="33" t="e">
        <f t="shared" si="2"/>
        <v>#DIV/0!</v>
      </c>
      <c r="C42" s="33" t="e">
        <f t="shared" si="2"/>
        <v>#DIV/0!</v>
      </c>
      <c r="D42" s="33">
        <f t="shared" si="2"/>
        <v>13.833435032839034</v>
      </c>
      <c r="E42" s="33">
        <f t="shared" si="2"/>
        <v>14.175726567809633</v>
      </c>
      <c r="F42" s="33">
        <f t="shared" si="2"/>
        <v>13.476471203383703</v>
      </c>
      <c r="G42" s="33">
        <f t="shared" si="2"/>
        <v>14.148215401235015</v>
      </c>
      <c r="H42" s="33">
        <f t="shared" si="2"/>
        <v>13.431674636332842</v>
      </c>
      <c r="I42" s="33">
        <f t="shared" si="2"/>
        <v>10.56822769725642</v>
      </c>
      <c r="J42" s="33">
        <f t="shared" si="2"/>
        <v>11.699867136108747</v>
      </c>
      <c r="K42" s="33">
        <f t="shared" si="2"/>
        <v>10.912371565058782</v>
      </c>
      <c r="L42" s="33">
        <f t="shared" si="2"/>
        <v>11.057842732991766</v>
      </c>
      <c r="M42" s="33">
        <f t="shared" si="3"/>
        <v>12.335874584046346</v>
      </c>
      <c r="N42" s="33">
        <f t="shared" si="3"/>
        <v>14.938474189671403</v>
      </c>
      <c r="O42" s="33">
        <f t="shared" si="3"/>
        <v>14.421181677732401</v>
      </c>
      <c r="P42" s="33">
        <f t="shared" si="3"/>
        <v>11.957071159769047</v>
      </c>
      <c r="Q42" s="33">
        <f t="shared" si="3"/>
        <v>11.891184182490221</v>
      </c>
    </row>
    <row r="43" spans="1:17" s="34" customFormat="1" ht="18" customHeight="1" x14ac:dyDescent="0.15">
      <c r="A43" s="19" t="s">
        <v>92</v>
      </c>
      <c r="B43" s="33" t="e">
        <f t="shared" si="2"/>
        <v>#DIV/0!</v>
      </c>
      <c r="C43" s="33" t="e">
        <f t="shared" si="2"/>
        <v>#DIV/0!</v>
      </c>
      <c r="D43" s="33">
        <f t="shared" si="2"/>
        <v>5.7194300104594618</v>
      </c>
      <c r="E43" s="33">
        <f t="shared" si="2"/>
        <v>1.4285185575635502E-2</v>
      </c>
      <c r="F43" s="33">
        <f t="shared" si="2"/>
        <v>1.8001358778012548</v>
      </c>
      <c r="G43" s="33">
        <f t="shared" si="2"/>
        <v>4.6534055448845209E-2</v>
      </c>
      <c r="H43" s="33">
        <f t="shared" si="2"/>
        <v>0.93104561365611305</v>
      </c>
      <c r="I43" s="33">
        <f t="shared" si="2"/>
        <v>0.29637457840051951</v>
      </c>
      <c r="J43" s="33">
        <f t="shared" si="2"/>
        <v>0.43069915553137028</v>
      </c>
      <c r="K43" s="33">
        <f t="shared" si="2"/>
        <v>3.0759970818198501</v>
      </c>
      <c r="L43" s="33">
        <f t="shared" si="2"/>
        <v>0.67339818561020603</v>
      </c>
      <c r="M43" s="33">
        <f t="shared" si="3"/>
        <v>0.14688004933627899</v>
      </c>
      <c r="N43" s="33">
        <f t="shared" si="3"/>
        <v>8.606705432432752E-3</v>
      </c>
      <c r="O43" s="33">
        <f t="shared" si="3"/>
        <v>0.57667206220633549</v>
      </c>
      <c r="P43" s="33">
        <f t="shared" si="3"/>
        <v>0</v>
      </c>
      <c r="Q43" s="33">
        <f t="shared" si="3"/>
        <v>9.6957615821736037E-2</v>
      </c>
    </row>
    <row r="44" spans="1:17" s="34" customFormat="1" ht="18" customHeight="1" x14ac:dyDescent="0.15">
      <c r="A44" s="19" t="s">
        <v>93</v>
      </c>
      <c r="B44" s="33" t="e">
        <f t="shared" si="2"/>
        <v>#DIV/0!</v>
      </c>
      <c r="C44" s="33" t="e">
        <f t="shared" si="2"/>
        <v>#DIV/0!</v>
      </c>
      <c r="D44" s="33">
        <f t="shared" si="2"/>
        <v>9.1729051173995675</v>
      </c>
      <c r="E44" s="33">
        <f t="shared" si="2"/>
        <v>9.4005773514060316</v>
      </c>
      <c r="F44" s="33">
        <f t="shared" si="2"/>
        <v>9.6119895010389627</v>
      </c>
      <c r="G44" s="33">
        <f t="shared" si="2"/>
        <v>10.653164892272478</v>
      </c>
      <c r="H44" s="33">
        <f t="shared" si="2"/>
        <v>11.886334681794304</v>
      </c>
      <c r="I44" s="33">
        <f t="shared" si="2"/>
        <v>11.790207301342496</v>
      </c>
      <c r="J44" s="33">
        <f t="shared" si="2"/>
        <v>13.160703294931483</v>
      </c>
      <c r="K44" s="33">
        <f t="shared" si="2"/>
        <v>13.193876667589555</v>
      </c>
      <c r="L44" s="33">
        <f t="shared" si="2"/>
        <v>13.00585500625343</v>
      </c>
      <c r="M44" s="33">
        <f t="shared" si="3"/>
        <v>13.433781157138863</v>
      </c>
      <c r="N44" s="33">
        <f t="shared" si="3"/>
        <v>13.485008720760458</v>
      </c>
      <c r="O44" s="33">
        <f t="shared" si="3"/>
        <v>13.765502121549558</v>
      </c>
      <c r="P44" s="33">
        <f t="shared" si="3"/>
        <v>14.725293807080334</v>
      </c>
      <c r="Q44" s="33">
        <f t="shared" si="3"/>
        <v>14.578826048598554</v>
      </c>
    </row>
    <row r="45" spans="1:17" s="34" customFormat="1" ht="18" customHeight="1" x14ac:dyDescent="0.15">
      <c r="A45" s="19" t="s">
        <v>72</v>
      </c>
      <c r="B45" s="33" t="e">
        <f t="shared" si="2"/>
        <v>#DIV/0!</v>
      </c>
      <c r="C45" s="33" t="e">
        <f t="shared" si="2"/>
        <v>#DIV/0!</v>
      </c>
      <c r="D45" s="33">
        <f t="shared" si="2"/>
        <v>1.737646103802267</v>
      </c>
      <c r="E45" s="33">
        <f t="shared" si="2"/>
        <v>1.12745021073102</v>
      </c>
      <c r="F45" s="33">
        <f t="shared" si="2"/>
        <v>1.0815206610274439</v>
      </c>
      <c r="G45" s="33">
        <f t="shared" si="2"/>
        <v>1.2340689596859573</v>
      </c>
      <c r="H45" s="33">
        <f t="shared" si="2"/>
        <v>1.7960438462558115</v>
      </c>
      <c r="I45" s="33">
        <f t="shared" si="2"/>
        <v>1.6145412700343684</v>
      </c>
      <c r="J45" s="33">
        <f t="shared" si="2"/>
        <v>1.6707363016087848</v>
      </c>
      <c r="K45" s="33">
        <f t="shared" si="2"/>
        <v>1.0605439646178045</v>
      </c>
      <c r="L45" s="33">
        <f t="shared" si="2"/>
        <v>1.1173476477811477</v>
      </c>
      <c r="M45" s="33">
        <f t="shared" si="3"/>
        <v>0.7134457879090631</v>
      </c>
      <c r="N45" s="33">
        <f t="shared" si="3"/>
        <v>0.6010780707455009</v>
      </c>
      <c r="O45" s="33">
        <f t="shared" si="3"/>
        <v>0.58938268205318334</v>
      </c>
      <c r="P45" s="33">
        <f t="shared" si="3"/>
        <v>0.58736810580640264</v>
      </c>
      <c r="Q45" s="33">
        <f t="shared" si="3"/>
        <v>0</v>
      </c>
    </row>
    <row r="46" spans="1:17" s="34" customFormat="1" ht="18" customHeight="1" x14ac:dyDescent="0.15">
      <c r="A46" s="19" t="s">
        <v>95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0</v>
      </c>
    </row>
    <row r="47" spans="1:17" s="34" customFormat="1" ht="18" customHeight="1" x14ac:dyDescent="0.15">
      <c r="A47" s="19" t="s">
        <v>94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0</v>
      </c>
    </row>
    <row r="48" spans="1:17" s="34" customFormat="1" ht="18" customHeight="1" x14ac:dyDescent="0.15">
      <c r="A48" s="19" t="s">
        <v>96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100</v>
      </c>
      <c r="E48" s="30">
        <f t="shared" si="4"/>
        <v>100</v>
      </c>
      <c r="F48" s="30">
        <f t="shared" si="4"/>
        <v>100</v>
      </c>
      <c r="G48" s="30">
        <f t="shared" si="4"/>
        <v>100.00000000000001</v>
      </c>
      <c r="H48" s="30">
        <f t="shared" si="4"/>
        <v>100</v>
      </c>
      <c r="I48" s="30">
        <f t="shared" si="4"/>
        <v>99.999999999999986</v>
      </c>
      <c r="J48" s="30">
        <f t="shared" si="4"/>
        <v>100</v>
      </c>
      <c r="K48" s="30">
        <f t="shared" si="4"/>
        <v>100</v>
      </c>
      <c r="L48" s="30">
        <f t="shared" si="4"/>
        <v>100</v>
      </c>
      <c r="M48" s="30">
        <f>SUM(M33:M47)</f>
        <v>100.00000000000001</v>
      </c>
      <c r="N48" s="30">
        <f>SUM(N33:N47)</f>
        <v>100</v>
      </c>
      <c r="O48" s="30">
        <f>SUM(O33:O47)</f>
        <v>100.00000000000001</v>
      </c>
      <c r="P48" s="30">
        <f>SUM(P33:P47)</f>
        <v>99.999999999999986</v>
      </c>
      <c r="Q48" s="30">
        <f>SUM(Q33:Q47)</f>
        <v>100.00000000000001</v>
      </c>
    </row>
    <row r="49" spans="10:11" s="34" customFormat="1" ht="18" customHeight="1" x14ac:dyDescent="0.15">
      <c r="J49" s="73"/>
      <c r="K49" s="73"/>
    </row>
    <row r="50" spans="10:11" s="34" customFormat="1" ht="18" customHeight="1" x14ac:dyDescent="0.15">
      <c r="J50" s="73"/>
      <c r="K50" s="73"/>
    </row>
    <row r="51" spans="10:11" s="34" customFormat="1" ht="18" customHeight="1" x14ac:dyDescent="0.15">
      <c r="J51" s="73"/>
      <c r="K51" s="73"/>
    </row>
    <row r="52" spans="10:11" s="34" customFormat="1" ht="18" customHeight="1" x14ac:dyDescent="0.15">
      <c r="J52" s="73"/>
      <c r="K52" s="73"/>
    </row>
    <row r="53" spans="10:11" s="34" customFormat="1" ht="18" customHeight="1" x14ac:dyDescent="0.15">
      <c r="J53" s="73"/>
      <c r="K53" s="73"/>
    </row>
    <row r="54" spans="10:11" s="34" customFormat="1" ht="18" customHeight="1" x14ac:dyDescent="0.15">
      <c r="J54" s="73"/>
      <c r="K54" s="73"/>
    </row>
    <row r="55" spans="10:11" s="34" customFormat="1" ht="18" customHeight="1" x14ac:dyDescent="0.15">
      <c r="J55" s="73"/>
      <c r="K55" s="73"/>
    </row>
    <row r="56" spans="10:11" s="34" customFormat="1" ht="18" customHeight="1" x14ac:dyDescent="0.15">
      <c r="J56" s="73"/>
      <c r="K56" s="73"/>
    </row>
    <row r="57" spans="10:11" s="34" customFormat="1" ht="18" customHeight="1" x14ac:dyDescent="0.15">
      <c r="J57" s="73"/>
      <c r="K57" s="73"/>
    </row>
    <row r="58" spans="10:11" s="34" customFormat="1" ht="18" customHeight="1" x14ac:dyDescent="0.15">
      <c r="J58" s="73"/>
      <c r="K58" s="73"/>
    </row>
    <row r="59" spans="10:11" s="34" customFormat="1" ht="18" customHeight="1" x14ac:dyDescent="0.15">
      <c r="J59" s="73"/>
      <c r="K59" s="73"/>
    </row>
    <row r="60" spans="10:11" s="34" customFormat="1" ht="18" customHeight="1" x14ac:dyDescent="0.15">
      <c r="J60" s="73"/>
      <c r="K60" s="73"/>
    </row>
    <row r="61" spans="10:11" s="34" customFormat="1" ht="18" customHeight="1" x14ac:dyDescent="0.15">
      <c r="J61" s="73"/>
      <c r="K61" s="73"/>
    </row>
    <row r="62" spans="10:11" s="34" customFormat="1" ht="18" customHeight="1" x14ac:dyDescent="0.15">
      <c r="J62" s="73"/>
      <c r="K62" s="73"/>
    </row>
    <row r="63" spans="10:11" s="34" customFormat="1" ht="18" customHeight="1" x14ac:dyDescent="0.15">
      <c r="J63" s="73"/>
      <c r="K63" s="73"/>
    </row>
    <row r="64" spans="10:11" s="34" customFormat="1" ht="18" customHeight="1" x14ac:dyDescent="0.15">
      <c r="J64" s="73"/>
      <c r="K64" s="73"/>
    </row>
    <row r="65" spans="10:11" s="34" customFormat="1" ht="18" customHeight="1" x14ac:dyDescent="0.15">
      <c r="J65" s="73"/>
      <c r="K65" s="73"/>
    </row>
    <row r="66" spans="10:11" s="34" customFormat="1" ht="18" customHeight="1" x14ac:dyDescent="0.15">
      <c r="J66" s="73"/>
      <c r="K66" s="73"/>
    </row>
    <row r="67" spans="10:11" s="34" customFormat="1" ht="18" customHeight="1" x14ac:dyDescent="0.15">
      <c r="J67" s="73"/>
      <c r="K67" s="73"/>
    </row>
    <row r="68" spans="10:11" s="34" customFormat="1" ht="18" customHeight="1" x14ac:dyDescent="0.15">
      <c r="J68" s="73"/>
      <c r="K68" s="73"/>
    </row>
    <row r="69" spans="10:11" s="34" customFormat="1" ht="18" customHeight="1" x14ac:dyDescent="0.15">
      <c r="J69" s="73"/>
      <c r="K69" s="73"/>
    </row>
    <row r="70" spans="10:11" s="34" customFormat="1" ht="18" customHeight="1" x14ac:dyDescent="0.15">
      <c r="J70" s="73"/>
      <c r="K70" s="73"/>
    </row>
    <row r="71" spans="10:11" s="34" customFormat="1" ht="18" customHeight="1" x14ac:dyDescent="0.15">
      <c r="J71" s="73"/>
      <c r="K71" s="73"/>
    </row>
    <row r="72" spans="10:11" s="34" customFormat="1" ht="18" customHeight="1" x14ac:dyDescent="0.15">
      <c r="J72" s="73"/>
      <c r="K72" s="73"/>
    </row>
    <row r="73" spans="10:11" s="34" customFormat="1" ht="18" customHeight="1" x14ac:dyDescent="0.15">
      <c r="J73" s="73"/>
      <c r="K73" s="73"/>
    </row>
    <row r="74" spans="10:11" s="34" customFormat="1" ht="18" customHeight="1" x14ac:dyDescent="0.15">
      <c r="J74" s="73"/>
      <c r="K74" s="73"/>
    </row>
    <row r="75" spans="10:11" s="34" customFormat="1" ht="18" customHeight="1" x14ac:dyDescent="0.15">
      <c r="J75" s="73"/>
      <c r="K75" s="73"/>
    </row>
    <row r="76" spans="10:11" s="34" customFormat="1" ht="18" customHeight="1" x14ac:dyDescent="0.15">
      <c r="J76" s="73"/>
      <c r="K76" s="73"/>
    </row>
    <row r="77" spans="10:11" s="34" customFormat="1" ht="18" customHeight="1" x14ac:dyDescent="0.15">
      <c r="J77" s="73"/>
      <c r="K77" s="73"/>
    </row>
    <row r="78" spans="10:11" s="34" customFormat="1" ht="18" customHeight="1" x14ac:dyDescent="0.15">
      <c r="J78" s="73"/>
      <c r="K78" s="73"/>
    </row>
    <row r="79" spans="10:11" s="34" customFormat="1" ht="18" customHeight="1" x14ac:dyDescent="0.15">
      <c r="J79" s="73"/>
      <c r="K79" s="73"/>
    </row>
    <row r="80" spans="10:11" s="34" customFormat="1" ht="18" customHeight="1" x14ac:dyDescent="0.15">
      <c r="J80" s="73"/>
      <c r="K80" s="73"/>
    </row>
    <row r="81" spans="10:11" s="34" customFormat="1" ht="18" customHeight="1" x14ac:dyDescent="0.15">
      <c r="J81" s="73"/>
      <c r="K81" s="73"/>
    </row>
    <row r="82" spans="10:11" s="34" customFormat="1" ht="18" customHeight="1" x14ac:dyDescent="0.15">
      <c r="J82" s="73"/>
      <c r="K82" s="73"/>
    </row>
    <row r="83" spans="10:11" s="34" customFormat="1" ht="18" customHeight="1" x14ac:dyDescent="0.15">
      <c r="J83" s="73"/>
      <c r="K83" s="73"/>
    </row>
    <row r="84" spans="10:11" s="34" customFormat="1" ht="18" customHeight="1" x14ac:dyDescent="0.15">
      <c r="J84" s="73"/>
      <c r="K84" s="73"/>
    </row>
    <row r="85" spans="10:11" s="34" customFormat="1" ht="18" customHeight="1" x14ac:dyDescent="0.15">
      <c r="J85" s="73"/>
      <c r="K85" s="73"/>
    </row>
    <row r="86" spans="10:11" s="34" customFormat="1" ht="18" customHeight="1" x14ac:dyDescent="0.15">
      <c r="J86" s="73"/>
      <c r="K86" s="73"/>
    </row>
    <row r="87" spans="10:11" s="34" customFormat="1" ht="18" customHeight="1" x14ac:dyDescent="0.15">
      <c r="J87" s="73"/>
      <c r="K87" s="73"/>
    </row>
    <row r="88" spans="10:11" s="34" customFormat="1" ht="18" customHeight="1" x14ac:dyDescent="0.15">
      <c r="J88" s="73"/>
      <c r="K88" s="73"/>
    </row>
    <row r="89" spans="10:11" s="34" customFormat="1" ht="18" customHeight="1" x14ac:dyDescent="0.15">
      <c r="J89" s="73"/>
      <c r="K89" s="73"/>
    </row>
    <row r="90" spans="10:11" s="34" customFormat="1" ht="18" customHeight="1" x14ac:dyDescent="0.15">
      <c r="J90" s="73"/>
      <c r="K90" s="73"/>
    </row>
    <row r="91" spans="10:11" s="34" customFormat="1" ht="18" customHeight="1" x14ac:dyDescent="0.15">
      <c r="J91" s="73"/>
      <c r="K91" s="73"/>
    </row>
    <row r="92" spans="10:11" s="34" customFormat="1" ht="18" customHeight="1" x14ac:dyDescent="0.15">
      <c r="J92" s="73"/>
      <c r="K92" s="73"/>
    </row>
    <row r="93" spans="10:11" s="34" customFormat="1" ht="18" customHeight="1" x14ac:dyDescent="0.15">
      <c r="J93" s="73"/>
      <c r="K93" s="73"/>
    </row>
    <row r="94" spans="10:11" s="34" customFormat="1" ht="18" customHeight="1" x14ac:dyDescent="0.15">
      <c r="J94" s="73"/>
      <c r="K94" s="73"/>
    </row>
    <row r="95" spans="10:11" s="34" customFormat="1" ht="18" customHeight="1" x14ac:dyDescent="0.15">
      <c r="J95" s="73"/>
      <c r="K95" s="73"/>
    </row>
    <row r="96" spans="10:11" s="34" customFormat="1" ht="18" customHeight="1" x14ac:dyDescent="0.15">
      <c r="J96" s="73"/>
      <c r="K96" s="73"/>
    </row>
    <row r="97" spans="10:11" s="34" customFormat="1" ht="18" customHeight="1" x14ac:dyDescent="0.15">
      <c r="J97" s="73"/>
      <c r="K97" s="73"/>
    </row>
    <row r="98" spans="10:11" s="34" customFormat="1" ht="18" customHeight="1" x14ac:dyDescent="0.15">
      <c r="J98" s="73"/>
      <c r="K98" s="73"/>
    </row>
    <row r="99" spans="10:11" s="34" customFormat="1" ht="18" customHeight="1" x14ac:dyDescent="0.15">
      <c r="J99" s="73"/>
      <c r="K99" s="73"/>
    </row>
    <row r="100" spans="10:11" s="34" customFormat="1" ht="18" customHeight="1" x14ac:dyDescent="0.15">
      <c r="J100" s="73"/>
      <c r="K100" s="73"/>
    </row>
    <row r="101" spans="10:11" s="34" customFormat="1" ht="18" customHeight="1" x14ac:dyDescent="0.15">
      <c r="J101" s="73"/>
      <c r="K101" s="73"/>
    </row>
    <row r="102" spans="10:11" s="34" customFormat="1" ht="18" customHeight="1" x14ac:dyDescent="0.15">
      <c r="J102" s="73"/>
      <c r="K102" s="73"/>
    </row>
    <row r="103" spans="10:11" s="34" customFormat="1" ht="18" customHeight="1" x14ac:dyDescent="0.15">
      <c r="J103" s="73"/>
      <c r="K103" s="73"/>
    </row>
    <row r="104" spans="10:11" s="34" customFormat="1" ht="18" customHeight="1" x14ac:dyDescent="0.15">
      <c r="J104" s="73"/>
      <c r="K104" s="73"/>
    </row>
    <row r="105" spans="10:11" s="34" customFormat="1" ht="18" customHeight="1" x14ac:dyDescent="0.15">
      <c r="J105" s="73"/>
      <c r="K105" s="73"/>
    </row>
    <row r="106" spans="10:11" s="34" customFormat="1" ht="18" customHeight="1" x14ac:dyDescent="0.15">
      <c r="J106" s="73"/>
      <c r="K106" s="73"/>
    </row>
    <row r="107" spans="10:11" s="34" customFormat="1" ht="18" customHeight="1" x14ac:dyDescent="0.15">
      <c r="J107" s="73"/>
      <c r="K107" s="73"/>
    </row>
    <row r="108" spans="10:11" s="34" customFormat="1" ht="18" customHeight="1" x14ac:dyDescent="0.15">
      <c r="J108" s="73"/>
      <c r="K108" s="73"/>
    </row>
    <row r="109" spans="10:11" s="34" customFormat="1" ht="18" customHeight="1" x14ac:dyDescent="0.15">
      <c r="J109" s="73"/>
      <c r="K109" s="73"/>
    </row>
    <row r="110" spans="10:11" s="34" customFormat="1" ht="18" customHeight="1" x14ac:dyDescent="0.15">
      <c r="J110" s="73"/>
      <c r="K110" s="73"/>
    </row>
    <row r="111" spans="10:11" s="34" customFormat="1" ht="18" customHeight="1" x14ac:dyDescent="0.15">
      <c r="J111" s="73"/>
      <c r="K111" s="73"/>
    </row>
    <row r="112" spans="10:11" s="34" customFormat="1" ht="18" customHeight="1" x14ac:dyDescent="0.15">
      <c r="J112" s="73"/>
      <c r="K112" s="73"/>
    </row>
    <row r="113" spans="10:11" s="34" customFormat="1" ht="18" customHeight="1" x14ac:dyDescent="0.15">
      <c r="J113" s="73"/>
      <c r="K113" s="73"/>
    </row>
    <row r="114" spans="10:11" s="34" customFormat="1" ht="18" customHeight="1" x14ac:dyDescent="0.15">
      <c r="J114" s="73"/>
      <c r="K114" s="73"/>
    </row>
    <row r="115" spans="10:11" s="34" customFormat="1" ht="18" customHeight="1" x14ac:dyDescent="0.15">
      <c r="J115" s="73"/>
      <c r="K115" s="73"/>
    </row>
    <row r="116" spans="10:11" s="34" customFormat="1" ht="18" customHeight="1" x14ac:dyDescent="0.15">
      <c r="J116" s="73"/>
      <c r="K116" s="73"/>
    </row>
    <row r="117" spans="10:11" s="34" customFormat="1" ht="18" customHeight="1" x14ac:dyDescent="0.15">
      <c r="J117" s="73"/>
      <c r="K117" s="73"/>
    </row>
    <row r="118" spans="10:11" s="34" customFormat="1" ht="18" customHeight="1" x14ac:dyDescent="0.15">
      <c r="J118" s="73"/>
      <c r="K118" s="73"/>
    </row>
    <row r="119" spans="10:11" s="34" customFormat="1" ht="18" customHeight="1" x14ac:dyDescent="0.15">
      <c r="J119" s="73"/>
      <c r="K119" s="73"/>
    </row>
    <row r="120" spans="10:11" s="34" customFormat="1" ht="18" customHeight="1" x14ac:dyDescent="0.15">
      <c r="J120" s="73"/>
      <c r="K120" s="73"/>
    </row>
    <row r="121" spans="10:11" s="34" customFormat="1" ht="18" customHeight="1" x14ac:dyDescent="0.15">
      <c r="J121" s="73"/>
      <c r="K121" s="73"/>
    </row>
    <row r="122" spans="10:11" s="34" customFormat="1" ht="18" customHeight="1" x14ac:dyDescent="0.15">
      <c r="J122" s="73"/>
      <c r="K122" s="73"/>
    </row>
    <row r="123" spans="10:11" s="34" customFormat="1" ht="18" customHeight="1" x14ac:dyDescent="0.15">
      <c r="J123" s="73"/>
      <c r="K123" s="73"/>
    </row>
    <row r="124" spans="10:11" s="34" customFormat="1" ht="18" customHeight="1" x14ac:dyDescent="0.15">
      <c r="J124" s="73"/>
      <c r="K124" s="73"/>
    </row>
    <row r="125" spans="10:11" s="34" customFormat="1" ht="18" customHeight="1" x14ac:dyDescent="0.15">
      <c r="J125" s="73"/>
      <c r="K125" s="73"/>
    </row>
    <row r="126" spans="10:11" s="34" customFormat="1" ht="18" customHeight="1" x14ac:dyDescent="0.15">
      <c r="J126" s="73"/>
      <c r="K126" s="73"/>
    </row>
    <row r="127" spans="10:11" s="34" customFormat="1" ht="18" customHeight="1" x14ac:dyDescent="0.15">
      <c r="J127" s="73"/>
      <c r="K127" s="73"/>
    </row>
    <row r="128" spans="10:11" s="34" customFormat="1" ht="18" customHeight="1" x14ac:dyDescent="0.15">
      <c r="J128" s="73"/>
      <c r="K128" s="73"/>
    </row>
    <row r="129" spans="10:11" s="34" customFormat="1" ht="18" customHeight="1" x14ac:dyDescent="0.15">
      <c r="J129" s="73"/>
      <c r="K129" s="73"/>
    </row>
    <row r="130" spans="10:11" s="34" customFormat="1" ht="18" customHeight="1" x14ac:dyDescent="0.15">
      <c r="J130" s="73"/>
      <c r="K130" s="73"/>
    </row>
    <row r="131" spans="10:11" s="34" customFormat="1" ht="18" customHeight="1" x14ac:dyDescent="0.15">
      <c r="J131" s="73"/>
      <c r="K131" s="73"/>
    </row>
    <row r="132" spans="10:11" s="34" customFormat="1" ht="18" customHeight="1" x14ac:dyDescent="0.15">
      <c r="J132" s="73"/>
      <c r="K132" s="73"/>
    </row>
    <row r="133" spans="10:11" s="34" customFormat="1" ht="18" customHeight="1" x14ac:dyDescent="0.15">
      <c r="J133" s="73"/>
      <c r="K133" s="73"/>
    </row>
    <row r="134" spans="10:11" s="34" customFormat="1" ht="18" customHeight="1" x14ac:dyDescent="0.15">
      <c r="J134" s="73"/>
      <c r="K134" s="73"/>
    </row>
    <row r="135" spans="10:11" s="34" customFormat="1" ht="18" customHeight="1" x14ac:dyDescent="0.15">
      <c r="J135" s="73"/>
      <c r="K135" s="73"/>
    </row>
    <row r="136" spans="10:11" s="34" customFormat="1" ht="18" customHeight="1" x14ac:dyDescent="0.15">
      <c r="J136" s="73"/>
      <c r="K136" s="73"/>
    </row>
    <row r="137" spans="10:11" s="34" customFormat="1" ht="18" customHeight="1" x14ac:dyDescent="0.15">
      <c r="J137" s="73"/>
      <c r="K137" s="73"/>
    </row>
    <row r="138" spans="10:11" s="34" customFormat="1" ht="18" customHeight="1" x14ac:dyDescent="0.15">
      <c r="J138" s="73"/>
      <c r="K138" s="73"/>
    </row>
    <row r="139" spans="10:11" s="34" customFormat="1" ht="18" customHeight="1" x14ac:dyDescent="0.15">
      <c r="J139" s="73"/>
      <c r="K139" s="73"/>
    </row>
    <row r="140" spans="10:11" s="34" customFormat="1" ht="18" customHeight="1" x14ac:dyDescent="0.15">
      <c r="J140" s="73"/>
      <c r="K140" s="73"/>
    </row>
    <row r="141" spans="10:11" s="34" customFormat="1" ht="18" customHeight="1" x14ac:dyDescent="0.15">
      <c r="J141" s="73"/>
      <c r="K141" s="73"/>
    </row>
    <row r="142" spans="10:11" s="34" customFormat="1" ht="18" customHeight="1" x14ac:dyDescent="0.15">
      <c r="J142" s="73"/>
      <c r="K142" s="73"/>
    </row>
    <row r="143" spans="10:11" s="34" customFormat="1" ht="18" customHeight="1" x14ac:dyDescent="0.15">
      <c r="J143" s="73"/>
      <c r="K143" s="73"/>
    </row>
    <row r="144" spans="10:11" s="34" customFormat="1" ht="18" customHeight="1" x14ac:dyDescent="0.15">
      <c r="J144" s="73"/>
      <c r="K144" s="73"/>
    </row>
    <row r="145" spans="10:11" s="34" customFormat="1" ht="18" customHeight="1" x14ac:dyDescent="0.15">
      <c r="J145" s="73"/>
      <c r="K145" s="73"/>
    </row>
    <row r="146" spans="10:11" s="34" customFormat="1" ht="18" customHeight="1" x14ac:dyDescent="0.15">
      <c r="J146" s="73"/>
      <c r="K146" s="73"/>
    </row>
    <row r="147" spans="10:11" s="34" customFormat="1" ht="18" customHeight="1" x14ac:dyDescent="0.15">
      <c r="J147" s="73"/>
      <c r="K147" s="73"/>
    </row>
    <row r="148" spans="10:11" s="34" customFormat="1" ht="18" customHeight="1" x14ac:dyDescent="0.15">
      <c r="J148" s="73"/>
      <c r="K148" s="73"/>
    </row>
    <row r="149" spans="10:11" s="34" customFormat="1" ht="18" customHeight="1" x14ac:dyDescent="0.15">
      <c r="J149" s="73"/>
      <c r="K149" s="73"/>
    </row>
    <row r="150" spans="10:11" s="34" customFormat="1" ht="18" customHeight="1" x14ac:dyDescent="0.15">
      <c r="J150" s="73"/>
      <c r="K150" s="73"/>
    </row>
    <row r="151" spans="10:11" s="34" customFormat="1" ht="18" customHeight="1" x14ac:dyDescent="0.15">
      <c r="J151" s="73"/>
      <c r="K151" s="73"/>
    </row>
    <row r="152" spans="10:11" s="34" customFormat="1" ht="18" customHeight="1" x14ac:dyDescent="0.15">
      <c r="J152" s="73"/>
      <c r="K152" s="73"/>
    </row>
    <row r="153" spans="10:11" s="34" customFormat="1" ht="18" customHeight="1" x14ac:dyDescent="0.15">
      <c r="J153" s="73"/>
      <c r="K153" s="73"/>
    </row>
    <row r="154" spans="10:11" s="34" customFormat="1" ht="18" customHeight="1" x14ac:dyDescent="0.15">
      <c r="J154" s="73"/>
      <c r="K154" s="73"/>
    </row>
    <row r="155" spans="10:11" s="34" customFormat="1" ht="18" customHeight="1" x14ac:dyDescent="0.15">
      <c r="J155" s="73"/>
      <c r="K155" s="73"/>
    </row>
    <row r="156" spans="10:11" s="34" customFormat="1" ht="18" customHeight="1" x14ac:dyDescent="0.15">
      <c r="J156" s="73"/>
      <c r="K156" s="73"/>
    </row>
    <row r="157" spans="10:11" s="34" customFormat="1" ht="18" customHeight="1" x14ac:dyDescent="0.15">
      <c r="J157" s="73"/>
      <c r="K157" s="73"/>
    </row>
    <row r="158" spans="10:11" s="34" customFormat="1" ht="18" customHeight="1" x14ac:dyDescent="0.15">
      <c r="J158" s="73"/>
      <c r="K158" s="73"/>
    </row>
    <row r="159" spans="10:11" s="34" customFormat="1" ht="18" customHeight="1" x14ac:dyDescent="0.15">
      <c r="J159" s="73"/>
      <c r="K159" s="73"/>
    </row>
    <row r="160" spans="10:11" s="34" customFormat="1" ht="18" customHeight="1" x14ac:dyDescent="0.15">
      <c r="J160" s="73"/>
      <c r="K160" s="73"/>
    </row>
    <row r="161" spans="10:11" s="34" customFormat="1" ht="18" customHeight="1" x14ac:dyDescent="0.15">
      <c r="J161" s="73"/>
      <c r="K161" s="73"/>
    </row>
    <row r="162" spans="10:11" s="34" customFormat="1" ht="18" customHeight="1" x14ac:dyDescent="0.15">
      <c r="J162" s="73"/>
      <c r="K162" s="73"/>
    </row>
    <row r="163" spans="10:11" s="34" customFormat="1" ht="18" customHeight="1" x14ac:dyDescent="0.15">
      <c r="J163" s="73"/>
      <c r="K163" s="73"/>
    </row>
    <row r="164" spans="10:11" s="34" customFormat="1" ht="18" customHeight="1" x14ac:dyDescent="0.15">
      <c r="J164" s="73"/>
      <c r="K164" s="73"/>
    </row>
    <row r="165" spans="10:11" s="34" customFormat="1" ht="18" customHeight="1" x14ac:dyDescent="0.15">
      <c r="J165" s="73"/>
      <c r="K165" s="73"/>
    </row>
    <row r="166" spans="10:11" s="34" customFormat="1" ht="18" customHeight="1" x14ac:dyDescent="0.15">
      <c r="J166" s="73"/>
      <c r="K166" s="73"/>
    </row>
    <row r="167" spans="10:11" s="34" customFormat="1" ht="18" customHeight="1" x14ac:dyDescent="0.15">
      <c r="J167" s="73"/>
      <c r="K167" s="73"/>
    </row>
    <row r="168" spans="10:11" s="34" customFormat="1" ht="18" customHeight="1" x14ac:dyDescent="0.15">
      <c r="J168" s="73"/>
      <c r="K168" s="73"/>
    </row>
    <row r="169" spans="10:11" s="34" customFormat="1" ht="18" customHeight="1" x14ac:dyDescent="0.15">
      <c r="J169" s="73"/>
      <c r="K169" s="73"/>
    </row>
    <row r="170" spans="10:11" s="34" customFormat="1" ht="18" customHeight="1" x14ac:dyDescent="0.15">
      <c r="J170" s="73"/>
      <c r="K170" s="73"/>
    </row>
    <row r="171" spans="10:11" s="34" customFormat="1" ht="18" customHeight="1" x14ac:dyDescent="0.15">
      <c r="J171" s="73"/>
      <c r="K171" s="73"/>
    </row>
    <row r="172" spans="10:11" s="34" customFormat="1" ht="18" customHeight="1" x14ac:dyDescent="0.15">
      <c r="J172" s="73"/>
      <c r="K172" s="73"/>
    </row>
    <row r="173" spans="10:11" s="34" customFormat="1" ht="18" customHeight="1" x14ac:dyDescent="0.15">
      <c r="J173" s="73"/>
      <c r="K173" s="73"/>
    </row>
    <row r="174" spans="10:11" s="34" customFormat="1" ht="18" customHeight="1" x14ac:dyDescent="0.15">
      <c r="J174" s="73"/>
      <c r="K174" s="73"/>
    </row>
    <row r="175" spans="10:11" s="34" customFormat="1" ht="18" customHeight="1" x14ac:dyDescent="0.15">
      <c r="J175" s="73"/>
      <c r="K175" s="73"/>
    </row>
    <row r="176" spans="10:11" s="34" customFormat="1" ht="18" customHeight="1" x14ac:dyDescent="0.15">
      <c r="J176" s="73"/>
      <c r="K176" s="73"/>
    </row>
    <row r="177" spans="10:11" s="34" customFormat="1" ht="18" customHeight="1" x14ac:dyDescent="0.15">
      <c r="J177" s="73"/>
      <c r="K177" s="73"/>
    </row>
    <row r="178" spans="10:11" s="34" customFormat="1" ht="18" customHeight="1" x14ac:dyDescent="0.15">
      <c r="J178" s="73"/>
      <c r="K178" s="73"/>
    </row>
    <row r="179" spans="10:11" s="34" customFormat="1" ht="18" customHeight="1" x14ac:dyDescent="0.15">
      <c r="J179" s="73"/>
      <c r="K179" s="73"/>
    </row>
    <row r="180" spans="10:11" s="34" customFormat="1" ht="18" customHeight="1" x14ac:dyDescent="0.15">
      <c r="J180" s="73"/>
      <c r="K180" s="73"/>
    </row>
    <row r="181" spans="10:11" s="34" customFormat="1" ht="18" customHeight="1" x14ac:dyDescent="0.15">
      <c r="J181" s="73"/>
      <c r="K181" s="73"/>
    </row>
    <row r="182" spans="10:11" s="34" customFormat="1" ht="18" customHeight="1" x14ac:dyDescent="0.15">
      <c r="J182" s="73"/>
      <c r="K182" s="73"/>
    </row>
    <row r="183" spans="10:11" s="34" customFormat="1" ht="18" customHeight="1" x14ac:dyDescent="0.15">
      <c r="J183" s="73"/>
      <c r="K183" s="73"/>
    </row>
    <row r="184" spans="10:11" s="34" customFormat="1" ht="18" customHeight="1" x14ac:dyDescent="0.15">
      <c r="J184" s="73"/>
      <c r="K184" s="73"/>
    </row>
    <row r="185" spans="10:11" s="34" customFormat="1" ht="18" customHeight="1" x14ac:dyDescent="0.15">
      <c r="J185" s="73"/>
      <c r="K185" s="73"/>
    </row>
    <row r="186" spans="10:11" s="34" customFormat="1" ht="18" customHeight="1" x14ac:dyDescent="0.15">
      <c r="J186" s="73"/>
      <c r="K186" s="73"/>
    </row>
    <row r="187" spans="10:11" s="34" customFormat="1" ht="18" customHeight="1" x14ac:dyDescent="0.15">
      <c r="J187" s="73"/>
      <c r="K187" s="73"/>
    </row>
    <row r="188" spans="10:11" s="34" customFormat="1" ht="18" customHeight="1" x14ac:dyDescent="0.15">
      <c r="J188" s="73"/>
      <c r="K188" s="73"/>
    </row>
    <row r="189" spans="10:11" s="34" customFormat="1" ht="18" customHeight="1" x14ac:dyDescent="0.15">
      <c r="J189" s="73"/>
      <c r="K189" s="73"/>
    </row>
    <row r="190" spans="10:11" s="34" customFormat="1" ht="18" customHeight="1" x14ac:dyDescent="0.15">
      <c r="J190" s="73"/>
      <c r="K190" s="73"/>
    </row>
    <row r="191" spans="10:11" s="34" customFormat="1" ht="18" customHeight="1" x14ac:dyDescent="0.15">
      <c r="J191" s="73"/>
      <c r="K191" s="73"/>
    </row>
    <row r="192" spans="10:11" s="34" customFormat="1" ht="18" customHeight="1" x14ac:dyDescent="0.15">
      <c r="J192" s="73"/>
      <c r="K192" s="73"/>
    </row>
    <row r="193" spans="10:11" s="34" customFormat="1" ht="18" customHeight="1" x14ac:dyDescent="0.15">
      <c r="J193" s="73"/>
      <c r="K193" s="73"/>
    </row>
    <row r="194" spans="10:11" s="34" customFormat="1" ht="18" customHeight="1" x14ac:dyDescent="0.15">
      <c r="J194" s="73"/>
      <c r="K194" s="73"/>
    </row>
    <row r="195" spans="10:11" s="34" customFormat="1" ht="18" customHeight="1" x14ac:dyDescent="0.15">
      <c r="J195" s="73"/>
      <c r="K195" s="73"/>
    </row>
    <row r="196" spans="10:11" s="34" customFormat="1" ht="18" customHeight="1" x14ac:dyDescent="0.15">
      <c r="J196" s="73"/>
      <c r="K196" s="73"/>
    </row>
    <row r="197" spans="10:11" s="34" customFormat="1" ht="18" customHeight="1" x14ac:dyDescent="0.15">
      <c r="J197" s="73"/>
      <c r="K197" s="73"/>
    </row>
    <row r="198" spans="10:11" s="34" customFormat="1" ht="18" customHeight="1" x14ac:dyDescent="0.15">
      <c r="J198" s="73"/>
      <c r="K198" s="73"/>
    </row>
    <row r="199" spans="10:11" s="34" customFormat="1" ht="18" customHeight="1" x14ac:dyDescent="0.15">
      <c r="J199" s="73"/>
      <c r="K199" s="73"/>
    </row>
    <row r="200" spans="10:11" s="34" customFormat="1" ht="18" customHeight="1" x14ac:dyDescent="0.15">
      <c r="J200" s="73"/>
      <c r="K200" s="73"/>
    </row>
    <row r="201" spans="10:11" s="34" customFormat="1" ht="18" customHeight="1" x14ac:dyDescent="0.15">
      <c r="J201" s="73"/>
      <c r="K201" s="73"/>
    </row>
    <row r="202" spans="10:11" s="34" customFormat="1" ht="18" customHeight="1" x14ac:dyDescent="0.15">
      <c r="J202" s="73"/>
      <c r="K202" s="73"/>
    </row>
    <row r="203" spans="10:11" s="34" customFormat="1" ht="18" customHeight="1" x14ac:dyDescent="0.15">
      <c r="J203" s="73"/>
      <c r="K203" s="73"/>
    </row>
    <row r="204" spans="10:11" s="34" customFormat="1" ht="18" customHeight="1" x14ac:dyDescent="0.15">
      <c r="J204" s="73"/>
      <c r="K204" s="73"/>
    </row>
    <row r="205" spans="10:11" s="34" customFormat="1" ht="18" customHeight="1" x14ac:dyDescent="0.15">
      <c r="J205" s="73"/>
      <c r="K205" s="73"/>
    </row>
    <row r="206" spans="10:11" s="34" customFormat="1" ht="18" customHeight="1" x14ac:dyDescent="0.15">
      <c r="J206" s="73"/>
      <c r="K206" s="73"/>
    </row>
    <row r="207" spans="10:11" s="34" customFormat="1" ht="18" customHeight="1" x14ac:dyDescent="0.15">
      <c r="J207" s="73"/>
      <c r="K207" s="73"/>
    </row>
    <row r="208" spans="10:11" s="34" customFormat="1" ht="18" customHeight="1" x14ac:dyDescent="0.15">
      <c r="J208" s="73"/>
      <c r="K208" s="73"/>
    </row>
    <row r="209" spans="10:11" s="34" customFormat="1" ht="18" customHeight="1" x14ac:dyDescent="0.15">
      <c r="J209" s="73"/>
      <c r="K209" s="73"/>
    </row>
    <row r="210" spans="10:11" s="34" customFormat="1" ht="18" customHeight="1" x14ac:dyDescent="0.15">
      <c r="J210" s="73"/>
      <c r="K210" s="73"/>
    </row>
    <row r="211" spans="10:11" s="34" customFormat="1" ht="18" customHeight="1" x14ac:dyDescent="0.15">
      <c r="J211" s="73"/>
      <c r="K211" s="73"/>
    </row>
    <row r="212" spans="10:11" s="34" customFormat="1" ht="18" customHeight="1" x14ac:dyDescent="0.15">
      <c r="J212" s="73"/>
      <c r="K212" s="73"/>
    </row>
    <row r="213" spans="10:11" s="34" customFormat="1" ht="18" customHeight="1" x14ac:dyDescent="0.15">
      <c r="J213" s="73"/>
      <c r="K213" s="73"/>
    </row>
    <row r="214" spans="10:11" s="34" customFormat="1" ht="18" customHeight="1" x14ac:dyDescent="0.15">
      <c r="J214" s="73"/>
      <c r="K214" s="73"/>
    </row>
    <row r="215" spans="10:11" s="34" customFormat="1" ht="18" customHeight="1" x14ac:dyDescent="0.15">
      <c r="J215" s="73"/>
      <c r="K215" s="73"/>
    </row>
    <row r="216" spans="10:11" s="34" customFormat="1" ht="18" customHeight="1" x14ac:dyDescent="0.15">
      <c r="J216" s="73"/>
      <c r="K216" s="73"/>
    </row>
    <row r="217" spans="10:11" s="34" customFormat="1" ht="18" customHeight="1" x14ac:dyDescent="0.15">
      <c r="J217" s="73"/>
      <c r="K217" s="73"/>
    </row>
    <row r="218" spans="10:11" s="34" customFormat="1" ht="18" customHeight="1" x14ac:dyDescent="0.15">
      <c r="J218" s="73"/>
      <c r="K218" s="73"/>
    </row>
    <row r="219" spans="10:11" s="34" customFormat="1" ht="18" customHeight="1" x14ac:dyDescent="0.15">
      <c r="J219" s="73"/>
      <c r="K219" s="73"/>
    </row>
    <row r="220" spans="10:11" s="34" customFormat="1" ht="18" customHeight="1" x14ac:dyDescent="0.15">
      <c r="J220" s="73"/>
      <c r="K220" s="73"/>
    </row>
    <row r="221" spans="10:11" s="34" customFormat="1" ht="18" customHeight="1" x14ac:dyDescent="0.15">
      <c r="J221" s="73"/>
      <c r="K221" s="73"/>
    </row>
    <row r="222" spans="10:11" s="34" customFormat="1" ht="18" customHeight="1" x14ac:dyDescent="0.15">
      <c r="J222" s="73"/>
      <c r="K222" s="73"/>
    </row>
    <row r="223" spans="10:11" s="34" customFormat="1" ht="18" customHeight="1" x14ac:dyDescent="0.15">
      <c r="J223" s="73"/>
      <c r="K223" s="73"/>
    </row>
    <row r="224" spans="10:11" s="34" customFormat="1" ht="18" customHeight="1" x14ac:dyDescent="0.15">
      <c r="J224" s="73"/>
      <c r="K224" s="73"/>
    </row>
    <row r="225" spans="10:11" s="34" customFormat="1" ht="18" customHeight="1" x14ac:dyDescent="0.15">
      <c r="J225" s="73"/>
      <c r="K225" s="73"/>
    </row>
    <row r="226" spans="10:11" s="34" customFormat="1" ht="18" customHeight="1" x14ac:dyDescent="0.15">
      <c r="J226" s="73"/>
      <c r="K226" s="73"/>
    </row>
    <row r="227" spans="10:11" s="34" customFormat="1" ht="18" customHeight="1" x14ac:dyDescent="0.15">
      <c r="J227" s="73"/>
      <c r="K227" s="73"/>
    </row>
    <row r="228" spans="10:11" s="34" customFormat="1" ht="18" customHeight="1" x14ac:dyDescent="0.15">
      <c r="J228" s="73"/>
      <c r="K228" s="73"/>
    </row>
    <row r="229" spans="10:11" s="34" customFormat="1" ht="18" customHeight="1" x14ac:dyDescent="0.15">
      <c r="J229" s="73"/>
      <c r="K229" s="73"/>
    </row>
    <row r="230" spans="10:11" s="34" customFormat="1" x14ac:dyDescent="0.15">
      <c r="J230" s="73"/>
      <c r="K230" s="73"/>
    </row>
    <row r="231" spans="10:11" s="34" customFormat="1" x14ac:dyDescent="0.15">
      <c r="J231" s="73"/>
      <c r="K231" s="73"/>
    </row>
    <row r="232" spans="10:11" s="34" customFormat="1" x14ac:dyDescent="0.15">
      <c r="J232" s="73"/>
      <c r="K232" s="73"/>
    </row>
    <row r="233" spans="10:11" s="34" customFormat="1" x14ac:dyDescent="0.15">
      <c r="J233" s="73"/>
      <c r="K233" s="73"/>
    </row>
    <row r="234" spans="10:11" s="34" customFormat="1" x14ac:dyDescent="0.15">
      <c r="J234" s="73"/>
      <c r="K234" s="73"/>
    </row>
    <row r="235" spans="10:11" s="34" customFormat="1" x14ac:dyDescent="0.15">
      <c r="J235" s="73"/>
      <c r="K235" s="73"/>
    </row>
    <row r="236" spans="10:11" s="34" customFormat="1" x14ac:dyDescent="0.15">
      <c r="J236" s="73"/>
      <c r="K236" s="73"/>
    </row>
    <row r="237" spans="10:11" s="34" customFormat="1" x14ac:dyDescent="0.15">
      <c r="J237" s="73"/>
      <c r="K237" s="73"/>
    </row>
    <row r="238" spans="10:11" s="34" customFormat="1" x14ac:dyDescent="0.15">
      <c r="J238" s="73"/>
      <c r="K238" s="73"/>
    </row>
    <row r="239" spans="10:11" s="34" customFormat="1" x14ac:dyDescent="0.15">
      <c r="J239" s="73"/>
      <c r="K239" s="73"/>
    </row>
    <row r="240" spans="10:11" s="34" customFormat="1" x14ac:dyDescent="0.15">
      <c r="J240" s="73"/>
      <c r="K240" s="73"/>
    </row>
    <row r="241" spans="10:11" s="34" customFormat="1" x14ac:dyDescent="0.15">
      <c r="J241" s="73"/>
      <c r="K241" s="73"/>
    </row>
    <row r="242" spans="10:11" s="34" customFormat="1" x14ac:dyDescent="0.15">
      <c r="J242" s="73"/>
      <c r="K242" s="73"/>
    </row>
    <row r="243" spans="10:11" s="34" customFormat="1" x14ac:dyDescent="0.15">
      <c r="J243" s="73"/>
      <c r="K243" s="73"/>
    </row>
    <row r="244" spans="10:11" s="34" customFormat="1" x14ac:dyDescent="0.15">
      <c r="J244" s="73"/>
      <c r="K244" s="73"/>
    </row>
    <row r="245" spans="10:11" s="34" customFormat="1" x14ac:dyDescent="0.15">
      <c r="J245" s="73"/>
      <c r="K245" s="73"/>
    </row>
    <row r="246" spans="10:11" s="34" customFormat="1" x14ac:dyDescent="0.15">
      <c r="J246" s="73"/>
      <c r="K246" s="73"/>
    </row>
    <row r="247" spans="10:11" s="34" customFormat="1" x14ac:dyDescent="0.15">
      <c r="J247" s="73"/>
      <c r="K247" s="73"/>
    </row>
    <row r="248" spans="10:11" s="34" customFormat="1" x14ac:dyDescent="0.15">
      <c r="J248" s="73"/>
      <c r="K248" s="73"/>
    </row>
    <row r="249" spans="10:11" s="34" customFormat="1" x14ac:dyDescent="0.15">
      <c r="J249" s="73"/>
      <c r="K249" s="73"/>
    </row>
    <row r="250" spans="10:11" s="34" customFormat="1" x14ac:dyDescent="0.15">
      <c r="J250" s="73"/>
      <c r="K250" s="73"/>
    </row>
    <row r="251" spans="10:11" s="34" customFormat="1" x14ac:dyDescent="0.15">
      <c r="J251" s="73"/>
      <c r="K251" s="73"/>
    </row>
    <row r="252" spans="10:11" s="34" customFormat="1" x14ac:dyDescent="0.15">
      <c r="J252" s="73"/>
      <c r="K252" s="73"/>
    </row>
    <row r="253" spans="10:11" s="34" customFormat="1" x14ac:dyDescent="0.15">
      <c r="J253" s="73"/>
      <c r="K253" s="73"/>
    </row>
    <row r="254" spans="10:11" s="34" customFormat="1" x14ac:dyDescent="0.15">
      <c r="J254" s="73"/>
      <c r="K254" s="73"/>
    </row>
    <row r="255" spans="10:11" s="34" customFormat="1" x14ac:dyDescent="0.15">
      <c r="J255" s="73"/>
      <c r="K255" s="73"/>
    </row>
    <row r="256" spans="10:11" s="34" customFormat="1" x14ac:dyDescent="0.15">
      <c r="J256" s="73"/>
      <c r="K256" s="73"/>
    </row>
    <row r="257" spans="10:11" s="34" customFormat="1" x14ac:dyDescent="0.15">
      <c r="J257" s="73"/>
      <c r="K257" s="73"/>
    </row>
    <row r="258" spans="10:11" s="34" customFormat="1" x14ac:dyDescent="0.15">
      <c r="J258" s="73"/>
      <c r="K258" s="73"/>
    </row>
    <row r="259" spans="10:11" s="34" customFormat="1" x14ac:dyDescent="0.15">
      <c r="J259" s="73"/>
      <c r="K259" s="73"/>
    </row>
    <row r="260" spans="10:11" s="34" customFormat="1" x14ac:dyDescent="0.15">
      <c r="J260" s="73"/>
      <c r="K260" s="73"/>
    </row>
    <row r="261" spans="10:11" s="34" customFormat="1" x14ac:dyDescent="0.15">
      <c r="J261" s="73"/>
      <c r="K261" s="73"/>
    </row>
    <row r="262" spans="10:11" s="34" customFormat="1" x14ac:dyDescent="0.15">
      <c r="J262" s="73"/>
      <c r="K262" s="73"/>
    </row>
    <row r="263" spans="10:11" s="34" customFormat="1" x14ac:dyDescent="0.15">
      <c r="J263" s="73"/>
      <c r="K263" s="73"/>
    </row>
    <row r="264" spans="10:11" s="34" customFormat="1" x14ac:dyDescent="0.15">
      <c r="J264" s="73"/>
      <c r="K264" s="73"/>
    </row>
    <row r="265" spans="10:11" s="34" customFormat="1" x14ac:dyDescent="0.15">
      <c r="J265" s="73"/>
      <c r="K265" s="73"/>
    </row>
    <row r="266" spans="10:11" s="34" customFormat="1" x14ac:dyDescent="0.15">
      <c r="J266" s="73"/>
      <c r="K266" s="73"/>
    </row>
    <row r="267" spans="10:11" s="34" customFormat="1" x14ac:dyDescent="0.15">
      <c r="J267" s="73"/>
      <c r="K267" s="73"/>
    </row>
    <row r="268" spans="10:11" s="34" customFormat="1" x14ac:dyDescent="0.15">
      <c r="J268" s="73"/>
      <c r="K268" s="73"/>
    </row>
    <row r="269" spans="10:11" s="34" customFormat="1" x14ac:dyDescent="0.15">
      <c r="J269" s="73"/>
      <c r="K269" s="73"/>
    </row>
    <row r="270" spans="10:11" s="34" customFormat="1" x14ac:dyDescent="0.15">
      <c r="J270" s="73"/>
      <c r="K270" s="73"/>
    </row>
    <row r="271" spans="10:11" s="34" customFormat="1" x14ac:dyDescent="0.15">
      <c r="J271" s="73"/>
      <c r="K271" s="73"/>
    </row>
    <row r="272" spans="10:11" s="34" customFormat="1" x14ac:dyDescent="0.15">
      <c r="J272" s="73"/>
      <c r="K272" s="73"/>
    </row>
    <row r="273" spans="10:11" s="34" customFormat="1" x14ac:dyDescent="0.15">
      <c r="J273" s="73"/>
      <c r="K273" s="73"/>
    </row>
    <row r="274" spans="10:11" s="34" customFormat="1" x14ac:dyDescent="0.15">
      <c r="J274" s="73"/>
      <c r="K274" s="73"/>
    </row>
    <row r="275" spans="10:11" s="34" customFormat="1" x14ac:dyDescent="0.15">
      <c r="J275" s="73"/>
      <c r="K275" s="73"/>
    </row>
    <row r="276" spans="10:11" s="34" customFormat="1" x14ac:dyDescent="0.15">
      <c r="J276" s="73"/>
      <c r="K276" s="73"/>
    </row>
    <row r="277" spans="10:11" s="34" customFormat="1" x14ac:dyDescent="0.15">
      <c r="J277" s="73"/>
      <c r="K277" s="73"/>
    </row>
    <row r="278" spans="10:11" s="34" customFormat="1" x14ac:dyDescent="0.15">
      <c r="J278" s="73"/>
      <c r="K278" s="73"/>
    </row>
    <row r="279" spans="10:11" s="34" customFormat="1" x14ac:dyDescent="0.15">
      <c r="J279" s="73"/>
      <c r="K279" s="73"/>
    </row>
    <row r="280" spans="10:11" s="34" customFormat="1" x14ac:dyDescent="0.15">
      <c r="J280" s="73"/>
      <c r="K280" s="73"/>
    </row>
    <row r="281" spans="10:11" s="34" customFormat="1" x14ac:dyDescent="0.15">
      <c r="J281" s="73"/>
      <c r="K281" s="73"/>
    </row>
    <row r="282" spans="10:11" s="34" customFormat="1" x14ac:dyDescent="0.15">
      <c r="J282" s="73"/>
      <c r="K282" s="73"/>
    </row>
    <row r="283" spans="10:11" s="34" customFormat="1" x14ac:dyDescent="0.15">
      <c r="J283" s="73"/>
      <c r="K283" s="73"/>
    </row>
    <row r="284" spans="10:11" s="34" customFormat="1" x14ac:dyDescent="0.15">
      <c r="J284" s="73"/>
      <c r="K284" s="73"/>
    </row>
    <row r="285" spans="10:11" s="34" customFormat="1" x14ac:dyDescent="0.15">
      <c r="J285" s="73"/>
      <c r="K285" s="73"/>
    </row>
    <row r="286" spans="10:11" s="34" customFormat="1" x14ac:dyDescent="0.15">
      <c r="J286" s="73"/>
      <c r="K286" s="73"/>
    </row>
    <row r="287" spans="10:11" s="34" customFormat="1" x14ac:dyDescent="0.15">
      <c r="J287" s="73"/>
      <c r="K287" s="73"/>
    </row>
    <row r="288" spans="10:11" s="34" customFormat="1" x14ac:dyDescent="0.15">
      <c r="J288" s="73"/>
      <c r="K288" s="73"/>
    </row>
    <row r="289" spans="10:11" s="34" customFormat="1" x14ac:dyDescent="0.15">
      <c r="J289" s="73"/>
      <c r="K289" s="73"/>
    </row>
    <row r="290" spans="10:11" s="34" customFormat="1" x14ac:dyDescent="0.15">
      <c r="J290" s="73"/>
      <c r="K290" s="73"/>
    </row>
    <row r="291" spans="10:11" s="34" customFormat="1" x14ac:dyDescent="0.15">
      <c r="J291" s="73"/>
      <c r="K291" s="73"/>
    </row>
    <row r="292" spans="10:11" s="34" customFormat="1" x14ac:dyDescent="0.15">
      <c r="J292" s="73"/>
      <c r="K292" s="73"/>
    </row>
    <row r="293" spans="10:11" s="34" customFormat="1" x14ac:dyDescent="0.15">
      <c r="J293" s="73"/>
      <c r="K293" s="73"/>
    </row>
    <row r="294" spans="10:11" s="34" customFormat="1" x14ac:dyDescent="0.15">
      <c r="J294" s="73"/>
      <c r="K294" s="73"/>
    </row>
    <row r="295" spans="10:11" s="34" customFormat="1" x14ac:dyDescent="0.15">
      <c r="J295" s="73"/>
      <c r="K295" s="73"/>
    </row>
    <row r="296" spans="10:11" s="34" customFormat="1" x14ac:dyDescent="0.15">
      <c r="J296" s="73"/>
      <c r="K296" s="73"/>
    </row>
    <row r="297" spans="10:11" s="34" customFormat="1" x14ac:dyDescent="0.15">
      <c r="J297" s="73"/>
      <c r="K297" s="73"/>
    </row>
    <row r="298" spans="10:11" s="34" customFormat="1" x14ac:dyDescent="0.15">
      <c r="J298" s="73"/>
      <c r="K298" s="73"/>
    </row>
    <row r="299" spans="10:11" s="34" customFormat="1" x14ac:dyDescent="0.15">
      <c r="J299" s="73"/>
      <c r="K299" s="73"/>
    </row>
    <row r="300" spans="10:11" s="34" customFormat="1" x14ac:dyDescent="0.15">
      <c r="J300" s="73"/>
      <c r="K300" s="73"/>
    </row>
    <row r="301" spans="10:11" s="34" customFormat="1" x14ac:dyDescent="0.15">
      <c r="J301" s="73"/>
      <c r="K301" s="73"/>
    </row>
    <row r="302" spans="10:11" s="34" customFormat="1" x14ac:dyDescent="0.15">
      <c r="J302" s="73"/>
      <c r="K302" s="73"/>
    </row>
    <row r="303" spans="10:11" s="34" customFormat="1" x14ac:dyDescent="0.15">
      <c r="J303" s="73"/>
      <c r="K303" s="73"/>
    </row>
    <row r="304" spans="10:11" s="34" customFormat="1" x14ac:dyDescent="0.15">
      <c r="J304" s="73"/>
      <c r="K304" s="73"/>
    </row>
    <row r="305" spans="10:11" s="34" customFormat="1" x14ac:dyDescent="0.15">
      <c r="J305" s="73"/>
      <c r="K305" s="73"/>
    </row>
    <row r="306" spans="10:11" s="34" customFormat="1" x14ac:dyDescent="0.15">
      <c r="J306" s="73"/>
      <c r="K306" s="73"/>
    </row>
    <row r="307" spans="10:11" s="34" customFormat="1" x14ac:dyDescent="0.15">
      <c r="J307" s="73"/>
      <c r="K307" s="73"/>
    </row>
    <row r="308" spans="10:11" s="34" customFormat="1" x14ac:dyDescent="0.15">
      <c r="J308" s="73"/>
      <c r="K308" s="73"/>
    </row>
    <row r="309" spans="10:11" s="34" customFormat="1" x14ac:dyDescent="0.15">
      <c r="J309" s="73"/>
      <c r="K309" s="73"/>
    </row>
    <row r="310" spans="10:11" s="34" customFormat="1" x14ac:dyDescent="0.15">
      <c r="J310" s="73"/>
      <c r="K310" s="73"/>
    </row>
    <row r="311" spans="10:11" s="34" customFormat="1" x14ac:dyDescent="0.15">
      <c r="J311" s="73"/>
      <c r="K311" s="73"/>
    </row>
    <row r="312" spans="10:11" s="34" customFormat="1" x14ac:dyDescent="0.15">
      <c r="J312" s="73"/>
      <c r="K312" s="73"/>
    </row>
    <row r="313" spans="10:11" s="34" customFormat="1" x14ac:dyDescent="0.15">
      <c r="J313" s="73"/>
      <c r="K313" s="73"/>
    </row>
    <row r="314" spans="10:11" s="34" customFormat="1" x14ac:dyDescent="0.15">
      <c r="J314" s="73"/>
      <c r="K314" s="73"/>
    </row>
    <row r="315" spans="10:11" s="34" customFormat="1" x14ac:dyDescent="0.15">
      <c r="J315" s="73"/>
      <c r="K315" s="73"/>
    </row>
    <row r="316" spans="10:11" s="34" customFormat="1" x14ac:dyDescent="0.15">
      <c r="J316" s="73"/>
      <c r="K316" s="73"/>
    </row>
    <row r="317" spans="10:11" s="34" customFormat="1" x14ac:dyDescent="0.15">
      <c r="J317" s="73"/>
      <c r="K317" s="73"/>
    </row>
    <row r="318" spans="10:11" s="34" customFormat="1" x14ac:dyDescent="0.15">
      <c r="J318" s="73"/>
      <c r="K318" s="73"/>
    </row>
    <row r="319" spans="10:11" s="34" customFormat="1" x14ac:dyDescent="0.15">
      <c r="J319" s="73"/>
      <c r="K319" s="73"/>
    </row>
    <row r="320" spans="10:11" s="34" customFormat="1" x14ac:dyDescent="0.15">
      <c r="J320" s="73"/>
      <c r="K320" s="73"/>
    </row>
    <row r="321" spans="10:11" s="34" customFormat="1" x14ac:dyDescent="0.15">
      <c r="J321" s="73"/>
      <c r="K321" s="73"/>
    </row>
    <row r="322" spans="10:11" s="34" customFormat="1" x14ac:dyDescent="0.15">
      <c r="J322" s="73"/>
      <c r="K322" s="73"/>
    </row>
    <row r="323" spans="10:11" s="34" customFormat="1" x14ac:dyDescent="0.15">
      <c r="J323" s="73"/>
      <c r="K323" s="73"/>
    </row>
    <row r="324" spans="10:11" s="34" customFormat="1" x14ac:dyDescent="0.15">
      <c r="J324" s="73"/>
      <c r="K324" s="73"/>
    </row>
    <row r="325" spans="10:11" s="34" customFormat="1" x14ac:dyDescent="0.15">
      <c r="J325" s="73"/>
      <c r="K325" s="73"/>
    </row>
    <row r="326" spans="10:11" s="34" customFormat="1" x14ac:dyDescent="0.15">
      <c r="J326" s="73"/>
      <c r="K326" s="73"/>
    </row>
    <row r="327" spans="10:11" s="34" customFormat="1" x14ac:dyDescent="0.15">
      <c r="J327" s="73"/>
      <c r="K327" s="73"/>
    </row>
    <row r="328" spans="10:11" s="34" customFormat="1" x14ac:dyDescent="0.15">
      <c r="J328" s="73"/>
      <c r="K328" s="73"/>
    </row>
    <row r="329" spans="10:11" s="34" customFormat="1" x14ac:dyDescent="0.15">
      <c r="J329" s="73"/>
      <c r="K329" s="73"/>
    </row>
    <row r="330" spans="10:11" s="34" customFormat="1" x14ac:dyDescent="0.15">
      <c r="J330" s="73"/>
      <c r="K330" s="73"/>
    </row>
    <row r="331" spans="10:11" s="34" customFormat="1" x14ac:dyDescent="0.15">
      <c r="J331" s="73"/>
      <c r="K331" s="73"/>
    </row>
    <row r="332" spans="10:11" s="34" customFormat="1" x14ac:dyDescent="0.15">
      <c r="J332" s="73"/>
      <c r="K332" s="73"/>
    </row>
    <row r="333" spans="10:11" s="34" customFormat="1" x14ac:dyDescent="0.15">
      <c r="J333" s="73"/>
      <c r="K333" s="73"/>
    </row>
    <row r="334" spans="10:11" s="34" customFormat="1" x14ac:dyDescent="0.15">
      <c r="J334" s="73"/>
      <c r="K334" s="73"/>
    </row>
    <row r="335" spans="10:11" s="34" customFormat="1" x14ac:dyDescent="0.15">
      <c r="J335" s="73"/>
      <c r="K335" s="73"/>
    </row>
    <row r="336" spans="10:11" s="34" customFormat="1" x14ac:dyDescent="0.15">
      <c r="J336" s="73"/>
      <c r="K336" s="73"/>
    </row>
    <row r="337" spans="10:11" s="34" customFormat="1" x14ac:dyDescent="0.15">
      <c r="J337" s="73"/>
      <c r="K337" s="73"/>
    </row>
    <row r="338" spans="10:11" s="34" customFormat="1" x14ac:dyDescent="0.15">
      <c r="J338" s="73"/>
      <c r="K338" s="73"/>
    </row>
    <row r="339" spans="10:11" s="34" customFormat="1" x14ac:dyDescent="0.15">
      <c r="J339" s="73"/>
      <c r="K339" s="73"/>
    </row>
    <row r="340" spans="10:11" s="34" customFormat="1" x14ac:dyDescent="0.15">
      <c r="J340" s="73"/>
      <c r="K340" s="73"/>
    </row>
    <row r="341" spans="10:11" s="34" customFormat="1" x14ac:dyDescent="0.15">
      <c r="J341" s="73"/>
      <c r="K341" s="73"/>
    </row>
    <row r="342" spans="10:11" s="34" customFormat="1" x14ac:dyDescent="0.15">
      <c r="J342" s="73"/>
      <c r="K342" s="73"/>
    </row>
    <row r="343" spans="10:11" s="34" customFormat="1" x14ac:dyDescent="0.15">
      <c r="J343" s="73"/>
      <c r="K343" s="73"/>
    </row>
    <row r="344" spans="10:11" s="34" customFormat="1" x14ac:dyDescent="0.15">
      <c r="J344" s="73"/>
      <c r="K344" s="73"/>
    </row>
    <row r="345" spans="10:11" s="34" customFormat="1" x14ac:dyDescent="0.15">
      <c r="J345" s="73"/>
      <c r="K345" s="73"/>
    </row>
    <row r="346" spans="10:11" s="34" customFormat="1" x14ac:dyDescent="0.15">
      <c r="J346" s="73"/>
      <c r="K346" s="73"/>
    </row>
    <row r="347" spans="10:11" s="34" customFormat="1" x14ac:dyDescent="0.15">
      <c r="J347" s="73"/>
      <c r="K347" s="73"/>
    </row>
    <row r="348" spans="10:11" s="34" customFormat="1" x14ac:dyDescent="0.15">
      <c r="J348" s="73"/>
      <c r="K348" s="73"/>
    </row>
    <row r="349" spans="10:11" s="34" customFormat="1" x14ac:dyDescent="0.15">
      <c r="J349" s="73"/>
      <c r="K349" s="73"/>
    </row>
    <row r="350" spans="10:11" s="34" customFormat="1" x14ac:dyDescent="0.15">
      <c r="J350" s="73"/>
      <c r="K350" s="73"/>
    </row>
    <row r="351" spans="10:11" s="34" customFormat="1" x14ac:dyDescent="0.15">
      <c r="J351" s="73"/>
      <c r="K351" s="73"/>
    </row>
    <row r="352" spans="10:11" s="34" customFormat="1" x14ac:dyDescent="0.15">
      <c r="J352" s="73"/>
      <c r="K352" s="73"/>
    </row>
    <row r="353" spans="10:11" s="34" customFormat="1" x14ac:dyDescent="0.15">
      <c r="J353" s="73"/>
      <c r="K353" s="73"/>
    </row>
    <row r="354" spans="10:11" s="34" customFormat="1" x14ac:dyDescent="0.15">
      <c r="J354" s="73"/>
      <c r="K354" s="73"/>
    </row>
    <row r="355" spans="10:11" s="34" customFormat="1" x14ac:dyDescent="0.15">
      <c r="J355" s="73"/>
      <c r="K355" s="73"/>
    </row>
    <row r="356" spans="10:11" s="34" customFormat="1" x14ac:dyDescent="0.15">
      <c r="J356" s="73"/>
      <c r="K356" s="73"/>
    </row>
    <row r="357" spans="10:11" s="34" customFormat="1" x14ac:dyDescent="0.15">
      <c r="J357" s="73"/>
      <c r="K357" s="73"/>
    </row>
    <row r="358" spans="10:11" s="34" customFormat="1" x14ac:dyDescent="0.15">
      <c r="J358" s="73"/>
      <c r="K358" s="73"/>
    </row>
    <row r="359" spans="10:11" s="34" customFormat="1" x14ac:dyDescent="0.15">
      <c r="J359" s="73"/>
      <c r="K359" s="73"/>
    </row>
    <row r="360" spans="10:11" s="34" customFormat="1" x14ac:dyDescent="0.15">
      <c r="J360" s="73"/>
      <c r="K360" s="73"/>
    </row>
    <row r="361" spans="10:11" s="34" customFormat="1" x14ac:dyDescent="0.15">
      <c r="J361" s="73"/>
      <c r="K361" s="73"/>
    </row>
    <row r="362" spans="10:11" s="34" customFormat="1" x14ac:dyDescent="0.15">
      <c r="J362" s="73"/>
      <c r="K362" s="73"/>
    </row>
    <row r="363" spans="10:11" s="34" customFormat="1" x14ac:dyDescent="0.15">
      <c r="J363" s="73"/>
      <c r="K363" s="73"/>
    </row>
    <row r="364" spans="10:11" s="34" customFormat="1" x14ac:dyDescent="0.15">
      <c r="J364" s="73"/>
      <c r="K364" s="73"/>
    </row>
    <row r="365" spans="10:11" s="34" customFormat="1" x14ac:dyDescent="0.15">
      <c r="J365" s="73"/>
      <c r="K365" s="73"/>
    </row>
    <row r="366" spans="10:11" s="34" customFormat="1" x14ac:dyDescent="0.15">
      <c r="J366" s="73"/>
      <c r="K366" s="73"/>
    </row>
    <row r="367" spans="10:11" s="34" customFormat="1" x14ac:dyDescent="0.15">
      <c r="J367" s="73"/>
      <c r="K367" s="73"/>
    </row>
    <row r="368" spans="10:11" s="34" customFormat="1" x14ac:dyDescent="0.15">
      <c r="J368" s="73"/>
      <c r="K368" s="73"/>
    </row>
    <row r="369" spans="10:11" s="34" customFormat="1" x14ac:dyDescent="0.15">
      <c r="J369" s="73"/>
      <c r="K369" s="73"/>
    </row>
    <row r="370" spans="10:11" s="34" customFormat="1" x14ac:dyDescent="0.15">
      <c r="J370" s="73"/>
      <c r="K370" s="73"/>
    </row>
    <row r="371" spans="10:11" s="34" customFormat="1" x14ac:dyDescent="0.15">
      <c r="J371" s="73"/>
      <c r="K371" s="73"/>
    </row>
    <row r="372" spans="10:11" s="34" customFormat="1" x14ac:dyDescent="0.15">
      <c r="J372" s="73"/>
      <c r="K372" s="73"/>
    </row>
    <row r="373" spans="10:11" s="34" customFormat="1" x14ac:dyDescent="0.15">
      <c r="J373" s="73"/>
      <c r="K373" s="73"/>
    </row>
    <row r="374" spans="10:11" s="34" customFormat="1" x14ac:dyDescent="0.15">
      <c r="J374" s="73"/>
      <c r="K374" s="73"/>
    </row>
    <row r="375" spans="10:11" s="34" customFormat="1" x14ac:dyDescent="0.15">
      <c r="J375" s="73"/>
      <c r="K375" s="73"/>
    </row>
    <row r="376" spans="10:11" s="34" customFormat="1" x14ac:dyDescent="0.15">
      <c r="J376" s="73"/>
      <c r="K376" s="73"/>
    </row>
    <row r="377" spans="10:11" s="34" customFormat="1" x14ac:dyDescent="0.15">
      <c r="J377" s="73"/>
      <c r="K377" s="73"/>
    </row>
    <row r="378" spans="10:11" s="34" customFormat="1" x14ac:dyDescent="0.15">
      <c r="J378" s="73"/>
      <c r="K378" s="73"/>
    </row>
    <row r="379" spans="10:11" s="34" customFormat="1" x14ac:dyDescent="0.15">
      <c r="J379" s="73"/>
      <c r="K379" s="73"/>
    </row>
    <row r="380" spans="10:11" s="34" customFormat="1" x14ac:dyDescent="0.15">
      <c r="J380" s="73"/>
      <c r="K380" s="73"/>
    </row>
    <row r="381" spans="10:11" s="34" customFormat="1" x14ac:dyDescent="0.15">
      <c r="J381" s="73"/>
      <c r="K381" s="73"/>
    </row>
  </sheetData>
  <phoneticPr fontId="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M1:AT196"/>
  <sheetViews>
    <sheetView view="pageBreakPreview" topLeftCell="A194" zoomScale="75" zoomScaleNormal="75" zoomScaleSheetLayoutView="84" workbookViewId="0">
      <selection activeCell="S229" sqref="S229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7" width="11.77734375" hidden="1" customWidth="1"/>
    <col min="18" max="31" width="11.77734375" customWidth="1"/>
  </cols>
  <sheetData>
    <row r="1" spans="13:46" x14ac:dyDescent="0.2">
      <c r="M1" s="28" t="str">
        <f>財政指標!$X$1</f>
        <v>那須烏山市</v>
      </c>
      <c r="Q1" t="e">
        <f>歳入!#REF!</f>
        <v>#REF!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９７（H9）</v>
      </c>
      <c r="Y1" t="str">
        <f>歳入!K3</f>
        <v>９８(H10)</v>
      </c>
      <c r="Z1" t="str">
        <f>歳入!L3</f>
        <v>９９(H11)</v>
      </c>
      <c r="AA1" t="str">
        <f>歳入!M3</f>
        <v>００(H12)</v>
      </c>
      <c r="AB1" t="str">
        <f>歳入!N3</f>
        <v>０１(H13)</v>
      </c>
      <c r="AC1" t="str">
        <f>歳入!O3</f>
        <v>０２(H14)</v>
      </c>
      <c r="AD1" t="str">
        <f>歳入!P3</f>
        <v>０３(H15)</v>
      </c>
      <c r="AE1" t="str">
        <f>歳入!Q3</f>
        <v>０４(H16)</v>
      </c>
      <c r="AF1" t="str">
        <f>歳入!R3</f>
        <v>０５(H17)</v>
      </c>
      <c r="AG1" t="str">
        <f>歳入!S3</f>
        <v>０６(H18)</v>
      </c>
      <c r="AH1" t="str">
        <f>歳入!T3</f>
        <v>０７(H19)</v>
      </c>
      <c r="AI1" t="str">
        <f>歳入!U3</f>
        <v>０８(H20)</v>
      </c>
      <c r="AJ1" t="str">
        <f>歳入!V3</f>
        <v>０９(H21)</v>
      </c>
      <c r="AK1" t="str">
        <f>歳入!W3</f>
        <v>１０(H22)</v>
      </c>
      <c r="AL1" t="str">
        <f>歳入!X3</f>
        <v>１１(H23)</v>
      </c>
      <c r="AM1" t="str">
        <f>歳入!Y3</f>
        <v>１２(H24)</v>
      </c>
      <c r="AN1" t="str">
        <f>歳入!Z3</f>
        <v>１３(H25)</v>
      </c>
      <c r="AO1" t="str">
        <f>歳入!AA3</f>
        <v>１４(H26)</v>
      </c>
      <c r="AP1" t="str">
        <f>歳入!AB3</f>
        <v>１５(H27)</v>
      </c>
      <c r="AQ1" t="str">
        <f>歳入!AC3</f>
        <v>１６(H28)</v>
      </c>
      <c r="AR1" t="str">
        <f>歳入!AD3</f>
        <v>１７(H29)</v>
      </c>
      <c r="AS1" t="str">
        <f>歳入!AE3</f>
        <v>１８(H30)</v>
      </c>
      <c r="AT1" t="str">
        <f>歳入!AF3</f>
        <v>１９(R１)</v>
      </c>
    </row>
    <row r="2" spans="13:46" x14ac:dyDescent="0.2">
      <c r="P2" t="s">
        <v>120</v>
      </c>
      <c r="Q2" s="38" t="e">
        <f>歳入!#REF!</f>
        <v>#REF!</v>
      </c>
      <c r="R2" s="38">
        <f>歳入!D4</f>
        <v>2794140</v>
      </c>
      <c r="S2" s="38">
        <f>歳入!E4</f>
        <v>2971922</v>
      </c>
      <c r="T2" s="38">
        <f>歳入!F4</f>
        <v>3028773</v>
      </c>
      <c r="U2" s="38">
        <f>歳入!G4</f>
        <v>2850196</v>
      </c>
      <c r="V2" s="38">
        <f>歳入!H4</f>
        <v>3050586</v>
      </c>
      <c r="W2" s="38">
        <f>歳入!I4</f>
        <v>2939546</v>
      </c>
      <c r="X2" s="38">
        <f>歳入!J4</f>
        <v>3060034</v>
      </c>
      <c r="Y2" s="38">
        <f>歳入!K4</f>
        <v>2903697</v>
      </c>
      <c r="Z2" s="38">
        <f>歳入!L4</f>
        <v>2897933</v>
      </c>
      <c r="AA2" s="38">
        <f>歳入!M4</f>
        <v>2857205</v>
      </c>
      <c r="AB2" s="38">
        <f>歳入!N4</f>
        <v>2865987</v>
      </c>
      <c r="AC2" s="38">
        <f>歳入!O4</f>
        <v>2772587</v>
      </c>
      <c r="AD2" s="38">
        <f>歳入!P4</f>
        <v>2721487</v>
      </c>
      <c r="AE2" s="38">
        <f>歳入!Q4</f>
        <v>2785480</v>
      </c>
      <c r="AF2" s="38">
        <f>歳入!R4</f>
        <v>2811565</v>
      </c>
      <c r="AG2" s="38">
        <f>歳入!S4</f>
        <v>2904875</v>
      </c>
      <c r="AH2" s="38">
        <f>歳入!T4</f>
        <v>3220594</v>
      </c>
      <c r="AI2" s="38">
        <f>歳入!U4</f>
        <v>3197493</v>
      </c>
      <c r="AJ2" s="38">
        <f>歳入!V4</f>
        <v>3070127</v>
      </c>
      <c r="AK2" s="38">
        <f>歳入!W4</f>
        <v>3027041</v>
      </c>
      <c r="AL2" s="38">
        <f>歳入!X4</f>
        <v>3027863</v>
      </c>
      <c r="AM2" s="38">
        <f>歳入!Y4</f>
        <v>2983973</v>
      </c>
      <c r="AN2" s="38">
        <f>歳入!Z4</f>
        <v>3103141</v>
      </c>
      <c r="AO2" s="38">
        <f>歳入!AA4</f>
        <v>3014900</v>
      </c>
      <c r="AP2" s="38">
        <f>歳入!AB4</f>
        <v>3053832</v>
      </c>
      <c r="AQ2" s="38">
        <f>歳入!AC4</f>
        <v>3148567</v>
      </c>
      <c r="AR2" s="38">
        <f>歳入!AD4</f>
        <v>3298690</v>
      </c>
      <c r="AS2" s="38">
        <f>歳入!AE4</f>
        <v>3273970</v>
      </c>
      <c r="AT2" s="38">
        <f>歳入!AF4</f>
        <v>3278700</v>
      </c>
    </row>
    <row r="3" spans="13:46" x14ac:dyDescent="0.2">
      <c r="P3" s="38" t="s">
        <v>151</v>
      </c>
      <c r="Q3" s="38" t="e">
        <f>歳入!#REF!</f>
        <v>#REF!</v>
      </c>
      <c r="R3" s="38">
        <f>歳入!D15</f>
        <v>3560072</v>
      </c>
      <c r="S3" s="38">
        <f>歳入!E15</f>
        <v>3962879</v>
      </c>
      <c r="T3" s="38">
        <f>歳入!F15</f>
        <v>3860349</v>
      </c>
      <c r="U3" s="38">
        <f>歳入!G15</f>
        <v>3901389</v>
      </c>
      <c r="V3" s="38">
        <f>歳入!H15</f>
        <v>4003921</v>
      </c>
      <c r="W3" s="38">
        <f>歳入!I15</f>
        <v>4142863</v>
      </c>
      <c r="X3" s="38">
        <f>歳入!J15</f>
        <v>4404305</v>
      </c>
      <c r="Y3" s="38">
        <f>歳入!K15</f>
        <v>4525628</v>
      </c>
      <c r="Z3" s="38">
        <f>歳入!L15</f>
        <v>4722342</v>
      </c>
      <c r="AA3" s="38">
        <f>歳入!M15</f>
        <v>4817341</v>
      </c>
      <c r="AB3" s="38">
        <f>歳入!N15</f>
        <v>4464218</v>
      </c>
      <c r="AC3" s="38">
        <f>歳入!O15</f>
        <v>4159347</v>
      </c>
      <c r="AD3" s="38">
        <f>歳入!P15</f>
        <v>3813290</v>
      </c>
      <c r="AE3" s="38">
        <f>歳入!Q15</f>
        <v>3723991</v>
      </c>
      <c r="AF3" s="38">
        <f>歳入!R15</f>
        <v>3949990</v>
      </c>
      <c r="AG3" s="38">
        <f>歳入!S15</f>
        <v>4109383</v>
      </c>
      <c r="AH3" s="38">
        <f>歳入!T15</f>
        <v>3923343</v>
      </c>
      <c r="AI3" s="38">
        <f>歳入!U15</f>
        <v>3989105</v>
      </c>
      <c r="AJ3" s="38">
        <f>歳入!V15</f>
        <v>4318802</v>
      </c>
      <c r="AK3" s="38">
        <f>歳入!W15</f>
        <v>4694752</v>
      </c>
      <c r="AL3" s="38">
        <f>歳入!X15</f>
        <v>5055192</v>
      </c>
      <c r="AM3" s="38">
        <f>歳入!Y15</f>
        <v>4722167</v>
      </c>
      <c r="AN3" s="38">
        <f>歳入!Z15</f>
        <v>4756001</v>
      </c>
      <c r="AO3" s="38">
        <f>歳入!AA15</f>
        <v>4894787</v>
      </c>
      <c r="AP3" s="38">
        <f>歳入!AB15</f>
        <v>4891902</v>
      </c>
      <c r="AQ3" s="38">
        <f>歳入!AC15</f>
        <v>4666688</v>
      </c>
      <c r="AR3" s="38">
        <f>歳入!AD15</f>
        <v>4540904</v>
      </c>
      <c r="AS3" s="38">
        <f>歳入!AE15</f>
        <v>4370983</v>
      </c>
      <c r="AT3" s="38">
        <f>歳入!AF15</f>
        <v>4777855</v>
      </c>
    </row>
    <row r="4" spans="13:46" x14ac:dyDescent="0.2">
      <c r="P4" t="s">
        <v>121</v>
      </c>
      <c r="Q4" s="38" t="e">
        <f>歳入!#REF!</f>
        <v>#REF!</v>
      </c>
      <c r="R4" s="38">
        <f>歳入!D23</f>
        <v>969253</v>
      </c>
      <c r="S4" s="38">
        <f>歳入!E23</f>
        <v>991634</v>
      </c>
      <c r="T4" s="38">
        <f>歳入!F23</f>
        <v>901135</v>
      </c>
      <c r="U4" s="38">
        <f>歳入!G23</f>
        <v>725500</v>
      </c>
      <c r="V4" s="38">
        <f>歳入!H23</f>
        <v>823993</v>
      </c>
      <c r="W4" s="38">
        <f>歳入!I23</f>
        <v>551269</v>
      </c>
      <c r="X4" s="38">
        <f>歳入!J23</f>
        <v>699760</v>
      </c>
      <c r="Y4" s="38">
        <f>歳入!K23</f>
        <v>772754</v>
      </c>
      <c r="Z4" s="38">
        <f>歳入!L23</f>
        <v>1086214</v>
      </c>
      <c r="AA4" s="38">
        <f>歳入!M23</f>
        <v>440406</v>
      </c>
      <c r="AB4" s="38">
        <f>歳入!N23</f>
        <v>544317</v>
      </c>
      <c r="AC4" s="38">
        <f>歳入!O23</f>
        <v>547849</v>
      </c>
      <c r="AD4" s="38">
        <f>歳入!P23</f>
        <v>453612</v>
      </c>
      <c r="AE4" s="38">
        <f>歳入!Q23</f>
        <v>444750</v>
      </c>
      <c r="AF4" s="38">
        <f>歳入!R23</f>
        <v>506011</v>
      </c>
      <c r="AG4" s="38">
        <f>歳入!S23</f>
        <v>575802</v>
      </c>
      <c r="AH4" s="38">
        <f>歳入!T23</f>
        <v>989810</v>
      </c>
      <c r="AI4" s="38">
        <f>歳入!U23</f>
        <v>937815</v>
      </c>
      <c r="AJ4" s="38">
        <f>歳入!V23</f>
        <v>2031713</v>
      </c>
      <c r="AK4" s="38">
        <f>歳入!W23</f>
        <v>1792177</v>
      </c>
      <c r="AL4" s="38">
        <f>歳入!X23</f>
        <v>1480573</v>
      </c>
      <c r="AM4" s="38">
        <f>歳入!Y23</f>
        <v>1362345</v>
      </c>
      <c r="AN4" s="38">
        <f>歳入!Z23</f>
        <v>1154808</v>
      </c>
      <c r="AO4" s="38">
        <f>歳入!AA23</f>
        <v>1186294</v>
      </c>
      <c r="AP4" s="38">
        <f>歳入!AB23</f>
        <v>1259034</v>
      </c>
      <c r="AQ4" s="38">
        <f>歳入!AC23</f>
        <v>1297825</v>
      </c>
      <c r="AR4" s="38">
        <f>歳入!AD23</f>
        <v>1247928</v>
      </c>
      <c r="AS4" s="38">
        <f>歳入!AE23</f>
        <v>1325589</v>
      </c>
      <c r="AT4" s="38">
        <f>歳入!AF23</f>
        <v>1281650</v>
      </c>
    </row>
    <row r="5" spans="13:46" x14ac:dyDescent="0.2">
      <c r="P5" t="s">
        <v>156</v>
      </c>
      <c r="Q5" s="38" t="e">
        <f>歳入!#REF!</f>
        <v>#REF!</v>
      </c>
      <c r="R5" s="38">
        <f>歳入!D24</f>
        <v>873973</v>
      </c>
      <c r="S5" s="38">
        <f>歳入!E24</f>
        <v>898648</v>
      </c>
      <c r="T5" s="38">
        <f>歳入!F24</f>
        <v>1320563</v>
      </c>
      <c r="U5" s="38">
        <f>歳入!G24</f>
        <v>1018229</v>
      </c>
      <c r="V5" s="38">
        <f>歳入!H24</f>
        <v>846851</v>
      </c>
      <c r="W5" s="38">
        <f>歳入!I24</f>
        <v>931892</v>
      </c>
      <c r="X5" s="38">
        <f>歳入!J24</f>
        <v>849167</v>
      </c>
      <c r="Y5" s="38">
        <f>歳入!K24</f>
        <v>884779</v>
      </c>
      <c r="Z5" s="38">
        <f>歳入!L24</f>
        <v>757525</v>
      </c>
      <c r="AA5" s="38">
        <f>歳入!M24</f>
        <v>537713</v>
      </c>
      <c r="AB5" s="38">
        <f>歳入!N24</f>
        <v>725307</v>
      </c>
      <c r="AC5" s="38">
        <f>歳入!O24</f>
        <v>638675</v>
      </c>
      <c r="AD5" s="38">
        <f>歳入!P24</f>
        <v>606702</v>
      </c>
      <c r="AE5" s="38">
        <f>歳入!Q24</f>
        <v>567189</v>
      </c>
      <c r="AF5" s="38">
        <f>歳入!R24</f>
        <v>656169</v>
      </c>
      <c r="AG5" s="38">
        <f>歳入!S24</f>
        <v>757528</v>
      </c>
      <c r="AH5" s="38">
        <f>歳入!T24</f>
        <v>921048</v>
      </c>
      <c r="AI5" s="38">
        <f>歳入!U24</f>
        <v>594437</v>
      </c>
      <c r="AJ5" s="38">
        <f>歳入!V24</f>
        <v>763971</v>
      </c>
      <c r="AK5" s="38">
        <f>歳入!W24</f>
        <v>905659</v>
      </c>
      <c r="AL5" s="38">
        <f>歳入!X24</f>
        <v>945666</v>
      </c>
      <c r="AM5" s="38">
        <f>歳入!Y24</f>
        <v>932978</v>
      </c>
      <c r="AN5" s="38">
        <f>歳入!Z24</f>
        <v>874287</v>
      </c>
      <c r="AO5" s="38">
        <f>歳入!AA24</f>
        <v>783605</v>
      </c>
      <c r="AP5" s="38">
        <f>歳入!AB24</f>
        <v>825204</v>
      </c>
      <c r="AQ5" s="38">
        <f>歳入!AC24</f>
        <v>798150</v>
      </c>
      <c r="AR5" s="38">
        <f>歳入!AD24</f>
        <v>880586</v>
      </c>
      <c r="AS5" s="38">
        <f>歳入!AE24</f>
        <v>768508</v>
      </c>
      <c r="AT5" s="38">
        <f>歳入!AF24</f>
        <v>813271</v>
      </c>
    </row>
    <row r="6" spans="13:46" x14ac:dyDescent="0.2">
      <c r="P6" t="s">
        <v>122</v>
      </c>
      <c r="Q6" s="38" t="e">
        <f>歳入!#REF!</f>
        <v>#REF!</v>
      </c>
      <c r="R6" s="38">
        <f>歳入!D30</f>
        <v>1086400</v>
      </c>
      <c r="S6" s="38">
        <f>歳入!E30</f>
        <v>1248400</v>
      </c>
      <c r="T6" s="38">
        <f>歳入!F30</f>
        <v>1638600</v>
      </c>
      <c r="U6" s="38">
        <f>歳入!G30</f>
        <v>1598600</v>
      </c>
      <c r="V6" s="38">
        <f>歳入!H30</f>
        <v>1230300</v>
      </c>
      <c r="W6" s="38">
        <f>歳入!I30</f>
        <v>1727800</v>
      </c>
      <c r="X6" s="38">
        <f>歳入!J30</f>
        <v>1293200</v>
      </c>
      <c r="Y6" s="38">
        <f>歳入!K30</f>
        <v>1146600</v>
      </c>
      <c r="Z6" s="38">
        <f>歳入!L30</f>
        <v>1558600</v>
      </c>
      <c r="AA6" s="38">
        <f>歳入!M30</f>
        <v>917900</v>
      </c>
      <c r="AB6" s="38">
        <f>歳入!N30</f>
        <v>921040</v>
      </c>
      <c r="AC6" s="38">
        <f>歳入!O30</f>
        <v>1319335</v>
      </c>
      <c r="AD6" s="38">
        <f>歳入!P30</f>
        <v>1277000</v>
      </c>
      <c r="AE6" s="38">
        <f>歳入!Q30</f>
        <v>936700</v>
      </c>
      <c r="AF6" s="38">
        <f>歳入!R30</f>
        <v>2154600</v>
      </c>
      <c r="AG6" s="38">
        <f>歳入!S30</f>
        <v>745700</v>
      </c>
      <c r="AH6" s="38">
        <f>歳入!T30</f>
        <v>876311</v>
      </c>
      <c r="AI6" s="38">
        <f>歳入!U30</f>
        <v>1155479</v>
      </c>
      <c r="AJ6" s="38">
        <f>歳入!V30</f>
        <v>1326800</v>
      </c>
      <c r="AK6" s="38">
        <f>歳入!W30</f>
        <v>1754828</v>
      </c>
      <c r="AL6" s="38">
        <f>歳入!X30</f>
        <v>2258996</v>
      </c>
      <c r="AM6" s="38">
        <f>歳入!Y30</f>
        <v>2189300</v>
      </c>
      <c r="AN6" s="38">
        <f>歳入!Z30</f>
        <v>1409500</v>
      </c>
      <c r="AO6" s="38">
        <f>歳入!AA30</f>
        <v>682500</v>
      </c>
      <c r="AP6" s="38">
        <f>歳入!AB30</f>
        <v>766000</v>
      </c>
      <c r="AQ6" s="38">
        <f>歳入!AC30</f>
        <v>671400</v>
      </c>
      <c r="AR6" s="38">
        <f>歳入!AD30</f>
        <v>562500</v>
      </c>
      <c r="AS6" s="38">
        <f>歳入!AE30</f>
        <v>510100</v>
      </c>
      <c r="AT6" s="38">
        <f>歳入!AF30</f>
        <v>620900</v>
      </c>
    </row>
    <row r="7" spans="13:46" x14ac:dyDescent="0.2">
      <c r="P7" s="56" t="str">
        <f>歳入!A33</f>
        <v>　 歳 入 合 計</v>
      </c>
      <c r="Q7" s="38" t="e">
        <f>歳入!#REF!</f>
        <v>#REF!</v>
      </c>
      <c r="R7" s="38">
        <f>歳入!D33</f>
        <v>11833100</v>
      </c>
      <c r="S7" s="38">
        <f>歳入!E33</f>
        <v>12663804</v>
      </c>
      <c r="T7" s="38">
        <f>歳入!F33</f>
        <v>12937325</v>
      </c>
      <c r="U7" s="38">
        <f>歳入!G33</f>
        <v>12097441</v>
      </c>
      <c r="V7" s="38">
        <f>歳入!H33</f>
        <v>11815372</v>
      </c>
      <c r="W7" s="38">
        <f>歳入!I33</f>
        <v>12336546</v>
      </c>
      <c r="X7" s="38">
        <f>歳入!J33</f>
        <v>11987670</v>
      </c>
      <c r="Y7" s="38">
        <f>歳入!K33</f>
        <v>12035980</v>
      </c>
      <c r="Z7" s="38">
        <f>歳入!L33</f>
        <v>13658183</v>
      </c>
      <c r="AA7" s="38">
        <f>歳入!M33</f>
        <v>11387397</v>
      </c>
      <c r="AB7" s="38">
        <f>歳入!N33</f>
        <v>11655275</v>
      </c>
      <c r="AC7" s="38">
        <f>歳入!O33</f>
        <v>11641247</v>
      </c>
      <c r="AD7" s="38">
        <f>歳入!P33</f>
        <v>10939436</v>
      </c>
      <c r="AE7" s="38">
        <f>歳入!Q33</f>
        <v>10738219</v>
      </c>
      <c r="AF7" s="38">
        <f>歳入!R33</f>
        <v>11954537</v>
      </c>
      <c r="AG7" s="38">
        <f>歳入!S33</f>
        <v>10837297</v>
      </c>
      <c r="AH7" s="38">
        <f>歳入!T33</f>
        <v>11840599</v>
      </c>
      <c r="AI7" s="38">
        <f>歳入!U33</f>
        <v>11332421</v>
      </c>
      <c r="AJ7" s="38">
        <f>歳入!V33</f>
        <v>13290044</v>
      </c>
      <c r="AK7" s="38">
        <f>歳入!W33</f>
        <v>13562035</v>
      </c>
      <c r="AL7" s="38">
        <f>歳入!X33</f>
        <v>14792497</v>
      </c>
      <c r="AM7" s="38">
        <f>歳入!Y33</f>
        <v>14150969</v>
      </c>
      <c r="AN7" s="38">
        <f>歳入!Z33</f>
        <v>12639399</v>
      </c>
      <c r="AO7" s="38">
        <f>歳入!AA33</f>
        <v>12344620</v>
      </c>
      <c r="AP7" s="38">
        <f>歳入!AB33</f>
        <v>12757823</v>
      </c>
      <c r="AQ7" s="38">
        <f>歳入!AC33</f>
        <v>12690378</v>
      </c>
      <c r="AR7" s="38">
        <f>歳入!AD33</f>
        <v>12317456</v>
      </c>
      <c r="AS7" s="38">
        <f>歳入!AE33</f>
        <v>12129097</v>
      </c>
      <c r="AT7" s="38">
        <f>歳入!AF33</f>
        <v>12430923</v>
      </c>
    </row>
    <row r="40" spans="13:46" x14ac:dyDescent="0.2">
      <c r="M40" s="28" t="str">
        <f>財政指標!$X$1</f>
        <v>那須烏山市</v>
      </c>
      <c r="Q40" t="e">
        <f>税!#REF!</f>
        <v>#REF!</v>
      </c>
      <c r="R40" t="str">
        <f>税!D3</f>
        <v>９１（H3）</v>
      </c>
      <c r="S40" t="str">
        <f>税!E3</f>
        <v>９２（H4）</v>
      </c>
      <c r="T40" t="str">
        <f>税!F3</f>
        <v>９３（H5）</v>
      </c>
      <c r="U40" t="str">
        <f>税!G3</f>
        <v>９４（H6）</v>
      </c>
      <c r="V40" t="str">
        <f>税!H3</f>
        <v>９５（H7）</v>
      </c>
      <c r="W40" t="str">
        <f>税!I3</f>
        <v>９６（H8）</v>
      </c>
      <c r="X40" t="str">
        <f>税!J3</f>
        <v>９７（H9）</v>
      </c>
      <c r="Y40" t="str">
        <f>税!K3</f>
        <v>９８(H10)</v>
      </c>
      <c r="Z40" t="str">
        <f>税!L3</f>
        <v>９９(H11)</v>
      </c>
      <c r="AA40" t="str">
        <f>税!M3</f>
        <v>００(H12)</v>
      </c>
      <c r="AB40" t="str">
        <f>税!N3</f>
        <v>０１(H13)</v>
      </c>
      <c r="AC40" t="str">
        <f>税!O3</f>
        <v>０２(H14)</v>
      </c>
      <c r="AD40" t="str">
        <f>税!P3</f>
        <v>０３(H15)</v>
      </c>
      <c r="AE40" t="str">
        <f>税!Q3</f>
        <v>０４(H16)</v>
      </c>
      <c r="AF40" t="str">
        <f>税!R3</f>
        <v>０５(H17)</v>
      </c>
      <c r="AG40" t="str">
        <f>税!S3</f>
        <v>０６(H18)</v>
      </c>
      <c r="AH40" t="str">
        <f>税!T3</f>
        <v>０７(H19)</v>
      </c>
      <c r="AI40" t="str">
        <f>税!U3</f>
        <v>０８(H20)</v>
      </c>
      <c r="AJ40" t="str">
        <f>税!V3</f>
        <v>０９(H21)</v>
      </c>
      <c r="AK40" t="str">
        <f>税!W3</f>
        <v>１０(H22)</v>
      </c>
      <c r="AL40" t="str">
        <f>税!X3</f>
        <v>１１(H23)</v>
      </c>
      <c r="AM40" t="str">
        <f>税!Y3</f>
        <v>１２(H24)</v>
      </c>
      <c r="AN40" t="str">
        <f>税!Z3</f>
        <v>１３(H25)</v>
      </c>
      <c r="AO40" t="str">
        <f>税!AA3</f>
        <v>１４(H26)</v>
      </c>
      <c r="AP40" t="str">
        <f>税!AB3</f>
        <v>１５(H27)</v>
      </c>
      <c r="AQ40" t="str">
        <f>税!AC3</f>
        <v>１６(H28)</v>
      </c>
      <c r="AR40" t="str">
        <f>税!AD3</f>
        <v>１７(H29)</v>
      </c>
      <c r="AS40" t="str">
        <f>税!AE3</f>
        <v>１８(H30)</v>
      </c>
      <c r="AT40" t="str">
        <f>税!AF3</f>
        <v>１９(R１)</v>
      </c>
    </row>
    <row r="41" spans="13:46" x14ac:dyDescent="0.2">
      <c r="P41" t="s">
        <v>124</v>
      </c>
      <c r="Q41" t="e">
        <f>税!#REF!</f>
        <v>#REF!</v>
      </c>
      <c r="R41" s="38">
        <f>税!D4</f>
        <v>1460150</v>
      </c>
      <c r="S41" s="38">
        <f>税!E4</f>
        <v>1567770</v>
      </c>
      <c r="T41" s="38">
        <f>税!F4</f>
        <v>1538181</v>
      </c>
      <c r="U41" s="38">
        <f>税!G4</f>
        <v>1302679</v>
      </c>
      <c r="V41" s="38">
        <f>税!H4</f>
        <v>1397598</v>
      </c>
      <c r="W41" s="38">
        <f>税!I4</f>
        <v>1307431</v>
      </c>
      <c r="X41" s="38">
        <f>税!J4</f>
        <v>1464826</v>
      </c>
      <c r="Y41" s="38">
        <f>税!K4</f>
        <v>1252592</v>
      </c>
      <c r="Z41" s="38">
        <f>税!L4</f>
        <v>1183866</v>
      </c>
      <c r="AA41" s="38">
        <f>税!M4</f>
        <v>1220316</v>
      </c>
      <c r="AB41" s="38">
        <f>税!N4</f>
        <v>1204038</v>
      </c>
      <c r="AC41" s="38">
        <f>税!O4</f>
        <v>1104558</v>
      </c>
      <c r="AD41" s="38">
        <f>税!P4</f>
        <v>1032864</v>
      </c>
      <c r="AE41" s="38">
        <f>税!Q4</f>
        <v>1063468</v>
      </c>
      <c r="AF41" s="38">
        <f>税!R4</f>
        <v>1114958</v>
      </c>
      <c r="AG41" s="38">
        <f>税!S4</f>
        <v>1237060</v>
      </c>
      <c r="AH41" s="38">
        <f>税!T4</f>
        <v>1526448</v>
      </c>
      <c r="AI41" s="38">
        <f>税!U4</f>
        <v>1467145</v>
      </c>
      <c r="AJ41" s="38">
        <f>税!V4</f>
        <v>1373728</v>
      </c>
      <c r="AK41" s="38">
        <f>税!W4</f>
        <v>1299579</v>
      </c>
      <c r="AL41" s="38">
        <f>税!X4</f>
        <v>1286105</v>
      </c>
      <c r="AM41" s="38">
        <f>税!Y4</f>
        <v>1349191</v>
      </c>
      <c r="AN41" s="38">
        <f>税!Z4</f>
        <v>1373207</v>
      </c>
      <c r="AO41" s="38">
        <f>税!AA4</f>
        <v>1330656</v>
      </c>
      <c r="AP41" s="38">
        <f>税!AB4</f>
        <v>1373306</v>
      </c>
      <c r="AQ41" s="38">
        <f>税!AC4</f>
        <v>1332082</v>
      </c>
      <c r="AR41" s="38">
        <f>税!AD4</f>
        <v>1387659</v>
      </c>
      <c r="AS41" s="38">
        <f>税!AE4</f>
        <v>1340244</v>
      </c>
      <c r="AT41" s="38">
        <f>税!AF4</f>
        <v>1349848</v>
      </c>
    </row>
    <row r="42" spans="13:46" x14ac:dyDescent="0.2">
      <c r="P42" t="s">
        <v>125</v>
      </c>
      <c r="Q42" t="e">
        <f>税!#REF!</f>
        <v>#REF!</v>
      </c>
      <c r="R42" s="38">
        <f>税!D9</f>
        <v>1116278</v>
      </c>
      <c r="S42" s="38">
        <f>税!E9</f>
        <v>1204451</v>
      </c>
      <c r="T42" s="38">
        <f>税!F9</f>
        <v>1286992</v>
      </c>
      <c r="U42" s="38">
        <f>税!G9</f>
        <v>1339689</v>
      </c>
      <c r="V42" s="38">
        <f>税!H9</f>
        <v>1420240</v>
      </c>
      <c r="W42" s="38">
        <f>税!I9</f>
        <v>1419902</v>
      </c>
      <c r="X42" s="38">
        <f>税!J9</f>
        <v>1354733</v>
      </c>
      <c r="Y42" s="38">
        <f>税!K9</f>
        <v>1415869</v>
      </c>
      <c r="Z42" s="38">
        <f>税!L9</f>
        <v>1463554</v>
      </c>
      <c r="AA42" s="38">
        <f>税!M9</f>
        <v>1391260</v>
      </c>
      <c r="AB42" s="38">
        <f>税!N9</f>
        <v>1420212</v>
      </c>
      <c r="AC42" s="38">
        <f>税!O9</f>
        <v>1437438</v>
      </c>
      <c r="AD42" s="38">
        <f>税!P9</f>
        <v>1454460</v>
      </c>
      <c r="AE42" s="38">
        <f>税!Q9</f>
        <v>1488215</v>
      </c>
      <c r="AF42" s="38">
        <f>税!R9</f>
        <v>1467544</v>
      </c>
      <c r="AG42" s="38">
        <f>税!S9</f>
        <v>1430217</v>
      </c>
      <c r="AH42" s="38">
        <f>税!T9</f>
        <v>1458534</v>
      </c>
      <c r="AI42" s="38">
        <f>税!U9</f>
        <v>1505820</v>
      </c>
      <c r="AJ42" s="38">
        <f>税!V9</f>
        <v>1478143</v>
      </c>
      <c r="AK42" s="38">
        <f>税!W9</f>
        <v>1503907</v>
      </c>
      <c r="AL42" s="38">
        <f>税!X9</f>
        <v>1495845</v>
      </c>
      <c r="AM42" s="38">
        <f>税!Y9</f>
        <v>1392131</v>
      </c>
      <c r="AN42" s="38">
        <f>税!Z9</f>
        <v>1467685</v>
      </c>
      <c r="AO42" s="38">
        <f>税!AA9</f>
        <v>1422018</v>
      </c>
      <c r="AP42" s="38">
        <f>税!AB9</f>
        <v>1413753</v>
      </c>
      <c r="AQ42" s="38">
        <f>税!AC9</f>
        <v>1541630</v>
      </c>
      <c r="AR42" s="38">
        <f>税!AD9</f>
        <v>1643085</v>
      </c>
      <c r="AS42" s="38">
        <f>税!AE9</f>
        <v>1671089</v>
      </c>
      <c r="AT42" s="38">
        <f>税!AF9</f>
        <v>1666875</v>
      </c>
    </row>
    <row r="43" spans="13:46" x14ac:dyDescent="0.2">
      <c r="P43" t="s">
        <v>126</v>
      </c>
      <c r="Q43" t="e">
        <f>税!#REF!</f>
        <v>#REF!</v>
      </c>
      <c r="R43" s="38">
        <f>税!D12</f>
        <v>136341</v>
      </c>
      <c r="S43" s="38">
        <f>税!E12</f>
        <v>135759</v>
      </c>
      <c r="T43" s="38">
        <f>税!F12</f>
        <v>136820</v>
      </c>
      <c r="U43" s="38">
        <f>税!G12</f>
        <v>137031</v>
      </c>
      <c r="V43" s="38">
        <f>税!H12</f>
        <v>137218</v>
      </c>
      <c r="W43" s="38">
        <f>税!I12</f>
        <v>134154</v>
      </c>
      <c r="X43" s="38">
        <f>税!J12</f>
        <v>159366</v>
      </c>
      <c r="Y43" s="38">
        <f>税!K12</f>
        <v>164665</v>
      </c>
      <c r="Z43" s="38">
        <f>税!L12</f>
        <v>180373</v>
      </c>
      <c r="AA43" s="38">
        <f>税!M12</f>
        <v>176133</v>
      </c>
      <c r="AB43" s="38">
        <f>税!N12</f>
        <v>175500</v>
      </c>
      <c r="AC43" s="38">
        <f>税!O12</f>
        <v>168279</v>
      </c>
      <c r="AD43" s="38">
        <f>税!P12</f>
        <v>173136</v>
      </c>
      <c r="AE43" s="38">
        <f>税!Q12</f>
        <v>172795</v>
      </c>
      <c r="AF43" s="38">
        <f>税!R12</f>
        <v>165526</v>
      </c>
      <c r="AG43" s="38">
        <f>税!S12</f>
        <v>169985</v>
      </c>
      <c r="AH43" s="38">
        <f>税!T12</f>
        <v>167075</v>
      </c>
      <c r="AI43" s="38">
        <f>税!U12</f>
        <v>157521</v>
      </c>
      <c r="AJ43" s="38">
        <f>税!V12</f>
        <v>148429</v>
      </c>
      <c r="AK43" s="38">
        <f>税!W12</f>
        <v>149281</v>
      </c>
      <c r="AL43" s="38">
        <f>税!X12</f>
        <v>176242</v>
      </c>
      <c r="AM43" s="38">
        <f>税!Y12</f>
        <v>171646</v>
      </c>
      <c r="AN43" s="38">
        <f>税!Z12</f>
        <v>187732</v>
      </c>
      <c r="AO43" s="38">
        <f>税!AA12</f>
        <v>187938</v>
      </c>
      <c r="AP43" s="38">
        <f>税!AB12</f>
        <v>189000</v>
      </c>
      <c r="AQ43" s="38">
        <f>税!AC12</f>
        <v>181402</v>
      </c>
      <c r="AR43" s="38">
        <f>税!AD12</f>
        <v>170948</v>
      </c>
      <c r="AS43" s="38">
        <f>税!AE12</f>
        <v>163370</v>
      </c>
      <c r="AT43" s="38">
        <f>税!AF12</f>
        <v>164587</v>
      </c>
    </row>
    <row r="44" spans="13:46" x14ac:dyDescent="0.2">
      <c r="P44" t="s">
        <v>123</v>
      </c>
      <c r="Q44" t="e">
        <f>税!#REF!</f>
        <v>#REF!</v>
      </c>
      <c r="R44" s="38">
        <f>税!D22</f>
        <v>2794131</v>
      </c>
      <c r="S44" s="38">
        <f>税!E22</f>
        <v>2971922</v>
      </c>
      <c r="T44" s="38">
        <f>税!F22</f>
        <v>3028773</v>
      </c>
      <c r="U44" s="38">
        <f>税!G22</f>
        <v>2850196</v>
      </c>
      <c r="V44" s="38">
        <f>税!H22</f>
        <v>3053586</v>
      </c>
      <c r="W44" s="38">
        <f>税!I22</f>
        <v>2939546</v>
      </c>
      <c r="X44" s="38">
        <f>税!J22</f>
        <v>3060034</v>
      </c>
      <c r="Y44" s="38">
        <f>税!K22</f>
        <v>2903697</v>
      </c>
      <c r="Z44" s="38">
        <f>税!L22</f>
        <v>2897933</v>
      </c>
      <c r="AA44" s="38">
        <f>税!M22</f>
        <v>2857205</v>
      </c>
      <c r="AB44" s="38">
        <f>税!N22</f>
        <v>2865987</v>
      </c>
      <c r="AC44" s="38">
        <f>税!O22</f>
        <v>2772587</v>
      </c>
      <c r="AD44" s="38">
        <f>税!P22</f>
        <v>2721487</v>
      </c>
      <c r="AE44" s="38">
        <f>税!Q22</f>
        <v>2785480</v>
      </c>
      <c r="AF44" s="38">
        <f>税!R22</f>
        <v>2812282</v>
      </c>
      <c r="AG44" s="38">
        <f>税!S22</f>
        <v>2904875</v>
      </c>
      <c r="AH44" s="38">
        <f>税!T22</f>
        <v>3220594</v>
      </c>
      <c r="AI44" s="38">
        <f>税!U22</f>
        <v>3197493</v>
      </c>
      <c r="AJ44" s="38">
        <f>税!V22</f>
        <v>3070127</v>
      </c>
      <c r="AK44" s="38">
        <f>税!W22</f>
        <v>3027041</v>
      </c>
      <c r="AL44" s="38">
        <f>税!X22</f>
        <v>3027863</v>
      </c>
      <c r="AM44" s="38">
        <f>税!Y22</f>
        <v>2983973</v>
      </c>
      <c r="AN44" s="38">
        <f>税!Z22</f>
        <v>3103141</v>
      </c>
      <c r="AO44" s="38">
        <f>税!AA22</f>
        <v>3014900</v>
      </c>
      <c r="AP44" s="38">
        <f>税!AB22</f>
        <v>3053832</v>
      </c>
      <c r="AQ44" s="38">
        <f>税!AC22</f>
        <v>3148567</v>
      </c>
      <c r="AR44" s="38">
        <f>税!AD22</f>
        <v>3298051</v>
      </c>
      <c r="AS44" s="38">
        <f>税!AE22</f>
        <v>3273970</v>
      </c>
      <c r="AT44" s="38">
        <f>税!AF22</f>
        <v>3278700</v>
      </c>
    </row>
    <row r="78" spans="13:46" x14ac:dyDescent="0.2">
      <c r="P78">
        <f>'歳出（性質別）'!A3</f>
        <v>0</v>
      </c>
      <c r="Q78" t="e">
        <f>'歳出（性質別）'!#REF!</f>
        <v>#REF!</v>
      </c>
      <c r="R78" t="str">
        <f>'歳出（性質別）'!D3</f>
        <v>９１（H3）</v>
      </c>
      <c r="S78" t="str">
        <f>'歳出（性質別）'!E3</f>
        <v>９２（H4）</v>
      </c>
      <c r="T78" t="str">
        <f>'歳出（性質別）'!F3</f>
        <v>９３（H5）</v>
      </c>
      <c r="U78" t="str">
        <f>'歳出（性質別）'!G3</f>
        <v>９４（H6）</v>
      </c>
      <c r="V78" t="str">
        <f>'歳出（性質別）'!H3</f>
        <v>９５（H7）</v>
      </c>
      <c r="W78" t="str">
        <f>'歳出（性質別）'!I3</f>
        <v>９６（H8）</v>
      </c>
      <c r="X78" t="str">
        <f>'歳出（性質別）'!J3</f>
        <v>９７（H9）</v>
      </c>
      <c r="Y78" t="str">
        <f>'歳出（性質別）'!K3</f>
        <v>９８(H10)</v>
      </c>
      <c r="Z78" t="str">
        <f>'歳出（性質別）'!L3</f>
        <v>９９(H11)</v>
      </c>
      <c r="AA78" t="str">
        <f>'歳出（性質別）'!M3</f>
        <v>００(H12)</v>
      </c>
      <c r="AB78" t="str">
        <f>'歳出（性質別）'!N3</f>
        <v>０１(H13)</v>
      </c>
      <c r="AC78" t="str">
        <f>'歳出（性質別）'!O3</f>
        <v>０２(H14)</v>
      </c>
      <c r="AD78" t="str">
        <f>'歳出（性質別）'!P3</f>
        <v>０３(H15)</v>
      </c>
      <c r="AE78" t="str">
        <f>'歳出（性質別）'!Q3</f>
        <v>０４(H16)</v>
      </c>
      <c r="AF78" t="str">
        <f>'歳出（性質別）'!R3</f>
        <v>０５(H17)</v>
      </c>
      <c r="AG78" t="str">
        <f>'歳出（性質別）'!S3</f>
        <v>０６(H18)</v>
      </c>
      <c r="AH78" t="str">
        <f>'歳出（性質別）'!T3</f>
        <v>０７(H19)</v>
      </c>
      <c r="AI78" t="str">
        <f>'歳出（性質別）'!U3</f>
        <v>０８(H20)</v>
      </c>
      <c r="AJ78" t="str">
        <f>'歳出（性質別）'!V3</f>
        <v>０９(H21)</v>
      </c>
      <c r="AK78" t="str">
        <f>'歳出（性質別）'!W3</f>
        <v>１０(H22)</v>
      </c>
      <c r="AL78" t="str">
        <f>'歳出（性質別）'!X3</f>
        <v>１１(H23)</v>
      </c>
      <c r="AM78" t="str">
        <f>'歳出（性質別）'!Y3</f>
        <v>１２(H24)</v>
      </c>
      <c r="AN78" t="str">
        <f>'歳出（性質別）'!Z3</f>
        <v>１３(H25)</v>
      </c>
      <c r="AO78" t="str">
        <f>'歳出（性質別）'!AA3</f>
        <v>１４(H26)</v>
      </c>
      <c r="AP78" t="str">
        <f>'歳出（性質別）'!AB3</f>
        <v>１５(H27)</v>
      </c>
      <c r="AQ78" t="str">
        <f>'歳出（性質別）'!AC3</f>
        <v>１６(H28)</v>
      </c>
      <c r="AR78" t="str">
        <f>'歳出（性質別）'!AD3</f>
        <v>１７(H29)</v>
      </c>
      <c r="AS78" t="str">
        <f>'歳出（性質別）'!AE3</f>
        <v>１８(H30)</v>
      </c>
      <c r="AT78" t="str">
        <f>'歳出（性質別）'!AF3</f>
        <v>１９(R１)</v>
      </c>
    </row>
    <row r="79" spans="13:46" x14ac:dyDescent="0.2">
      <c r="M79" s="28" t="str">
        <f>財政指標!$X$1</f>
        <v>那須烏山市</v>
      </c>
      <c r="P79" t="s">
        <v>129</v>
      </c>
      <c r="Q79" t="e">
        <f>'歳出（性質別）'!#REF!</f>
        <v>#REF!</v>
      </c>
      <c r="R79" s="38">
        <f>'歳出（性質別）'!D4</f>
        <v>2353320</v>
      </c>
      <c r="S79" s="38">
        <f>'歳出（性質別）'!E4</f>
        <v>2523459</v>
      </c>
      <c r="T79" s="38">
        <f>'歳出（性質別）'!F4</f>
        <v>2567050</v>
      </c>
      <c r="U79" s="38">
        <f>'歳出（性質別）'!G4</f>
        <v>2661001</v>
      </c>
      <c r="V79" s="38">
        <f>'歳出（性質別）'!H4</f>
        <v>2701973</v>
      </c>
      <c r="W79" s="38">
        <f>'歳出（性質別）'!I4</f>
        <v>2797868</v>
      </c>
      <c r="X79" s="38">
        <f>'歳出（性質別）'!J4</f>
        <v>2875532</v>
      </c>
      <c r="Y79" s="38">
        <f>'歳出（性質別）'!K4</f>
        <v>2846201</v>
      </c>
      <c r="Z79" s="38">
        <f>'歳出（性質別）'!L4</f>
        <v>2872903</v>
      </c>
      <c r="AA79" s="38">
        <f>'歳出（性質別）'!M4</f>
        <v>2803712</v>
      </c>
      <c r="AB79" s="38">
        <f>'歳出（性質別）'!N4</f>
        <v>2838323</v>
      </c>
      <c r="AC79" s="38">
        <f>'歳出（性質別）'!O4</f>
        <v>2809886</v>
      </c>
      <c r="AD79" s="38">
        <f>'歳出（性質別）'!P4</f>
        <v>2745375</v>
      </c>
      <c r="AE79" s="38">
        <f>'歳出（性質別）'!Q4</f>
        <v>2752202</v>
      </c>
      <c r="AF79" s="38">
        <f>'歳出（性質別）'!R4</f>
        <v>2756434</v>
      </c>
      <c r="AG79" s="38">
        <f>'歳出（性質別）'!S4</f>
        <v>2564535</v>
      </c>
      <c r="AH79" s="38">
        <f>'歳出（性質別）'!T4</f>
        <v>2523704</v>
      </c>
      <c r="AI79" s="38">
        <f>'歳出（性質別）'!U4</f>
        <v>2376276</v>
      </c>
      <c r="AJ79" s="38">
        <f>'歳出（性質別）'!V4</f>
        <v>2280740</v>
      </c>
      <c r="AK79" s="38">
        <f>'歳出（性質別）'!W4</f>
        <v>2303875</v>
      </c>
      <c r="AL79" s="38">
        <f>'歳出（性質別）'!X4</f>
        <v>2276947</v>
      </c>
      <c r="AM79" s="38">
        <f>'歳出（性質別）'!Y4</f>
        <v>2208106</v>
      </c>
      <c r="AN79" s="38">
        <f>'歳出（性質別）'!Z4</f>
        <v>1992130</v>
      </c>
      <c r="AO79" s="38">
        <f>'歳出（性質別）'!AA4</f>
        <v>2047283</v>
      </c>
      <c r="AP79" s="38">
        <f>'歳出（性質別）'!AB4</f>
        <v>1963265</v>
      </c>
      <c r="AQ79" s="38">
        <f>'歳出（性質別）'!AC4</f>
        <v>1948308</v>
      </c>
      <c r="AR79" s="38">
        <f>'歳出（性質別）'!AD4</f>
        <v>1872300</v>
      </c>
      <c r="AS79" s="38">
        <f>'歳出（性質別）'!AE4</f>
        <v>1834434</v>
      </c>
      <c r="AT79" s="38">
        <f>'歳出（性質別）'!AF4</f>
        <v>1850673</v>
      </c>
    </row>
    <row r="80" spans="13:46" x14ac:dyDescent="0.2">
      <c r="P80" t="s">
        <v>130</v>
      </c>
      <c r="Q80" t="e">
        <f>'歳出（性質別）'!#REF!</f>
        <v>#REF!</v>
      </c>
      <c r="R80" s="38">
        <f>'歳出（性質別）'!D6</f>
        <v>189983</v>
      </c>
      <c r="S80" s="38">
        <f>'歳出（性質別）'!E6</f>
        <v>233343</v>
      </c>
      <c r="T80" s="38">
        <f>'歳出（性質別）'!F6</f>
        <v>496687</v>
      </c>
      <c r="U80" s="38">
        <f>'歳出（性質別）'!G6</f>
        <v>707563</v>
      </c>
      <c r="V80" s="38">
        <f>'歳出（性質別）'!H6</f>
        <v>757766</v>
      </c>
      <c r="W80" s="38">
        <f>'歳出（性質別）'!I6</f>
        <v>772223</v>
      </c>
      <c r="X80" s="38">
        <f>'歳出（性質別）'!J6</f>
        <v>854710</v>
      </c>
      <c r="Y80" s="38">
        <f>'歳出（性質別）'!K6</f>
        <v>904648</v>
      </c>
      <c r="Z80" s="38">
        <f>'歳出（性質別）'!L6</f>
        <v>916796</v>
      </c>
      <c r="AA80" s="38">
        <f>'歳出（性質別）'!M6</f>
        <v>467847</v>
      </c>
      <c r="AB80" s="38">
        <f>'歳出（性質別）'!N6</f>
        <v>511807</v>
      </c>
      <c r="AC80" s="38">
        <f>'歳出（性質別）'!O6</f>
        <v>546573</v>
      </c>
      <c r="AD80" s="38">
        <f>'歳出（性質別）'!P6</f>
        <v>673496</v>
      </c>
      <c r="AE80" s="38">
        <f>'歳出（性質別）'!Q6</f>
        <v>769691</v>
      </c>
      <c r="AF80" s="38">
        <f>'歳出（性質別）'!R6</f>
        <v>994693</v>
      </c>
      <c r="AG80" s="38">
        <f>'歳出（性質別）'!S6</f>
        <v>1273021</v>
      </c>
      <c r="AH80" s="38">
        <f>'歳出（性質別）'!T6</f>
        <v>1354314</v>
      </c>
      <c r="AI80" s="38">
        <f>'歳出（性質別）'!U6</f>
        <v>1317017</v>
      </c>
      <c r="AJ80" s="38">
        <f>'歳出（性質別）'!V6</f>
        <v>1321869</v>
      </c>
      <c r="AK80" s="38">
        <f>'歳出（性質別）'!W6</f>
        <v>1617860</v>
      </c>
      <c r="AL80" s="38">
        <f>'歳出（性質別）'!X6</f>
        <v>1727661</v>
      </c>
      <c r="AM80" s="38">
        <f>'歳出（性質別）'!Y6</f>
        <v>1756280</v>
      </c>
      <c r="AN80" s="38">
        <f>'歳出（性質別）'!Z6</f>
        <v>1751081</v>
      </c>
      <c r="AO80" s="38">
        <f>'歳出（性質別）'!AA6</f>
        <v>1835212</v>
      </c>
      <c r="AP80" s="38">
        <f>'歳出（性質別）'!AB6</f>
        <v>1795051</v>
      </c>
      <c r="AQ80" s="38">
        <f>'歳出（性質別）'!AC6</f>
        <v>2011448</v>
      </c>
      <c r="AR80" s="38">
        <f>'歳出（性質別）'!AD6</f>
        <v>1980886</v>
      </c>
      <c r="AS80" s="38">
        <f>'歳出（性質別）'!AE6</f>
        <v>1956840</v>
      </c>
      <c r="AT80" s="38">
        <f>'歳出（性質別）'!AF6</f>
        <v>2055042</v>
      </c>
    </row>
    <row r="81" spans="16:46" x14ac:dyDescent="0.2">
      <c r="P81" t="s">
        <v>131</v>
      </c>
      <c r="Q81" t="e">
        <f>'歳出（性質別）'!#REF!</f>
        <v>#REF!</v>
      </c>
      <c r="R81" s="38">
        <f>'歳出（性質別）'!D7</f>
        <v>953421</v>
      </c>
      <c r="S81" s="38">
        <f>'歳出（性質別）'!E7</f>
        <v>1040993</v>
      </c>
      <c r="T81" s="38">
        <f>'歳出（性質別）'!F7</f>
        <v>1078982</v>
      </c>
      <c r="U81" s="38">
        <f>'歳出（性質別）'!G7</f>
        <v>1151428</v>
      </c>
      <c r="V81" s="38">
        <f>'歳出（性質別）'!H7</f>
        <v>1232788</v>
      </c>
      <c r="W81" s="38">
        <f>'歳出（性質別）'!I7</f>
        <v>1343569</v>
      </c>
      <c r="X81" s="38">
        <f>'歳出（性質別）'!J7</f>
        <v>1368716</v>
      </c>
      <c r="Y81" s="38">
        <f>'歳出（性質別）'!K7</f>
        <v>1443073</v>
      </c>
      <c r="Z81" s="38">
        <f>'歳出（性質別）'!L7</f>
        <v>1477168</v>
      </c>
      <c r="AA81" s="38">
        <f>'歳出（性質別）'!M7</f>
        <v>1449158</v>
      </c>
      <c r="AB81" s="38">
        <f>'歳出（性質別）'!N7</f>
        <v>1413332</v>
      </c>
      <c r="AC81" s="38">
        <f>'歳出（性質別）'!O7</f>
        <v>1419949</v>
      </c>
      <c r="AD81" s="38">
        <f>'歳出（性質別）'!P7</f>
        <v>1468502</v>
      </c>
      <c r="AE81" s="38">
        <f>'歳出（性質別）'!Q7</f>
        <v>1434984</v>
      </c>
      <c r="AF81" s="38">
        <f>'歳出（性質別）'!R7</f>
        <v>1363193</v>
      </c>
      <c r="AG81" s="38">
        <f>'歳出（性質別）'!S7</f>
        <v>1391613</v>
      </c>
      <c r="AH81" s="38">
        <f>'歳出（性質別）'!T7</f>
        <v>1394025</v>
      </c>
      <c r="AI81" s="38">
        <f>'歳出（性質別）'!U7</f>
        <v>1400708</v>
      </c>
      <c r="AJ81" s="38">
        <f>'歳出（性質別）'!V7</f>
        <v>1441925</v>
      </c>
      <c r="AK81" s="38">
        <f>'歳出（性質別）'!W7</f>
        <v>1353654</v>
      </c>
      <c r="AL81" s="38">
        <f>'歳出（性質別）'!X7</f>
        <v>1324733</v>
      </c>
      <c r="AM81" s="38">
        <f>'歳出（性質別）'!Y7</f>
        <v>1343403</v>
      </c>
      <c r="AN81" s="38">
        <f>'歳出（性質別）'!Z7</f>
        <v>1351526</v>
      </c>
      <c r="AO81" s="38">
        <f>'歳出（性質別）'!AA7</f>
        <v>1420353</v>
      </c>
      <c r="AP81" s="38">
        <f>'歳出（性質別）'!AB7</f>
        <v>1448769</v>
      </c>
      <c r="AQ81" s="38">
        <f>'歳出（性質別）'!AC7</f>
        <v>1460808</v>
      </c>
      <c r="AR81" s="38">
        <f>'歳出（性質別）'!AD7</f>
        <v>1438567</v>
      </c>
      <c r="AS81" s="38">
        <f>'歳出（性質別）'!AE7</f>
        <v>1393783</v>
      </c>
      <c r="AT81" s="38">
        <f>'歳出（性質別）'!AF7</f>
        <v>1368822</v>
      </c>
    </row>
    <row r="82" spans="16:46" x14ac:dyDescent="0.2">
      <c r="P82" t="s">
        <v>132</v>
      </c>
      <c r="Q82" t="e">
        <f>'歳出（性質別）'!#REF!</f>
        <v>#REF!</v>
      </c>
      <c r="R82" s="38">
        <f>'歳出（性質別）'!D10</f>
        <v>918010</v>
      </c>
      <c r="S82" s="38">
        <f>'歳出（性質別）'!E10</f>
        <v>1019485</v>
      </c>
      <c r="T82" s="38">
        <f>'歳出（性質別）'!F10</f>
        <v>1227741</v>
      </c>
      <c r="U82" s="38">
        <f>'歳出（性質別）'!G10</f>
        <v>1190342</v>
      </c>
      <c r="V82" s="38">
        <f>'歳出（性質別）'!H10</f>
        <v>1189732</v>
      </c>
      <c r="W82" s="38">
        <f>'歳出（性質別）'!I10</f>
        <v>1175187</v>
      </c>
      <c r="X82" s="38">
        <f>'歳出（性質別）'!J10</f>
        <v>1191142</v>
      </c>
      <c r="Y82" s="38">
        <f>'歳出（性質別）'!K10</f>
        <v>1189054</v>
      </c>
      <c r="Z82" s="38">
        <f>'歳出（性質別）'!L10</f>
        <v>1209568</v>
      </c>
      <c r="AA82" s="38">
        <f>'歳出（性質別）'!M10</f>
        <v>1245965</v>
      </c>
      <c r="AB82" s="38">
        <f>'歳出（性質別）'!N10</f>
        <v>1285141</v>
      </c>
      <c r="AC82" s="38">
        <f>'歳出（性質別）'!O10</f>
        <v>1283563</v>
      </c>
      <c r="AD82" s="38">
        <f>'歳出（性質別）'!P10</f>
        <v>1205379</v>
      </c>
      <c r="AE82" s="38">
        <f>'歳出（性質別）'!Q10</f>
        <v>1209163</v>
      </c>
      <c r="AF82" s="38">
        <f>'歳出（性質別）'!R10</f>
        <v>1261052</v>
      </c>
      <c r="AG82" s="38">
        <f>'歳出（性質別）'!S10</f>
        <v>1085492</v>
      </c>
      <c r="AH82" s="38">
        <f>'歳出（性質別）'!T10</f>
        <v>1063906</v>
      </c>
      <c r="AI82" s="38">
        <f>'歳出（性質別）'!U10</f>
        <v>1028958</v>
      </c>
      <c r="AJ82" s="38">
        <f>'歳出（性質別）'!V10</f>
        <v>1249531</v>
      </c>
      <c r="AK82" s="38">
        <f>'歳出（性質別）'!W10</f>
        <v>1259451</v>
      </c>
      <c r="AL82" s="38">
        <f>'歳出（性質別）'!X10</f>
        <v>1409460</v>
      </c>
      <c r="AM82" s="38">
        <f>'歳出（性質別）'!Y10</f>
        <v>1435258</v>
      </c>
      <c r="AN82" s="38">
        <f>'歳出（性質別）'!Z10</f>
        <v>1397459</v>
      </c>
      <c r="AO82" s="38">
        <f>'歳出（性質別）'!AA10</f>
        <v>1532296</v>
      </c>
      <c r="AP82" s="38">
        <f>'歳出（性質別）'!AB10</f>
        <v>1638815</v>
      </c>
      <c r="AQ82" s="38">
        <f>'歳出（性質別）'!AC10</f>
        <v>1648039</v>
      </c>
      <c r="AR82" s="38">
        <f>'歳出（性質別）'!AD10</f>
        <v>1611635</v>
      </c>
      <c r="AS82" s="38">
        <f>'歳出（性質別）'!AE10</f>
        <v>1613156</v>
      </c>
      <c r="AT82" s="38">
        <f>'歳出（性質別）'!AF10</f>
        <v>1744336</v>
      </c>
    </row>
    <row r="83" spans="16:46" x14ac:dyDescent="0.2">
      <c r="P83" t="s">
        <v>133</v>
      </c>
      <c r="Q83" t="e">
        <f>'歳出（性質別）'!#REF!</f>
        <v>#REF!</v>
      </c>
      <c r="R83" s="38">
        <f>'歳出（性質別）'!D11</f>
        <v>82793</v>
      </c>
      <c r="S83" s="38">
        <f>'歳出（性質別）'!E11</f>
        <v>86957</v>
      </c>
      <c r="T83" s="38">
        <f>'歳出（性質別）'!F11</f>
        <v>60969</v>
      </c>
      <c r="U83" s="38">
        <f>'歳出（性質別）'!G11</f>
        <v>66382</v>
      </c>
      <c r="V83" s="38">
        <f>'歳出（性質別）'!H11</f>
        <v>51805</v>
      </c>
      <c r="W83" s="38">
        <f>'歳出（性質別）'!I11</f>
        <v>73047</v>
      </c>
      <c r="X83" s="38">
        <f>'歳出（性質別）'!J11</f>
        <v>90145</v>
      </c>
      <c r="Y83" s="38">
        <f>'歳出（性質別）'!K11</f>
        <v>79662</v>
      </c>
      <c r="Z83" s="38">
        <f>'歳出（性質別）'!L11</f>
        <v>70681</v>
      </c>
      <c r="AA83" s="38">
        <f>'歳出（性質別）'!M11</f>
        <v>81370</v>
      </c>
      <c r="AB83" s="38">
        <f>'歳出（性質別）'!N11</f>
        <v>80919</v>
      </c>
      <c r="AC83" s="38">
        <f>'歳出（性質別）'!O11</f>
        <v>69186</v>
      </c>
      <c r="AD83" s="38">
        <f>'歳出（性質別）'!P11</f>
        <v>75856</v>
      </c>
      <c r="AE83" s="38">
        <f>'歳出（性質別）'!Q11</f>
        <v>84530</v>
      </c>
      <c r="AF83" s="38">
        <f>'歳出（性質別）'!R11</f>
        <v>43355</v>
      </c>
      <c r="AG83" s="38">
        <f>'歳出（性質別）'!S11</f>
        <v>90496</v>
      </c>
      <c r="AH83" s="38">
        <f>'歳出（性質別）'!T11</f>
        <v>95187</v>
      </c>
      <c r="AI83" s="38">
        <f>'歳出（性質別）'!U11</f>
        <v>94996</v>
      </c>
      <c r="AJ83" s="38">
        <f>'歳出（性質別）'!V11</f>
        <v>103493</v>
      </c>
      <c r="AK83" s="38">
        <f>'歳出（性質別）'!W11</f>
        <v>99868</v>
      </c>
      <c r="AL83" s="38">
        <f>'歳出（性質別）'!X11</f>
        <v>88625</v>
      </c>
      <c r="AM83" s="38">
        <f>'歳出（性質別）'!Y11</f>
        <v>108649</v>
      </c>
      <c r="AN83" s="38">
        <f>'歳出（性質別）'!Z11</f>
        <v>107583</v>
      </c>
      <c r="AO83" s="38">
        <f>'歳出（性質別）'!AA11</f>
        <v>110060</v>
      </c>
      <c r="AP83" s="38">
        <f>'歳出（性質別）'!AB11</f>
        <v>120167</v>
      </c>
      <c r="AQ83" s="38">
        <f>'歳出（性質別）'!AC11</f>
        <v>82196</v>
      </c>
      <c r="AR83" s="38">
        <f>'歳出（性質別）'!AD11</f>
        <v>98242</v>
      </c>
      <c r="AS83" s="38">
        <f>'歳出（性質別）'!AE11</f>
        <v>92845</v>
      </c>
      <c r="AT83" s="38">
        <f>'歳出（性質別）'!AF11</f>
        <v>85375</v>
      </c>
    </row>
    <row r="84" spans="16:46" x14ac:dyDescent="0.2">
      <c r="P84" t="s">
        <v>134</v>
      </c>
      <c r="Q84" t="e">
        <f>'歳出（性質別）'!#REF!</f>
        <v>#REF!</v>
      </c>
      <c r="R84" s="38">
        <f>'歳出（性質別）'!D16</f>
        <v>56605</v>
      </c>
      <c r="S84" s="38">
        <f>'歳出（性質別）'!E16</f>
        <v>55664</v>
      </c>
      <c r="T84" s="38">
        <f>'歳出（性質別）'!F16</f>
        <v>55664</v>
      </c>
      <c r="U84" s="38">
        <f>'歳出（性質別）'!G16</f>
        <v>55436</v>
      </c>
      <c r="V84" s="38">
        <f>'歳出（性質別）'!H16</f>
        <v>79494</v>
      </c>
      <c r="W84" s="38">
        <f>'歳出（性質別）'!I16</f>
        <v>57442</v>
      </c>
      <c r="X84" s="38">
        <f>'歳出（性質別）'!J16</f>
        <v>60000</v>
      </c>
      <c r="Y84" s="38">
        <f>'歳出（性質別）'!K16</f>
        <v>70446</v>
      </c>
      <c r="Z84" s="38">
        <f>'歳出（性質別）'!L16</f>
        <v>70440</v>
      </c>
      <c r="AA84" s="38">
        <f>'歳出（性質別）'!M16</f>
        <v>70440</v>
      </c>
      <c r="AB84" s="38">
        <f>'歳出（性質別）'!N16</f>
        <v>70000</v>
      </c>
      <c r="AC84" s="38">
        <f>'歳出（性質別）'!O16</f>
        <v>70000</v>
      </c>
      <c r="AD84" s="38">
        <f>'歳出（性質別）'!P16</f>
        <v>70000</v>
      </c>
      <c r="AE84" s="38">
        <f>'歳出（性質別）'!Q16</f>
        <v>70000</v>
      </c>
      <c r="AF84" s="38">
        <f>'歳出（性質別）'!R16</f>
        <v>90000</v>
      </c>
      <c r="AG84" s="38">
        <f>'歳出（性質別）'!S16</f>
        <v>70120</v>
      </c>
      <c r="AH84" s="38">
        <f>'歳出（性質別）'!T16</f>
        <v>70540</v>
      </c>
      <c r="AI84" s="38">
        <f>'歳出（性質別）'!U16</f>
        <v>72000</v>
      </c>
      <c r="AJ84" s="38">
        <f>'歳出（性質別）'!V16</f>
        <v>100000</v>
      </c>
      <c r="AK84" s="38">
        <f>'歳出（性質別）'!W16</f>
        <v>120000</v>
      </c>
      <c r="AL84" s="38">
        <f>'歳出（性質別）'!X16</f>
        <v>136400</v>
      </c>
      <c r="AM84" s="38">
        <f>'歳出（性質別）'!Y16</f>
        <v>146000</v>
      </c>
      <c r="AN84" s="38">
        <f>'歳出（性質別）'!Z16</f>
        <v>165000</v>
      </c>
      <c r="AO84" s="38">
        <f>'歳出（性質別）'!AA16</f>
        <v>165000</v>
      </c>
      <c r="AP84" s="38">
        <f>'歳出（性質別）'!AB16</f>
        <v>190000</v>
      </c>
      <c r="AQ84" s="38">
        <f>'歳出（性質別）'!AC16</f>
        <v>190000</v>
      </c>
      <c r="AR84" s="38">
        <f>'歳出（性質別）'!AD16</f>
        <v>197050</v>
      </c>
      <c r="AS84" s="38">
        <f>'歳出（性質別）'!AE16</f>
        <v>180000</v>
      </c>
      <c r="AT84" s="38">
        <f>'歳出（性質別）'!AF16</f>
        <v>181200</v>
      </c>
    </row>
    <row r="85" spans="16:46" x14ac:dyDescent="0.2">
      <c r="P85" t="s">
        <v>136</v>
      </c>
      <c r="Q85" t="e">
        <f>'歳出（性質別）'!#REF!</f>
        <v>#REF!</v>
      </c>
      <c r="R85" s="38">
        <f>'歳出（性質別）'!D18</f>
        <v>3912437</v>
      </c>
      <c r="S85" s="38">
        <f>'歳出（性質別）'!E18</f>
        <v>4875439</v>
      </c>
      <c r="T85" s="38">
        <f>'歳出（性質別）'!F18</f>
        <v>4721048</v>
      </c>
      <c r="U85" s="38">
        <f>'歳出（性質別）'!G18</f>
        <v>3831127</v>
      </c>
      <c r="V85" s="38">
        <f>'歳出（性質別）'!H18</f>
        <v>3024759</v>
      </c>
      <c r="W85" s="38">
        <f>'歳出（性質別）'!I18</f>
        <v>3151134</v>
      </c>
      <c r="X85" s="38">
        <f>'歳出（性質別）'!J18</f>
        <v>2621358</v>
      </c>
      <c r="Y85" s="38">
        <f>'歳出（性質別）'!K18</f>
        <v>2191664</v>
      </c>
      <c r="Z85" s="38">
        <f>'歳出（性質別）'!L18</f>
        <v>3302819</v>
      </c>
      <c r="AA85" s="38">
        <f>'歳出（性質別）'!M18</f>
        <v>2094841</v>
      </c>
      <c r="AB85" s="38">
        <f>'歳出（性質別）'!N18</f>
        <v>2360140</v>
      </c>
      <c r="AC85" s="38">
        <f>'歳出（性質別）'!O18</f>
        <v>2361169</v>
      </c>
      <c r="AD85" s="38">
        <f>'歳出（性質別）'!P18</f>
        <v>1398683</v>
      </c>
      <c r="AE85" s="38">
        <f>'歳出（性質別）'!Q18</f>
        <v>1164224</v>
      </c>
      <c r="AF85" s="38">
        <f>'歳出（性質別）'!R18</f>
        <v>1078192</v>
      </c>
      <c r="AG85" s="38">
        <f>'歳出（性質別）'!S18</f>
        <v>910794</v>
      </c>
      <c r="AH85" s="38">
        <f>'歳出（性質別）'!T18</f>
        <v>1567143</v>
      </c>
      <c r="AI85" s="38">
        <f>'歳出（性質別）'!U18</f>
        <v>1443583</v>
      </c>
      <c r="AJ85" s="38">
        <f>'歳出（性質別）'!V18</f>
        <v>2160669</v>
      </c>
      <c r="AK85" s="38">
        <f>'歳出（性質別）'!W18</f>
        <v>2694305</v>
      </c>
      <c r="AL85" s="38">
        <f>'歳出（性質別）'!X18</f>
        <v>2420115</v>
      </c>
      <c r="AM85" s="38">
        <f>'歳出（性質別）'!Y18</f>
        <v>2457308</v>
      </c>
      <c r="AN85" s="38">
        <f>'歳出（性質別）'!Z18</f>
        <v>1239876</v>
      </c>
      <c r="AO85" s="38">
        <f>'歳出（性質別）'!AA18</f>
        <v>1290065</v>
      </c>
      <c r="AP85" s="38">
        <f>'歳出（性質別）'!AB18</f>
        <v>1279479</v>
      </c>
      <c r="AQ85" s="38">
        <f>'歳出（性質別）'!AC18</f>
        <v>1279757</v>
      </c>
      <c r="AR85" s="38">
        <f>'歳出（性質別）'!AD18</f>
        <v>915651</v>
      </c>
      <c r="AS85" s="38">
        <f>'歳出（性質別）'!AE18</f>
        <v>833795</v>
      </c>
      <c r="AT85" s="38">
        <f>'歳出（性質別）'!AF18</f>
        <v>641904</v>
      </c>
    </row>
    <row r="86" spans="16:46" x14ac:dyDescent="0.2">
      <c r="P86" t="s">
        <v>135</v>
      </c>
      <c r="Q86" t="e">
        <f>'歳出（性質別）'!#REF!</f>
        <v>#REF!</v>
      </c>
      <c r="R86" s="38">
        <f>'歳出（性質別）'!D23</f>
        <v>11452797</v>
      </c>
      <c r="S86" s="38">
        <f>'歳出（性質別）'!E23</f>
        <v>12221011</v>
      </c>
      <c r="T86" s="38">
        <f>'歳出（性質別）'!F23</f>
        <v>12596757</v>
      </c>
      <c r="U86" s="38">
        <f>'歳出（性質別）'!G23</f>
        <v>11728314</v>
      </c>
      <c r="V86" s="38">
        <f>'歳出（性質別）'!H23</f>
        <v>11357621</v>
      </c>
      <c r="W86" s="38">
        <f>'歳出（性質別）'!I23</f>
        <v>11953497</v>
      </c>
      <c r="X86" s="38">
        <f>'歳出（性質別）'!J23</f>
        <v>11549160</v>
      </c>
      <c r="Y86" s="38">
        <f>'歳出（性質別）'!K23</f>
        <v>11279989</v>
      </c>
      <c r="Z86" s="38">
        <f>'歳出（性質別）'!L23</f>
        <v>13129981</v>
      </c>
      <c r="AA86" s="38">
        <f>'歳出（性質別）'!M23</f>
        <v>10881324</v>
      </c>
      <c r="AB86" s="38">
        <f>'歳出（性質別）'!N23</f>
        <v>11184822</v>
      </c>
      <c r="AC86" s="38">
        <f>'歳出（性質別）'!O23</f>
        <v>11206991</v>
      </c>
      <c r="AD86" s="38">
        <f>'歳出（性質別）'!P23</f>
        <v>10460812</v>
      </c>
      <c r="AE86" s="38">
        <f>'歳出（性質別）'!Q23</f>
        <v>10189128</v>
      </c>
      <c r="AF86" s="38">
        <f>'歳出（性質別）'!R23</f>
        <v>11689214</v>
      </c>
      <c r="AG86" s="38">
        <f>'歳出（性質別）'!S23</f>
        <v>10365188</v>
      </c>
      <c r="AH86" s="38">
        <f>'歳出（性質別）'!T23</f>
        <v>11473468</v>
      </c>
      <c r="AI86" s="38">
        <f>'歳出（性質別）'!U23</f>
        <v>10927226</v>
      </c>
      <c r="AJ86" s="38">
        <f>'歳出（性質別）'!V23</f>
        <v>12735017</v>
      </c>
      <c r="AK86" s="38">
        <f>'歳出（性質別）'!W23</f>
        <v>12934945</v>
      </c>
      <c r="AL86" s="38">
        <f>'歳出（性質別）'!X23</f>
        <v>14209810</v>
      </c>
      <c r="AM86" s="38">
        <f>'歳出（性質別）'!Y23</f>
        <v>13576787</v>
      </c>
      <c r="AN86" s="38">
        <f>'歳出（性質別）'!Z23</f>
        <v>12132019</v>
      </c>
      <c r="AO86" s="38">
        <f>'歳出（性質別）'!AA23</f>
        <v>11915600</v>
      </c>
      <c r="AP86" s="38">
        <f>'歳出（性質別）'!AB23</f>
        <v>12069873</v>
      </c>
      <c r="AQ86" s="38">
        <f>'歳出（性質別）'!AC23</f>
        <v>12071400</v>
      </c>
      <c r="AR86" s="38">
        <f>'歳出（性質別）'!AD23</f>
        <v>11682250</v>
      </c>
      <c r="AS86" s="38">
        <f>'歳出（性質別）'!AE23</f>
        <v>11569981</v>
      </c>
      <c r="AT86" s="38">
        <f>'歳出（性質別）'!AF23</f>
        <v>11840876</v>
      </c>
    </row>
    <row r="116" spans="13:46" x14ac:dyDescent="0.2">
      <c r="P116">
        <f>'歳出（目的別）'!A3</f>
        <v>0</v>
      </c>
      <c r="Q116" t="e">
        <f>'歳出（目的別）'!#REF!</f>
        <v>#REF!</v>
      </c>
      <c r="R116" t="str">
        <f>'歳出（目的別）'!D3</f>
        <v>９１（H3）</v>
      </c>
      <c r="S116" t="str">
        <f>'歳出（目的別）'!E3</f>
        <v>９２（H4）</v>
      </c>
      <c r="T116" t="str">
        <f>'歳出（目的別）'!F3</f>
        <v>９３（H5）</v>
      </c>
      <c r="U116" t="str">
        <f>'歳出（目的別）'!G3</f>
        <v>９４（H6）</v>
      </c>
      <c r="V116" t="str">
        <f>'歳出（目的別）'!H3</f>
        <v>９５（H7）</v>
      </c>
      <c r="W116" t="str">
        <f>'歳出（目的別）'!I3</f>
        <v>９６（H8）</v>
      </c>
      <c r="X116" t="str">
        <f>'歳出（目的別）'!J3</f>
        <v>９７（H9）</v>
      </c>
      <c r="Y116" t="str">
        <f>'歳出（目的別）'!K3</f>
        <v>９８(H10)</v>
      </c>
      <c r="Z116" t="str">
        <f>'歳出（目的別）'!L3</f>
        <v>９９(H11)</v>
      </c>
      <c r="AA116" t="str">
        <f>'歳出（目的別）'!M3</f>
        <v>００(H12)</v>
      </c>
      <c r="AB116" t="str">
        <f>'歳出（目的別）'!N3</f>
        <v>０１(H13)</v>
      </c>
      <c r="AC116" t="str">
        <f>'歳出（目的別）'!O3</f>
        <v>０２(H14)</v>
      </c>
      <c r="AD116" t="str">
        <f>'歳出（目的別）'!P3</f>
        <v>０３(H15)</v>
      </c>
      <c r="AE116" t="str">
        <f>'歳出（目的別）'!Q3</f>
        <v>０４(H16)</v>
      </c>
      <c r="AF116" t="str">
        <f>'歳出（目的別）'!R3</f>
        <v>０５(H17)</v>
      </c>
      <c r="AG116" t="str">
        <f>'歳出（目的別）'!S3</f>
        <v>０６(H18)</v>
      </c>
      <c r="AH116" t="str">
        <f>'歳出（目的別）'!T3</f>
        <v>０７(H19)</v>
      </c>
      <c r="AI116" t="str">
        <f>'歳出（目的別）'!U3</f>
        <v>０８(H20)</v>
      </c>
      <c r="AJ116" t="str">
        <f>'歳出（目的別）'!V3</f>
        <v>０９(H21)</v>
      </c>
      <c r="AK116" t="str">
        <f>'歳出（目的別）'!W3</f>
        <v>１０(H22)</v>
      </c>
      <c r="AL116" t="str">
        <f>'歳出（目的別）'!X3</f>
        <v>１１(H23)</v>
      </c>
      <c r="AM116" t="str">
        <f>'歳出（目的別）'!Y3</f>
        <v>１２(H24)</v>
      </c>
      <c r="AN116" t="str">
        <f>'歳出（目的別）'!Z3</f>
        <v>１３(H25)</v>
      </c>
      <c r="AO116" t="str">
        <f>'歳出（目的別）'!AA3</f>
        <v>１４(H26)</v>
      </c>
      <c r="AP116" t="str">
        <f>'歳出（目的別）'!AB3</f>
        <v>１５(H27)</v>
      </c>
      <c r="AQ116" t="str">
        <f>'歳出（目的別）'!AC3</f>
        <v>１６(H28)</v>
      </c>
      <c r="AR116" t="str">
        <f>'歳出（目的別）'!AD3</f>
        <v>１７(H29)</v>
      </c>
      <c r="AS116" t="str">
        <f>'歳出（目的別）'!AE3</f>
        <v>１８(H30)</v>
      </c>
      <c r="AT116" t="str">
        <f>'歳出（目的別）'!AF3</f>
        <v>１９(R１)</v>
      </c>
    </row>
    <row r="117" spans="13:46" x14ac:dyDescent="0.2">
      <c r="P117" t="s">
        <v>137</v>
      </c>
      <c r="Q117" t="e">
        <f>'歳出（目的別）'!#REF!</f>
        <v>#REF!</v>
      </c>
      <c r="R117" s="38">
        <f>'歳出（目的別）'!D5</f>
        <v>1517383</v>
      </c>
      <c r="S117" s="38">
        <f>'歳出（目的別）'!E5</f>
        <v>1326171</v>
      </c>
      <c r="T117" s="38">
        <f>'歳出（目的別）'!F5</f>
        <v>1313973</v>
      </c>
      <c r="U117" s="38">
        <f>'歳出（目的別）'!G5</f>
        <v>1265744</v>
      </c>
      <c r="V117" s="38">
        <f>'歳出（目的別）'!H5</f>
        <v>1336715</v>
      </c>
      <c r="W117" s="38">
        <f>'歳出（目的別）'!I5</f>
        <v>1570007</v>
      </c>
      <c r="X117" s="38">
        <f>'歳出（目的別）'!J5</f>
        <v>1454061</v>
      </c>
      <c r="Y117" s="38">
        <f>'歳出（目的別）'!K5</f>
        <v>1284704</v>
      </c>
      <c r="Z117" s="38">
        <f>'歳出（目的別）'!L5</f>
        <v>1585104</v>
      </c>
      <c r="AA117" s="38">
        <f>'歳出（目的別）'!M5</f>
        <v>1588350</v>
      </c>
      <c r="AB117" s="38">
        <f>'歳出（目的別）'!N5</f>
        <v>1516616</v>
      </c>
      <c r="AC117" s="38">
        <f>'歳出（目的別）'!O5</f>
        <v>1360398</v>
      </c>
      <c r="AD117" s="38">
        <f>'歳出（目的別）'!P5</f>
        <v>1600777</v>
      </c>
      <c r="AE117" s="38">
        <f>'歳出（目的別）'!Q5</f>
        <v>1566014</v>
      </c>
      <c r="AF117" s="38">
        <f>'歳出（目的別）'!R5</f>
        <v>2974541</v>
      </c>
      <c r="AG117" s="38">
        <f>'歳出（目的別）'!S5</f>
        <v>1198362</v>
      </c>
      <c r="AH117" s="38">
        <f>'歳出（目的別）'!T5</f>
        <v>1278881</v>
      </c>
      <c r="AI117" s="38">
        <f>'歳出（目的別）'!U5</f>
        <v>1271328</v>
      </c>
      <c r="AJ117" s="38">
        <f>'歳出（目的別）'!V5</f>
        <v>2148185</v>
      </c>
      <c r="AK117" s="38">
        <f>'歳出（目的別）'!W5</f>
        <v>2148185</v>
      </c>
      <c r="AL117" s="38">
        <f>'歳出（目的別）'!X5</f>
        <v>1832069</v>
      </c>
      <c r="AM117" s="38">
        <f>'歳出（目的別）'!Y5</f>
        <v>1705387</v>
      </c>
      <c r="AN117" s="38">
        <f>'歳出（目的別）'!Z5</f>
        <v>1640432</v>
      </c>
      <c r="AO117" s="38">
        <f>'歳出（目的別）'!AA5</f>
        <v>1503673</v>
      </c>
      <c r="AP117" s="38">
        <f>'歳出（目的別）'!AB5</f>
        <v>1485997</v>
      </c>
      <c r="AQ117" s="38">
        <f>'歳出（目的別）'!AC5</f>
        <v>1303235</v>
      </c>
      <c r="AR117" s="38">
        <f>'歳出（目的別）'!AD5</f>
        <v>1395089</v>
      </c>
      <c r="AS117" s="38">
        <f>'歳出（目的別）'!AE5</f>
        <v>1468030</v>
      </c>
      <c r="AT117" s="38">
        <f>'歳出（目的別）'!AF5</f>
        <v>1552149</v>
      </c>
    </row>
    <row r="118" spans="13:46" x14ac:dyDescent="0.2">
      <c r="M118" t="s">
        <v>316</v>
      </c>
      <c r="P118" t="s">
        <v>138</v>
      </c>
      <c r="Q118" t="e">
        <f>'歳出（目的別）'!#REF!</f>
        <v>#REF!</v>
      </c>
      <c r="R118" s="38">
        <f>'歳出（目的別）'!D6</f>
        <v>900592</v>
      </c>
      <c r="S118" s="38">
        <f>'歳出（目的別）'!E6</f>
        <v>1300418</v>
      </c>
      <c r="T118" s="38">
        <f>'歳出（目的別）'!F6</f>
        <v>1456567</v>
      </c>
      <c r="U118" s="38">
        <f>'歳出（目的別）'!G6</f>
        <v>1583819</v>
      </c>
      <c r="V118" s="38">
        <f>'歳出（目的別）'!H6</f>
        <v>1694154</v>
      </c>
      <c r="W118" s="38">
        <f>'歳出（目的別）'!I6</f>
        <v>1758592</v>
      </c>
      <c r="X118" s="38">
        <f>'歳出（目的別）'!J6</f>
        <v>1859906</v>
      </c>
      <c r="Y118" s="38">
        <f>'歳出（目的別）'!K6</f>
        <v>2047373</v>
      </c>
      <c r="Z118" s="38">
        <f>'歳出（目的別）'!L6</f>
        <v>2833475</v>
      </c>
      <c r="AA118" s="38">
        <f>'歳出（目的別）'!M6</f>
        <v>1720578</v>
      </c>
      <c r="AB118" s="38">
        <f>'歳出（目的別）'!N6</f>
        <v>2290267</v>
      </c>
      <c r="AC118" s="38">
        <f>'歳出（目的別）'!O6</f>
        <v>1838625</v>
      </c>
      <c r="AD118" s="38">
        <f>'歳出（目的別）'!P6</f>
        <v>2085394</v>
      </c>
      <c r="AE118" s="38">
        <f>'歳出（目的別）'!Q6</f>
        <v>2039028</v>
      </c>
      <c r="AF118" s="38">
        <f>'歳出（目的別）'!R6</f>
        <v>2335201</v>
      </c>
      <c r="AG118" s="38">
        <f>'歳出（目的別）'!S6</f>
        <v>2780727</v>
      </c>
      <c r="AH118" s="38">
        <f>'歳出（目的別）'!T6</f>
        <v>2917647</v>
      </c>
      <c r="AI118" s="38">
        <f>'歳出（目的別）'!U6</f>
        <v>2990117</v>
      </c>
      <c r="AJ118" s="38">
        <f>'歳出（目的別）'!V6</f>
        <v>2826638</v>
      </c>
      <c r="AK118" s="38">
        <f>'歳出（目的別）'!W6</f>
        <v>2826638</v>
      </c>
      <c r="AL118" s="38">
        <f>'歳出（目的別）'!X6</f>
        <v>3661438</v>
      </c>
      <c r="AM118" s="38">
        <f>'歳出（目的別）'!Y6</f>
        <v>3387766</v>
      </c>
      <c r="AN118" s="38">
        <f>'歳出（目的別）'!Z6</f>
        <v>3420701</v>
      </c>
      <c r="AO118" s="38">
        <f>'歳出（目的別）'!AA6</f>
        <v>3395083</v>
      </c>
      <c r="AP118" s="38">
        <f>'歳出（目的別）'!AB6</f>
        <v>3531725</v>
      </c>
      <c r="AQ118" s="38">
        <f>'歳出（目的別）'!AC6</f>
        <v>3631841</v>
      </c>
      <c r="AR118" s="38">
        <f>'歳出（目的別）'!AD6</f>
        <v>3627852</v>
      </c>
      <c r="AS118" s="38">
        <f>'歳出（目的別）'!AE6</f>
        <v>3722823</v>
      </c>
      <c r="AT118" s="38">
        <f>'歳出（目的別）'!AF6</f>
        <v>3788541</v>
      </c>
    </row>
    <row r="119" spans="13:46" x14ac:dyDescent="0.2">
      <c r="P119" t="s">
        <v>139</v>
      </c>
      <c r="Q119" t="e">
        <f>'歳出（目的別）'!#REF!</f>
        <v>#REF!</v>
      </c>
      <c r="R119" s="38">
        <f>'歳出（目的別）'!D7</f>
        <v>853923</v>
      </c>
      <c r="S119" s="38">
        <f>'歳出（目的別）'!E7</f>
        <v>954306</v>
      </c>
      <c r="T119" s="38">
        <f>'歳出（目的別）'!F7</f>
        <v>1051923</v>
      </c>
      <c r="U119" s="38">
        <f>'歳出（目的別）'!G7</f>
        <v>1012664</v>
      </c>
      <c r="V119" s="38">
        <f>'歳出（目的別）'!H7</f>
        <v>999142</v>
      </c>
      <c r="W119" s="38">
        <f>'歳出（目的別）'!I7</f>
        <v>1053892</v>
      </c>
      <c r="X119" s="38">
        <f>'歳出（目的別）'!J7</f>
        <v>1048776</v>
      </c>
      <c r="Y119" s="38">
        <f>'歳出（目的別）'!K7</f>
        <v>1130179</v>
      </c>
      <c r="Z119" s="38">
        <f>'歳出（目的別）'!L7</f>
        <v>1399957</v>
      </c>
      <c r="AA119" s="38">
        <f>'歳出（目的別）'!M7</f>
        <v>1076927</v>
      </c>
      <c r="AB119" s="38">
        <f>'歳出（目的別）'!N7</f>
        <v>1099961</v>
      </c>
      <c r="AC119" s="38">
        <f>'歳出（目的別）'!O7</f>
        <v>1114185</v>
      </c>
      <c r="AD119" s="38">
        <f>'歳出（目的別）'!P7</f>
        <v>1168559</v>
      </c>
      <c r="AE119" s="38">
        <f>'歳出（目的別）'!Q7</f>
        <v>1213901</v>
      </c>
      <c r="AF119" s="38">
        <f>'歳出（目的別）'!R7</f>
        <v>1386075</v>
      </c>
      <c r="AG119" s="38">
        <f>'歳出（目的別）'!S7</f>
        <v>1330138</v>
      </c>
      <c r="AH119" s="38">
        <f>'歳出（目的別）'!T7</f>
        <v>1387946</v>
      </c>
      <c r="AI119" s="38">
        <f>'歳出（目的別）'!U7</f>
        <v>1417403</v>
      </c>
      <c r="AJ119" s="38">
        <f>'歳出（目的別）'!V7</f>
        <v>1491362</v>
      </c>
      <c r="AK119" s="38">
        <f>'歳出（目的別）'!W7</f>
        <v>1491362</v>
      </c>
      <c r="AL119" s="38">
        <f>'歳出（目的別）'!X7</f>
        <v>1399693</v>
      </c>
      <c r="AM119" s="38">
        <f>'歳出（目的別）'!Y7</f>
        <v>1316313</v>
      </c>
      <c r="AN119" s="38">
        <f>'歳出（目的別）'!Z7</f>
        <v>1353400</v>
      </c>
      <c r="AO119" s="38">
        <f>'歳出（目的別）'!AA7</f>
        <v>1609382</v>
      </c>
      <c r="AP119" s="38">
        <f>'歳出（目的別）'!AB7</f>
        <v>1485461</v>
      </c>
      <c r="AQ119" s="38">
        <f>'歳出（目的別）'!AC7</f>
        <v>1429484</v>
      </c>
      <c r="AR119" s="38">
        <f>'歳出（目的別）'!AD7</f>
        <v>1390952</v>
      </c>
      <c r="AS119" s="38">
        <f>'歳出（目的別）'!AE7</f>
        <v>1381458</v>
      </c>
      <c r="AT119" s="38">
        <f>'歳出（目的別）'!AF7</f>
        <v>1440293</v>
      </c>
    </row>
    <row r="120" spans="13:46" x14ac:dyDescent="0.2">
      <c r="P120" t="s">
        <v>149</v>
      </c>
      <c r="Q120" t="e">
        <f>'歳出（目的別）'!#REF!</f>
        <v>#REF!</v>
      </c>
      <c r="R120" s="38">
        <f>'歳出（目的別）'!D9</f>
        <v>1192468</v>
      </c>
      <c r="S120" s="38">
        <f>'歳出（目的別）'!E9</f>
        <v>1326647</v>
      </c>
      <c r="T120" s="38">
        <f>'歳出（目的別）'!F9</f>
        <v>1926379</v>
      </c>
      <c r="U120" s="38">
        <f>'歳出（目的別）'!G9</f>
        <v>1676354</v>
      </c>
      <c r="V120" s="38">
        <f>'歳出（目的別）'!H9</f>
        <v>1296645</v>
      </c>
      <c r="W120" s="38">
        <f>'歳出（目的別）'!I9</f>
        <v>1349070</v>
      </c>
      <c r="X120" s="38">
        <f>'歳出（目的別）'!J9</f>
        <v>1162456</v>
      </c>
      <c r="Y120" s="38">
        <f>'歳出（目的別）'!K9</f>
        <v>938143</v>
      </c>
      <c r="Z120" s="38">
        <f>'歳出（目的別）'!L9</f>
        <v>805061</v>
      </c>
      <c r="AA120" s="38">
        <f>'歳出（目的別）'!M9</f>
        <v>657313</v>
      </c>
      <c r="AB120" s="38">
        <f>'歳出（目的別）'!N9</f>
        <v>787976</v>
      </c>
      <c r="AC120" s="38">
        <f>'歳出（目的別）'!O9</f>
        <v>629109</v>
      </c>
      <c r="AD120" s="38">
        <f>'歳出（目的別）'!P9</f>
        <v>751317</v>
      </c>
      <c r="AE120" s="38">
        <f>'歳出（目的別）'!Q9</f>
        <v>627933</v>
      </c>
      <c r="AF120" s="38">
        <f>'歳出（目的別）'!R9</f>
        <v>537658</v>
      </c>
      <c r="AG120" s="38">
        <f>'歳出（目的別）'!S9</f>
        <v>647962</v>
      </c>
      <c r="AH120" s="38">
        <f>'歳出（目的別）'!T9</f>
        <v>728473</v>
      </c>
      <c r="AI120" s="38">
        <f>'歳出（目的別）'!U9</f>
        <v>431838</v>
      </c>
      <c r="AJ120" s="38">
        <f>'歳出（目的別）'!V9</f>
        <v>576486</v>
      </c>
      <c r="AK120" s="38">
        <f>'歳出（目的別）'!W9</f>
        <v>576486</v>
      </c>
      <c r="AL120" s="38">
        <f>'歳出（目的別）'!X9</f>
        <v>370834</v>
      </c>
      <c r="AM120" s="38">
        <f>'歳出（目的別）'!Y9</f>
        <v>556670</v>
      </c>
      <c r="AN120" s="38">
        <f>'歳出（目的別）'!Z9</f>
        <v>352235</v>
      </c>
      <c r="AO120" s="38">
        <f>'歳出（目的別）'!AA9</f>
        <v>415505</v>
      </c>
      <c r="AP120" s="38">
        <f>'歳出（目的別）'!AB9</f>
        <v>565283</v>
      </c>
      <c r="AQ120" s="38">
        <f>'歳出（目的別）'!AC9</f>
        <v>391724</v>
      </c>
      <c r="AR120" s="38">
        <f>'歳出（目的別）'!AD9</f>
        <v>520214</v>
      </c>
      <c r="AS120" s="38">
        <f>'歳出（目的別）'!AE9</f>
        <v>389368</v>
      </c>
      <c r="AT120" s="38">
        <f>'歳出（目的別）'!AF9</f>
        <v>343182</v>
      </c>
    </row>
    <row r="121" spans="13:46" x14ac:dyDescent="0.2">
      <c r="P121" t="s">
        <v>140</v>
      </c>
      <c r="Q121" t="e">
        <f>'歳出（目的別）'!#REF!</f>
        <v>#REF!</v>
      </c>
      <c r="R121" s="38">
        <f>'歳出（目的別）'!D10</f>
        <v>721274</v>
      </c>
      <c r="S121" s="38">
        <f>'歳出（目的別）'!E10</f>
        <v>652430</v>
      </c>
      <c r="T121" s="38">
        <f>'歳出（目的別）'!F10</f>
        <v>695847</v>
      </c>
      <c r="U121" s="38">
        <f>'歳出（目的別）'!G10</f>
        <v>639517</v>
      </c>
      <c r="V121" s="38">
        <f>'歳出（目的別）'!H10</f>
        <v>673510</v>
      </c>
      <c r="W121" s="38">
        <f>'歳出（目的別）'!I10</f>
        <v>962967</v>
      </c>
      <c r="X121" s="38">
        <f>'歳出（目的別）'!J10</f>
        <v>580657</v>
      </c>
      <c r="Y121" s="38">
        <f>'歳出（目的別）'!K10</f>
        <v>573649</v>
      </c>
      <c r="Z121" s="38">
        <f>'歳出（目的別）'!L10</f>
        <v>534469</v>
      </c>
      <c r="AA121" s="38">
        <f>'歳出（目的別）'!M10</f>
        <v>509199</v>
      </c>
      <c r="AB121" s="38">
        <f>'歳出（目的別）'!N10</f>
        <v>445358</v>
      </c>
      <c r="AC121" s="38">
        <f>'歳出（目的別）'!O10</f>
        <v>493692</v>
      </c>
      <c r="AD121" s="38">
        <f>'歳出（目的別）'!P10</f>
        <v>348897</v>
      </c>
      <c r="AE121" s="38">
        <f>'歳出（目的別）'!Q10</f>
        <v>356609</v>
      </c>
      <c r="AF121" s="38">
        <f>'歳出（目的別）'!R10</f>
        <v>343941</v>
      </c>
      <c r="AG121" s="38">
        <f>'歳出（目的別）'!S10</f>
        <v>293557</v>
      </c>
      <c r="AH121" s="38">
        <f>'歳出（目的別）'!T10</f>
        <v>223619</v>
      </c>
      <c r="AI121" s="38">
        <f>'歳出（目的別）'!U10</f>
        <v>247951</v>
      </c>
      <c r="AJ121" s="38">
        <f>'歳出（目的別）'!V10</f>
        <v>319663</v>
      </c>
      <c r="AK121" s="38">
        <f>'歳出（目的別）'!W10</f>
        <v>319663</v>
      </c>
      <c r="AL121" s="38">
        <f>'歳出（目的別）'!X10</f>
        <v>305748</v>
      </c>
      <c r="AM121" s="38">
        <f>'歳出（目的別）'!Y10</f>
        <v>324004</v>
      </c>
      <c r="AN121" s="38">
        <f>'歳出（目的別）'!Z10</f>
        <v>358128</v>
      </c>
      <c r="AO121" s="38">
        <f>'歳出（目的別）'!AA10</f>
        <v>350928</v>
      </c>
      <c r="AP121" s="38">
        <f>'歳出（目的別）'!AB10</f>
        <v>428284</v>
      </c>
      <c r="AQ121" s="38">
        <f>'歳出（目的別）'!AC10</f>
        <v>518119</v>
      </c>
      <c r="AR121" s="38">
        <f>'歳出（目的別）'!AD10</f>
        <v>608077</v>
      </c>
      <c r="AS121" s="38">
        <f>'歳出（目的別）'!AE10</f>
        <v>529962</v>
      </c>
      <c r="AT121" s="38">
        <f>'歳出（目的別）'!AF10</f>
        <v>547565</v>
      </c>
    </row>
    <row r="122" spans="13:46" x14ac:dyDescent="0.2">
      <c r="P122" t="s">
        <v>141</v>
      </c>
      <c r="Q122" t="e">
        <f>'歳出（目的別）'!#REF!</f>
        <v>#REF!</v>
      </c>
      <c r="R122" s="38">
        <f>'歳出（目的別）'!D11</f>
        <v>1607271</v>
      </c>
      <c r="S122" s="38">
        <f>'歳出（目的別）'!E11</f>
        <v>2026056</v>
      </c>
      <c r="T122" s="38">
        <f>'歳出（目的別）'!F11</f>
        <v>1628247</v>
      </c>
      <c r="U122" s="38">
        <f>'歳出（目的別）'!G11</f>
        <v>1396120</v>
      </c>
      <c r="V122" s="38">
        <f>'歳出（目的別）'!H11</f>
        <v>1401790</v>
      </c>
      <c r="W122" s="38">
        <f>'歳出（目的別）'!I11</f>
        <v>1428099</v>
      </c>
      <c r="X122" s="38">
        <f>'歳出（目的別）'!J11</f>
        <v>1385802</v>
      </c>
      <c r="Y122" s="38">
        <f>'歳出（目的別）'!K11</f>
        <v>1314002</v>
      </c>
      <c r="Z122" s="38">
        <f>'歳出（目的別）'!L11</f>
        <v>1713931</v>
      </c>
      <c r="AA122" s="38">
        <f>'歳出（目的別）'!M11</f>
        <v>1700155</v>
      </c>
      <c r="AB122" s="38">
        <f>'歳出（目的別）'!N11</f>
        <v>1251443</v>
      </c>
      <c r="AC122" s="38">
        <f>'歳出（目的別）'!O11</f>
        <v>1168989</v>
      </c>
      <c r="AD122" s="38">
        <f>'歳出（目的別）'!P11</f>
        <v>824082</v>
      </c>
      <c r="AE122" s="38">
        <f>'歳出（目的別）'!Q11</f>
        <v>775635</v>
      </c>
      <c r="AF122" s="38">
        <f>'歳出（目的別）'!R11</f>
        <v>789590</v>
      </c>
      <c r="AG122" s="38">
        <f>'歳出（目的別）'!S11</f>
        <v>766356</v>
      </c>
      <c r="AH122" s="38">
        <f>'歳出（目的別）'!T11</f>
        <v>1165757</v>
      </c>
      <c r="AI122" s="38">
        <f>'歳出（目的別）'!U11</f>
        <v>1322771</v>
      </c>
      <c r="AJ122" s="38">
        <f>'歳出（目的別）'!V11</f>
        <v>1464434</v>
      </c>
      <c r="AK122" s="38">
        <f>'歳出（目的別）'!W11</f>
        <v>1464434</v>
      </c>
      <c r="AL122" s="38">
        <f>'歳出（目的別）'!X11</f>
        <v>1125869</v>
      </c>
      <c r="AM122" s="38">
        <f>'歳出（目的別）'!Y11</f>
        <v>1163488</v>
      </c>
      <c r="AN122" s="38">
        <f>'歳出（目的別）'!Z11</f>
        <v>1089453</v>
      </c>
      <c r="AO122" s="38">
        <f>'歳出（目的別）'!AA11</f>
        <v>920374</v>
      </c>
      <c r="AP122" s="38">
        <f>'歳出（目的別）'!AB11</f>
        <v>861647</v>
      </c>
      <c r="AQ122" s="38">
        <f>'歳出（目的別）'!AC11</f>
        <v>825615</v>
      </c>
      <c r="AR122" s="38">
        <f>'歳出（目的別）'!AD11</f>
        <v>741333</v>
      </c>
      <c r="AS122" s="38">
        <f>'歳出（目的別）'!AE11</f>
        <v>695694</v>
      </c>
      <c r="AT122" s="38">
        <f>'歳出（目的別）'!AF11</f>
        <v>681757</v>
      </c>
    </row>
    <row r="123" spans="13:46" x14ac:dyDescent="0.2">
      <c r="P123" t="s">
        <v>142</v>
      </c>
      <c r="Q123" t="e">
        <f>'歳出（目的別）'!#REF!</f>
        <v>#REF!</v>
      </c>
      <c r="R123" s="38">
        <f>'歳出（目的別）'!D13</f>
        <v>2442770</v>
      </c>
      <c r="S123" s="38">
        <f>'歳出（目的別）'!E13</f>
        <v>2793721</v>
      </c>
      <c r="T123" s="38">
        <f>'歳出（目的別）'!F13</f>
        <v>2311014</v>
      </c>
      <c r="U123" s="38">
        <f>'歳出（目的別）'!G13</f>
        <v>2160512</v>
      </c>
      <c r="V123" s="38">
        <f>'歳出（目的別）'!H13</f>
        <v>1674063</v>
      </c>
      <c r="W123" s="38">
        <f>'歳出（目的別）'!I13</f>
        <v>1552972</v>
      </c>
      <c r="X123" s="38">
        <f>'歳出（目的別）'!J13</f>
        <v>1611048</v>
      </c>
      <c r="Y123" s="38">
        <f>'歳出（目的別）'!K13</f>
        <v>1244243</v>
      </c>
      <c r="Z123" s="38">
        <f>'歳出（目的別）'!L13</f>
        <v>1628764</v>
      </c>
      <c r="AA123" s="38">
        <f>'歳出（目的別）'!M13</f>
        <v>1302086</v>
      </c>
      <c r="AB123" s="38">
        <f>'歳出（目的別）'!N13</f>
        <v>1545628</v>
      </c>
      <c r="AC123" s="38">
        <f>'歳出（目的別）'!O13</f>
        <v>2228529</v>
      </c>
      <c r="AD123" s="38">
        <f>'歳出（目的別）'!P13</f>
        <v>1447064</v>
      </c>
      <c r="AE123" s="38">
        <f>'歳出（目的別）'!Q13</f>
        <v>1416220</v>
      </c>
      <c r="AF123" s="38">
        <f>'歳出（目的別）'!R13</f>
        <v>1218005</v>
      </c>
      <c r="AG123" s="38">
        <f>'歳出（目的別）'!S13</f>
        <v>1240055</v>
      </c>
      <c r="AH123" s="38">
        <f>'歳出（目的別）'!T13</f>
        <v>1682487</v>
      </c>
      <c r="AI123" s="38">
        <f>'歳出（目的別）'!U13</f>
        <v>1133928</v>
      </c>
      <c r="AJ123" s="38">
        <f>'歳出（目的別）'!V13</f>
        <v>1656118</v>
      </c>
      <c r="AK123" s="38">
        <f>'歳出（目的別）'!W13</f>
        <v>1656118</v>
      </c>
      <c r="AL123" s="38">
        <f>'歳出（目的別）'!X13</f>
        <v>2418031</v>
      </c>
      <c r="AM123" s="38">
        <f>'歳出（目的別）'!Y13</f>
        <v>2315131</v>
      </c>
      <c r="AN123" s="38">
        <f>'歳出（目的別）'!Z13</f>
        <v>1144405</v>
      </c>
      <c r="AO123" s="38">
        <f>'歳出（目的別）'!AA13</f>
        <v>1373089</v>
      </c>
      <c r="AP123" s="38">
        <f>'歳出（目的別）'!AB13</f>
        <v>1525782</v>
      </c>
      <c r="AQ123" s="38">
        <f>'歳出（目的別）'!AC13</f>
        <v>1787977</v>
      </c>
      <c r="AR123" s="38">
        <f>'歳出（目的別）'!AD13</f>
        <v>1225014</v>
      </c>
      <c r="AS123" s="38">
        <f>'歳出（目的別）'!AE13</f>
        <v>1253026</v>
      </c>
      <c r="AT123" s="38">
        <f>'歳出（目的別）'!AF13</f>
        <v>1155171</v>
      </c>
    </row>
    <row r="124" spans="13:46" x14ac:dyDescent="0.2">
      <c r="P124" t="s">
        <v>143</v>
      </c>
      <c r="Q124" t="e">
        <f>'歳出（目的別）'!#REF!</f>
        <v>#REF!</v>
      </c>
      <c r="R124" s="38">
        <f>'歳出（目的別）'!D15</f>
        <v>953430</v>
      </c>
      <c r="S124" s="38">
        <f>'歳出（目的別）'!E15</f>
        <v>1040998</v>
      </c>
      <c r="T124" s="38">
        <f>'歳出（目的別）'!F15</f>
        <v>1078998</v>
      </c>
      <c r="U124" s="38">
        <f>'歳出（目的別）'!G15</f>
        <v>1151436</v>
      </c>
      <c r="V124" s="38">
        <f>'歳出（目的別）'!H15</f>
        <v>1232797</v>
      </c>
      <c r="W124" s="38">
        <f>'歳出（目的別）'!I15</f>
        <v>1343579</v>
      </c>
      <c r="X124" s="38">
        <f>'歳出（目的別）'!J15</f>
        <v>1368725</v>
      </c>
      <c r="Y124" s="38">
        <f>'歳出（目的別）'!K15</f>
        <v>1443082</v>
      </c>
      <c r="Z124" s="38">
        <f>'歳出（目的別）'!L15</f>
        <v>1477176</v>
      </c>
      <c r="AA124" s="38">
        <f>'歳出（目的別）'!M15</f>
        <v>1449165</v>
      </c>
      <c r="AB124" s="38">
        <f>'歳出（目的別）'!N15</f>
        <v>1413339</v>
      </c>
      <c r="AC124" s="38">
        <f>'歳出（目的別）'!O15</f>
        <v>1419955</v>
      </c>
      <c r="AD124" s="38">
        <f>'歳出（目的別）'!P15</f>
        <v>1468508</v>
      </c>
      <c r="AE124" s="38">
        <f>'歳出（目的別）'!Q15</f>
        <v>1434989</v>
      </c>
      <c r="AF124" s="38">
        <f>'歳出（目的別）'!R15</f>
        <v>1363193</v>
      </c>
      <c r="AG124" s="38">
        <f>'歳出（目的別）'!S15</f>
        <v>1391613</v>
      </c>
      <c r="AH124" s="38">
        <f>'歳出（目的別）'!T15</f>
        <v>1394025</v>
      </c>
      <c r="AI124" s="38">
        <f>'歳出（目的別）'!U15</f>
        <v>1400708</v>
      </c>
      <c r="AJ124" s="38">
        <f>'歳出（目的別）'!V15</f>
        <v>1441925</v>
      </c>
      <c r="AK124" s="38">
        <f>'歳出（目的別）'!W15</f>
        <v>1441925</v>
      </c>
      <c r="AL124" s="38">
        <f>'歳出（目的別）'!X15</f>
        <v>1324733</v>
      </c>
      <c r="AM124" s="38">
        <f>'歳出（目的別）'!Y15</f>
        <v>1343403</v>
      </c>
      <c r="AN124" s="38">
        <f>'歳出（目的別）'!Z15</f>
        <v>1351526</v>
      </c>
      <c r="AO124" s="38">
        <f>'歳出（目的別）'!AA15</f>
        <v>1420353</v>
      </c>
      <c r="AP124" s="38">
        <f>'歳出（目的別）'!AB15</f>
        <v>1448769</v>
      </c>
      <c r="AQ124" s="38">
        <f>'歳出（目的別）'!AC15</f>
        <v>1460808</v>
      </c>
      <c r="AR124" s="38">
        <f>'歳出（目的別）'!AD15</f>
        <v>1438567</v>
      </c>
      <c r="AS124" s="38">
        <f>'歳出（目的別）'!AE15</f>
        <v>1393783</v>
      </c>
      <c r="AT124" s="38">
        <f>'歳出（目的別）'!AF15</f>
        <v>1368822</v>
      </c>
    </row>
    <row r="125" spans="13:46" x14ac:dyDescent="0.2">
      <c r="P125" t="s">
        <v>144</v>
      </c>
      <c r="Q125" t="e">
        <f>'歳出（目的別）'!#REF!</f>
        <v>#REF!</v>
      </c>
      <c r="R125" s="38">
        <f>'歳出（目的別）'!D19</f>
        <v>11452797</v>
      </c>
      <c r="S125" s="38">
        <f>'歳出（目的別）'!E19</f>
        <v>12221011</v>
      </c>
      <c r="T125" s="38">
        <f>'歳出（目的別）'!F19</f>
        <v>12596759</v>
      </c>
      <c r="U125" s="38">
        <f>'歳出（目的別）'!G19</f>
        <v>11728314</v>
      </c>
      <c r="V125" s="38">
        <f>'歳出（目的別）'!H19</f>
        <v>11357620</v>
      </c>
      <c r="W125" s="38">
        <f>'歳出（目的別）'!I19</f>
        <v>11953580</v>
      </c>
      <c r="X125" s="38">
        <f>'歳出（目的別）'!J19</f>
        <v>11549160</v>
      </c>
      <c r="Y125" s="38">
        <f>'歳出（目的別）'!K19</f>
        <v>11279989</v>
      </c>
      <c r="Z125" s="38">
        <f>'歳出（目的別）'!L19</f>
        <v>13130081</v>
      </c>
      <c r="AA125" s="38">
        <f>'歳出（目的別）'!M19</f>
        <v>10881324</v>
      </c>
      <c r="AB125" s="38">
        <f>'歳出（目的別）'!N19</f>
        <v>11184822</v>
      </c>
      <c r="AC125" s="38">
        <f>'歳出（目的別）'!O19</f>
        <v>11206991</v>
      </c>
      <c r="AD125" s="38">
        <f>'歳出（目的別）'!P19</f>
        <v>10460812</v>
      </c>
      <c r="AE125" s="38">
        <f>'歳出（目的別）'!Q19</f>
        <v>10189128</v>
      </c>
      <c r="AF125" s="38">
        <f>'歳出（目的別）'!R19</f>
        <v>11689215</v>
      </c>
      <c r="AG125" s="38">
        <f>'歳出（目的別）'!S19</f>
        <v>10365189</v>
      </c>
      <c r="AH125" s="38">
        <f>'歳出（目的別）'!T19</f>
        <v>11473470</v>
      </c>
      <c r="AI125" s="38">
        <f>'歳出（目的別）'!U19</f>
        <v>10927228</v>
      </c>
      <c r="AJ125" s="38">
        <f>'歳出（目的別）'!V19</f>
        <v>12735019</v>
      </c>
      <c r="AK125" s="38">
        <f>'歳出（目的別）'!W19</f>
        <v>12735019</v>
      </c>
      <c r="AL125" s="38">
        <f>'歳出（目的別）'!X19</f>
        <v>14209812</v>
      </c>
      <c r="AM125" s="38">
        <f>'歳出（目的別）'!Y19</f>
        <v>13576790</v>
      </c>
      <c r="AN125" s="38">
        <f>'歳出（目的別）'!Z19</f>
        <v>12132021</v>
      </c>
      <c r="AO125" s="38">
        <f>'歳出（目的別）'!AA19</f>
        <v>11915601</v>
      </c>
      <c r="AP125" s="38">
        <f>'歳出（目的別）'!AB19</f>
        <v>12069875</v>
      </c>
      <c r="AQ125" s="38">
        <f>'歳出（目的別）'!AC19</f>
        <v>12071402</v>
      </c>
      <c r="AR125" s="38">
        <f>'歳出（目的別）'!AD19</f>
        <v>11682252</v>
      </c>
      <c r="AS125" s="38">
        <f>'歳出（目的別）'!AE19</f>
        <v>11569983</v>
      </c>
      <c r="AT125" s="38">
        <f>'歳出（目的別）'!AF19</f>
        <v>11840878</v>
      </c>
    </row>
    <row r="154" spans="13:46" x14ac:dyDescent="0.2">
      <c r="P154">
        <f>'歳出（性質別）'!A3</f>
        <v>0</v>
      </c>
      <c r="Q154" t="e">
        <f>'歳出（性質別）'!#REF!</f>
        <v>#REF!</v>
      </c>
      <c r="R154" t="str">
        <f>'歳出（性質別）'!D3</f>
        <v>９１（H3）</v>
      </c>
      <c r="S154" t="str">
        <f>'歳出（性質別）'!E3</f>
        <v>９２（H4）</v>
      </c>
      <c r="T154" t="str">
        <f>'歳出（性質別）'!F3</f>
        <v>９３（H5）</v>
      </c>
      <c r="U154" t="str">
        <f>'歳出（性質別）'!G3</f>
        <v>９４（H6）</v>
      </c>
      <c r="V154" t="str">
        <f>'歳出（性質別）'!H3</f>
        <v>９５（H7）</v>
      </c>
      <c r="W154" t="str">
        <f>'歳出（性質別）'!I3</f>
        <v>９６（H8）</v>
      </c>
      <c r="X154" t="str">
        <f>'歳出（性質別）'!J3</f>
        <v>９７（H9）</v>
      </c>
      <c r="Y154" t="str">
        <f>'歳出（性質別）'!K3</f>
        <v>９８(H10)</v>
      </c>
      <c r="Z154" t="str">
        <f>'歳出（性質別）'!L3</f>
        <v>９９(H11)</v>
      </c>
      <c r="AA154" t="str">
        <f>'歳出（性質別）'!M3</f>
        <v>００(H12)</v>
      </c>
      <c r="AB154" t="str">
        <f>'歳出（性質別）'!N3</f>
        <v>０１(H13)</v>
      </c>
      <c r="AC154" t="str">
        <f>'歳出（性質別）'!O3</f>
        <v>０２(H14)</v>
      </c>
      <c r="AD154" t="str">
        <f>'歳出（性質別）'!P3</f>
        <v>０３(H15)</v>
      </c>
      <c r="AE154" t="str">
        <f>'歳出（性質別）'!Q3</f>
        <v>０４(H16)</v>
      </c>
      <c r="AF154" t="str">
        <f>'歳出（性質別）'!R3</f>
        <v>０５(H17)</v>
      </c>
      <c r="AG154" t="str">
        <f>'歳出（性質別）'!S3</f>
        <v>０６(H18)</v>
      </c>
      <c r="AH154" t="str">
        <f>'歳出（性質別）'!T3</f>
        <v>０７(H19)</v>
      </c>
      <c r="AI154" t="str">
        <f>'歳出（性質別）'!U3</f>
        <v>０８(H20)</v>
      </c>
      <c r="AJ154" t="str">
        <f>'歳出（性質別）'!V3</f>
        <v>０９(H21)</v>
      </c>
      <c r="AK154" t="str">
        <f>'歳出（性質別）'!W3</f>
        <v>１０(H22)</v>
      </c>
      <c r="AL154" t="str">
        <f>'歳出（性質別）'!X3</f>
        <v>１１(H23)</v>
      </c>
      <c r="AM154" t="str">
        <f>'歳出（性質別）'!Y3</f>
        <v>１２(H24)</v>
      </c>
      <c r="AN154" t="str">
        <f>'歳出（性質別）'!Z3</f>
        <v>１３(H25)</v>
      </c>
      <c r="AO154" t="str">
        <f>'歳出（性質別）'!AA3</f>
        <v>１４(H26)</v>
      </c>
      <c r="AP154" t="str">
        <f>'歳出（性質別）'!AB3</f>
        <v>１５(H27)</v>
      </c>
      <c r="AQ154" t="str">
        <f>'歳出（性質別）'!AC3</f>
        <v>１６(H28)</v>
      </c>
      <c r="AR154" t="str">
        <f>'歳出（性質別）'!AD3</f>
        <v>１７(H29)</v>
      </c>
      <c r="AS154" t="str">
        <f>'歳出（性質別）'!AE3</f>
        <v>１８(H30)</v>
      </c>
      <c r="AT154" t="str">
        <f>'歳出（性質別）'!AF3</f>
        <v>１９(R１)</v>
      </c>
    </row>
    <row r="155" spans="13:46" x14ac:dyDescent="0.2">
      <c r="P155" t="s">
        <v>145</v>
      </c>
      <c r="Q155" t="e">
        <f>'歳出（性質別）'!#REF!</f>
        <v>#REF!</v>
      </c>
      <c r="R155" s="38">
        <f>'歳出（性質別）'!D19</f>
        <v>1681211</v>
      </c>
      <c r="S155" s="38">
        <f>'歳出（性質別）'!E19</f>
        <v>2076501</v>
      </c>
      <c r="T155" s="38">
        <f>'歳出（性質別）'!F19</f>
        <v>1564097</v>
      </c>
      <c r="U155" s="38">
        <f>'歳出（性質別）'!G19</f>
        <v>1270753</v>
      </c>
      <c r="V155" s="38">
        <f>'歳出（性質別）'!H19</f>
        <v>940085</v>
      </c>
      <c r="W155" s="38">
        <f>'歳出（性質別）'!I19</f>
        <v>497118</v>
      </c>
      <c r="X155" s="38">
        <f>'歳出（性質別）'!J19</f>
        <v>435907</v>
      </c>
      <c r="Y155" s="38">
        <f>'歳出（性質別）'!K19</f>
        <v>285813</v>
      </c>
      <c r="Z155" s="38">
        <f>'歳出（性質別）'!L19</f>
        <v>432272</v>
      </c>
      <c r="AA155" s="38">
        <f>'歳出（性質別）'!M19</f>
        <v>341081</v>
      </c>
      <c r="AB155" s="38">
        <f>'歳出（性質別）'!N19</f>
        <v>621639</v>
      </c>
      <c r="AC155" s="38">
        <f>'歳出（性質別）'!O19</f>
        <v>556745</v>
      </c>
      <c r="AD155" s="38">
        <f>'歳出（性質別）'!P19</f>
        <v>328009</v>
      </c>
      <c r="AE155" s="38">
        <f>'歳出（性質別）'!Q19</f>
        <v>283386</v>
      </c>
      <c r="AF155" s="38">
        <f>'歳出（性質別）'!R19</f>
        <v>169037</v>
      </c>
      <c r="AG155" s="38">
        <f>'歳出（性質別）'!S19</f>
        <v>235651</v>
      </c>
      <c r="AH155" s="38">
        <f>'歳出（性質別）'!T19</f>
        <v>838129</v>
      </c>
      <c r="AI155" s="38">
        <f>'歳出（性質別）'!U19</f>
        <v>644602</v>
      </c>
      <c r="AJ155" s="38">
        <f>'歳出（性質別）'!V19</f>
        <v>1251073</v>
      </c>
      <c r="AK155" s="38">
        <f>'歳出（性質別）'!W19</f>
        <v>1592732</v>
      </c>
      <c r="AL155" s="38">
        <f>'歳出（性質別）'!X19</f>
        <v>921630</v>
      </c>
      <c r="AM155" s="38">
        <f>'歳出（性質別）'!Y19</f>
        <v>844958</v>
      </c>
      <c r="AN155" s="38">
        <f>'歳出（性質別）'!Z19</f>
        <v>380859</v>
      </c>
      <c r="AO155" s="38">
        <f>'歳出（性質別）'!AA19</f>
        <v>455205</v>
      </c>
      <c r="AP155" s="38">
        <f>'歳出（性質別）'!AB19</f>
        <v>562175</v>
      </c>
      <c r="AQ155" s="38">
        <f>'歳出（性質別）'!AC19</f>
        <v>476692</v>
      </c>
      <c r="AR155" s="38">
        <f>'歳出（性質別）'!AD19</f>
        <v>532635</v>
      </c>
      <c r="AS155" s="38">
        <f>'歳出（性質別）'!AE19</f>
        <v>508046</v>
      </c>
      <c r="AT155" s="38">
        <f>'歳出（性質別）'!AF19</f>
        <v>262578</v>
      </c>
    </row>
    <row r="156" spans="13:46" x14ac:dyDescent="0.2">
      <c r="P156" t="s">
        <v>146</v>
      </c>
      <c r="Q156" t="e">
        <f>'歳出（性質別）'!#REF!</f>
        <v>#REF!</v>
      </c>
      <c r="R156" s="38">
        <f>'歳出（性質別）'!D20</f>
        <v>2169796</v>
      </c>
      <c r="S156" s="38">
        <f>'歳出（性質別）'!E20</f>
        <v>2706274</v>
      </c>
      <c r="T156" s="38">
        <f>'歳出（性質別）'!F20</f>
        <v>2979360</v>
      </c>
      <c r="U156" s="38">
        <f>'歳出（性質別）'!G20</f>
        <v>2360361</v>
      </c>
      <c r="V156" s="38">
        <f>'歳出（性質別）'!H20</f>
        <v>1914759</v>
      </c>
      <c r="W156" s="38">
        <f>'歳出（性質別）'!I20</f>
        <v>2499698</v>
      </c>
      <c r="X156" s="38">
        <f>'歳出（性質別）'!J20</f>
        <v>2006946</v>
      </c>
      <c r="Y156" s="38">
        <f>'歳出（性質別）'!K20</f>
        <v>1757434</v>
      </c>
      <c r="Z156" s="38">
        <f>'歳出（性質別）'!L20</f>
        <v>2672076</v>
      </c>
      <c r="AA156" s="38">
        <f>'歳出（性質別）'!M20</f>
        <v>1654619</v>
      </c>
      <c r="AB156" s="38">
        <f>'歳出（性質別）'!N20</f>
        <v>1652296</v>
      </c>
      <c r="AC156" s="38">
        <f>'歳出（性質別）'!O20</f>
        <v>1733128</v>
      </c>
      <c r="AD156" s="38">
        <f>'歳出（性質別）'!P20</f>
        <v>994469</v>
      </c>
      <c r="AE156" s="38">
        <f>'歳出（性質別）'!Q20</f>
        <v>779328</v>
      </c>
      <c r="AF156" s="38">
        <f>'歳出（性質別）'!R20</f>
        <v>833855</v>
      </c>
      <c r="AG156" s="38">
        <f>'歳出（性質別）'!S20</f>
        <v>625893</v>
      </c>
      <c r="AH156" s="38">
        <f>'歳出（性質別）'!T20</f>
        <v>685744</v>
      </c>
      <c r="AI156" s="38">
        <f>'歳出（性質別）'!U20</f>
        <v>794268</v>
      </c>
      <c r="AJ156" s="38">
        <f>'歳出（性質別）'!V20</f>
        <v>900202</v>
      </c>
      <c r="AK156" s="38">
        <f>'歳出（性質別）'!W20</f>
        <v>1097591</v>
      </c>
      <c r="AL156" s="38">
        <f>'歳出（性質別）'!X20</f>
        <v>1490211</v>
      </c>
      <c r="AM156" s="38">
        <f>'歳出（性質別）'!Y20</f>
        <v>1594847</v>
      </c>
      <c r="AN156" s="38">
        <f>'歳出（性質別）'!Z20</f>
        <v>853895</v>
      </c>
      <c r="AO156" s="38">
        <f>'歳出（性質別）'!AA20</f>
        <v>833655</v>
      </c>
      <c r="AP156" s="38">
        <f>'歳出（性質別）'!AB20</f>
        <v>716442</v>
      </c>
      <c r="AQ156" s="38">
        <f>'歳出（性質別）'!AC20</f>
        <v>772487</v>
      </c>
      <c r="AR156" s="38">
        <f>'歳出（性質別）'!AD20</f>
        <v>368370</v>
      </c>
      <c r="AS156" s="38">
        <f>'歳出（性質別）'!AE20</f>
        <v>314988</v>
      </c>
      <c r="AT156" s="38">
        <f>'歳出（性質別）'!AF20</f>
        <v>370492</v>
      </c>
    </row>
    <row r="157" spans="13:46" x14ac:dyDescent="0.2">
      <c r="M157" t="s">
        <v>316</v>
      </c>
    </row>
    <row r="192" spans="17:46" x14ac:dyDescent="0.2">
      <c r="Q192" t="e">
        <f>財政指標!#REF!</f>
        <v>#REF!</v>
      </c>
      <c r="R192" t="str">
        <f>財政指標!E3</f>
        <v>９１（H3）</v>
      </c>
      <c r="S192" t="str">
        <f>財政指標!F3</f>
        <v>９２（H4）</v>
      </c>
      <c r="T192" t="str">
        <f>財政指標!G3</f>
        <v>９３（H5）</v>
      </c>
      <c r="U192" t="str">
        <f>財政指標!H3</f>
        <v>９４（H6）</v>
      </c>
      <c r="V192" t="str">
        <f>財政指標!I3</f>
        <v>９５（H7）</v>
      </c>
      <c r="W192" t="str">
        <f>財政指標!J3</f>
        <v>９６（H8）</v>
      </c>
      <c r="X192" t="str">
        <f>財政指標!K3</f>
        <v>９７（H9）</v>
      </c>
      <c r="Y192" t="str">
        <f>財政指標!L3</f>
        <v>９８(H10)</v>
      </c>
      <c r="Z192" t="str">
        <f>財政指標!M3</f>
        <v>９９(H11)</v>
      </c>
      <c r="AA192" t="str">
        <f>財政指標!N3</f>
        <v>００(H12)</v>
      </c>
      <c r="AB192" t="str">
        <f>財政指標!O3</f>
        <v>０１(H13)</v>
      </c>
      <c r="AC192" t="str">
        <f>財政指標!P3</f>
        <v>０２(H14)</v>
      </c>
      <c r="AD192" t="str">
        <f>財政指標!Q3</f>
        <v>０３(H15)</v>
      </c>
      <c r="AE192" t="str">
        <f>財政指標!R3</f>
        <v>０４(H16)</v>
      </c>
      <c r="AF192" t="str">
        <f>財政指標!S3</f>
        <v>０５(H17)</v>
      </c>
      <c r="AG192" t="str">
        <f>財政指標!T3</f>
        <v>０６(H18)</v>
      </c>
      <c r="AH192" t="str">
        <f>財政指標!U3</f>
        <v>０７(H19)</v>
      </c>
      <c r="AI192" t="str">
        <f>財政指標!V3</f>
        <v>０８(H20)</v>
      </c>
      <c r="AJ192" t="str">
        <f>財政指標!W3</f>
        <v>０９(H21)</v>
      </c>
      <c r="AK192" t="str">
        <f>財政指標!X3</f>
        <v>１０(22)</v>
      </c>
      <c r="AL192" t="str">
        <f>財政指標!Y3</f>
        <v>１１(H23)</v>
      </c>
      <c r="AM192" t="str">
        <f>財政指標!Z3</f>
        <v>１２(H24)</v>
      </c>
      <c r="AN192" t="str">
        <f>財政指標!AA3</f>
        <v>１３(H25)</v>
      </c>
      <c r="AO192" t="str">
        <f>財政指標!AB3</f>
        <v>１４(H26)</v>
      </c>
      <c r="AP192" t="str">
        <f>財政指標!AC3</f>
        <v>１５(H27)</v>
      </c>
      <c r="AQ192" t="str">
        <f>財政指標!AD3</f>
        <v>１６(H28)</v>
      </c>
      <c r="AR192" t="str">
        <f>財政指標!AE3</f>
        <v>１７(H29)</v>
      </c>
      <c r="AS192" t="str">
        <f>財政指標!AF3</f>
        <v>１８(H30)</v>
      </c>
      <c r="AT192" t="str">
        <f>財政指標!AG3</f>
        <v>１９(R１)</v>
      </c>
    </row>
    <row r="193" spans="13:46" x14ac:dyDescent="0.2">
      <c r="P193" t="s">
        <v>127</v>
      </c>
      <c r="Q193" t="e">
        <f>財政指標!#REF!</f>
        <v>#REF!</v>
      </c>
      <c r="R193" s="38">
        <f>財政指標!E6</f>
        <v>11452797</v>
      </c>
      <c r="S193" s="38">
        <f>財政指標!F6</f>
        <v>12221011</v>
      </c>
      <c r="T193" s="38">
        <f>財政指標!G6</f>
        <v>12596757</v>
      </c>
      <c r="U193" s="38">
        <f>財政指標!H6</f>
        <v>11728314</v>
      </c>
      <c r="V193" s="38">
        <f>財政指標!I6</f>
        <v>11357621</v>
      </c>
      <c r="W193" s="38">
        <f>財政指標!J6</f>
        <v>11953497</v>
      </c>
      <c r="X193" s="38">
        <f>財政指標!K6</f>
        <v>11549160</v>
      </c>
      <c r="Y193" s="38">
        <f>財政指標!L6</f>
        <v>11279989</v>
      </c>
      <c r="Z193" s="38">
        <f>財政指標!M6</f>
        <v>13129981</v>
      </c>
      <c r="AA193" s="38">
        <f>財政指標!N6</f>
        <v>10881324</v>
      </c>
      <c r="AB193" s="38">
        <f>財政指標!O6</f>
        <v>11184822</v>
      </c>
      <c r="AC193" s="38">
        <f>財政指標!P6</f>
        <v>11206991</v>
      </c>
      <c r="AD193" s="38">
        <f>財政指標!Q6</f>
        <v>10460812</v>
      </c>
      <c r="AE193" s="38">
        <f>財政指標!R6</f>
        <v>10189128</v>
      </c>
      <c r="AF193" s="38">
        <f>財政指標!S6</f>
        <v>11689212</v>
      </c>
      <c r="AG193" s="38">
        <f>財政指標!T6</f>
        <v>10365186</v>
      </c>
      <c r="AH193" s="38">
        <f>財政指標!U6</f>
        <v>11473467</v>
      </c>
      <c r="AI193" s="38">
        <f>財政指標!V6</f>
        <v>10927225</v>
      </c>
      <c r="AJ193" s="38">
        <f>財政指標!W6</f>
        <v>12735016</v>
      </c>
      <c r="AK193" s="38">
        <f>財政指標!X6</f>
        <v>12934944</v>
      </c>
      <c r="AL193" s="38">
        <f>財政指標!Y6</f>
        <v>14209809</v>
      </c>
      <c r="AM193" s="38">
        <f>財政指標!Z6</f>
        <v>13576787</v>
      </c>
      <c r="AN193" s="38">
        <f>財政指標!AA6</f>
        <v>12132018</v>
      </c>
      <c r="AO193" s="38">
        <f>財政指標!AB6</f>
        <v>11915599</v>
      </c>
      <c r="AP193" s="38">
        <f>財政指標!AC6</f>
        <v>12069872</v>
      </c>
      <c r="AQ193" s="38">
        <f>財政指標!AD6</f>
        <v>12071399</v>
      </c>
      <c r="AR193" s="38">
        <f>財政指標!AE6</f>
        <v>11682249</v>
      </c>
      <c r="AS193" s="38">
        <f>財政指標!AF6</f>
        <v>11569980</v>
      </c>
      <c r="AT193" s="38">
        <f>財政指標!AG6</f>
        <v>11840875</v>
      </c>
    </row>
    <row r="194" spans="13:46" x14ac:dyDescent="0.2">
      <c r="P194" t="s">
        <v>128</v>
      </c>
      <c r="Q194">
        <f>財政指標!B31</f>
        <v>0</v>
      </c>
      <c r="R194" s="38">
        <f>財政指標!E31</f>
        <v>7125377</v>
      </c>
      <c r="S194" s="38">
        <f>財政指標!F31</f>
        <v>7728506</v>
      </c>
      <c r="T194" s="38">
        <f>財政指標!G31</f>
        <v>8702408</v>
      </c>
      <c r="U194" s="38">
        <f>財政指標!H31</f>
        <v>9589372</v>
      </c>
      <c r="V194" s="38">
        <f>財政指標!I31</f>
        <v>10044002</v>
      </c>
      <c r="W194" s="38">
        <f>財政指標!J31</f>
        <v>10891139</v>
      </c>
      <c r="X194" s="38">
        <f>財政指標!K31</f>
        <v>11273860</v>
      </c>
      <c r="Y194" s="38">
        <f>財政指標!L31</f>
        <v>11415698</v>
      </c>
      <c r="Z194" s="38">
        <f>財政指標!M31</f>
        <v>11908780</v>
      </c>
      <c r="AA194" s="38">
        <f>財政指標!N31</f>
        <v>11767928</v>
      </c>
      <c r="AB194" s="38">
        <f>財政指標!O31</f>
        <v>11635559</v>
      </c>
      <c r="AC194" s="38">
        <f>財政指標!P31</f>
        <v>11864786</v>
      </c>
      <c r="AD194" s="38">
        <f>財政指標!Q31</f>
        <v>11970776</v>
      </c>
      <c r="AE194" s="38">
        <f>財政指標!R31</f>
        <v>11742703</v>
      </c>
      <c r="AF194" s="38">
        <f>財政指標!S31</f>
        <v>12773715</v>
      </c>
      <c r="AG194" s="38">
        <f>財政指標!T31</f>
        <v>12372998</v>
      </c>
      <c r="AH194" s="38">
        <f>財政指標!U31</f>
        <v>12081855</v>
      </c>
      <c r="AI194" s="38">
        <f>財政指標!V31</f>
        <v>12046229</v>
      </c>
      <c r="AJ194" s="38">
        <f>財政指標!W31</f>
        <v>12117086</v>
      </c>
      <c r="AK194" s="38">
        <f>財政指標!X31</f>
        <v>12690939</v>
      </c>
      <c r="AL194" s="38">
        <f>財政指標!Y31</f>
        <v>13799314</v>
      </c>
      <c r="AM194" s="38">
        <f>財政指標!Z31</f>
        <v>14817715</v>
      </c>
      <c r="AN194" s="38">
        <f>財政指標!AA31</f>
        <v>15039262</v>
      </c>
      <c r="AO194" s="38">
        <f>財政指標!AB31</f>
        <v>14447637</v>
      </c>
      <c r="AP194" s="38">
        <f>財政指標!AC31</f>
        <v>13894758</v>
      </c>
      <c r="AQ194" s="38">
        <f>財政指標!AD31</f>
        <v>13219671</v>
      </c>
      <c r="AR194" s="38">
        <f>財政指標!AE31</f>
        <v>12443095</v>
      </c>
      <c r="AS194" s="38">
        <f>財政指標!AF31</f>
        <v>11646751</v>
      </c>
      <c r="AT194" s="38">
        <f>財政指標!AG31</f>
        <v>10973589</v>
      </c>
    </row>
    <row r="195" spans="13:46" x14ac:dyDescent="0.2">
      <c r="P195" s="38" t="str">
        <f>財政指標!B32</f>
        <v>うち臨時財政対策債</v>
      </c>
      <c r="Q195" s="38">
        <f>財政指標!D32</f>
        <v>0</v>
      </c>
      <c r="R195" s="38">
        <f>財政指標!E32</f>
        <v>0</v>
      </c>
      <c r="S195" s="38">
        <f>財政指標!F32</f>
        <v>0</v>
      </c>
      <c r="T195" s="38">
        <f>財政指標!G32</f>
        <v>0</v>
      </c>
      <c r="U195" s="38">
        <f>財政指標!H32</f>
        <v>0</v>
      </c>
      <c r="V195" s="38">
        <f>財政指標!I32</f>
        <v>0</v>
      </c>
      <c r="W195" s="38">
        <f>財政指標!J32</f>
        <v>0</v>
      </c>
      <c r="X195" s="38">
        <f>財政指標!K32</f>
        <v>0</v>
      </c>
      <c r="Y195" s="38">
        <f>財政指標!L32</f>
        <v>0</v>
      </c>
      <c r="Z195" s="38">
        <f>財政指標!M32</f>
        <v>0</v>
      </c>
      <c r="AA195" s="38">
        <f>財政指標!N32</f>
        <v>0</v>
      </c>
      <c r="AB195" s="38">
        <f>財政指標!O32</f>
        <v>115300</v>
      </c>
      <c r="AC195" s="38">
        <f>財政指標!P32</f>
        <v>533200</v>
      </c>
      <c r="AD195" s="38">
        <f>財政指標!Q32</f>
        <v>1384800</v>
      </c>
      <c r="AE195" s="38">
        <f>財政指標!R32</f>
        <v>1983900</v>
      </c>
      <c r="AF195" s="38">
        <f>財政指標!S32</f>
        <v>2443018</v>
      </c>
      <c r="AG195" s="38">
        <f>財政指標!T32</f>
        <v>2825080</v>
      </c>
      <c r="AH195" s="38">
        <f>財政指標!U32</f>
        <v>3121131</v>
      </c>
      <c r="AI195" s="38">
        <f>財政指標!V32</f>
        <v>3359426</v>
      </c>
      <c r="AJ195" s="38">
        <f>財政指標!W32</f>
        <v>3700102</v>
      </c>
      <c r="AK195" s="38">
        <f>財政指標!X32</f>
        <v>4135814</v>
      </c>
      <c r="AL195" s="38">
        <f>財政指標!Y32</f>
        <v>4537924</v>
      </c>
      <c r="AM195" s="38">
        <f>財政指標!Z32</f>
        <v>4880736</v>
      </c>
      <c r="AN195" s="38">
        <f>財政指標!AA32</f>
        <v>5147107</v>
      </c>
      <c r="AO195" s="38">
        <f>財政指標!AB32</f>
        <v>5273612</v>
      </c>
      <c r="AP195" s="38">
        <f>財政指標!AC32</f>
        <v>5355330</v>
      </c>
      <c r="AQ195" s="38">
        <f>財政指標!AD32</f>
        <v>5404807</v>
      </c>
      <c r="AR195" s="38">
        <f>財政指標!AE32</f>
        <v>5438086</v>
      </c>
      <c r="AS195" s="38">
        <f>財政指標!AF32</f>
        <v>5429553</v>
      </c>
      <c r="AT195" s="38">
        <f>財政指標!AG32</f>
        <v>5300284</v>
      </c>
    </row>
    <row r="196" spans="13:46" x14ac:dyDescent="0.2">
      <c r="M196" t="s">
        <v>316</v>
      </c>
    </row>
  </sheetData>
  <phoneticPr fontId="3"/>
  <pageMargins left="0.78740157480314965" right="0.78740157480314965" top="0.78740157480314965" bottom="0.78740157480314965" header="0" footer="0.51181102362204722"/>
  <pageSetup paperSize="9" firstPageNumber="10" orientation="landscape" useFirstPageNumber="1" r:id="rId1"/>
  <headerFooter alignWithMargins="0">
    <oddFooter>&amp;C-&amp;P--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R325"/>
  <sheetViews>
    <sheetView workbookViewId="0">
      <selection activeCell="O30" sqref="O30:R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58" customWidth="1"/>
    <col min="4" max="8" width="8.6640625" style="35" customWidth="1"/>
    <col min="9" max="9" width="8.6640625" style="58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119</v>
      </c>
      <c r="M1" s="37" t="s">
        <v>197</v>
      </c>
      <c r="Q1" s="37" t="s">
        <v>197</v>
      </c>
    </row>
    <row r="2" spans="1:18" ht="14.1" customHeight="1" x14ac:dyDescent="0.15">
      <c r="M2" s="18" t="s">
        <v>148</v>
      </c>
      <c r="Q2" s="18" t="s">
        <v>148</v>
      </c>
    </row>
    <row r="3" spans="1:18" ht="14.1" customHeight="1" x14ac:dyDescent="0.2">
      <c r="A3" s="39"/>
      <c r="B3" s="39"/>
      <c r="C3" s="39" t="s">
        <v>167</v>
      </c>
      <c r="D3" s="39" t="s">
        <v>168</v>
      </c>
      <c r="E3" s="39" t="s">
        <v>171</v>
      </c>
      <c r="F3" s="39" t="s">
        <v>198</v>
      </c>
      <c r="G3" s="39" t="s">
        <v>174</v>
      </c>
      <c r="H3" s="39" t="s">
        <v>176</v>
      </c>
      <c r="I3" s="57" t="s">
        <v>178</v>
      </c>
      <c r="J3" s="39" t="s">
        <v>199</v>
      </c>
      <c r="K3" s="57" t="s">
        <v>183</v>
      </c>
      <c r="L3" s="57" t="s">
        <v>184</v>
      </c>
      <c r="M3" s="39" t="s">
        <v>186</v>
      </c>
      <c r="N3" s="39" t="s">
        <v>188</v>
      </c>
      <c r="O3" s="39" t="s">
        <v>190</v>
      </c>
      <c r="P3" s="39" t="s">
        <v>200</v>
      </c>
      <c r="Q3" s="39" t="s">
        <v>195</v>
      </c>
      <c r="R3" s="39" t="s">
        <v>159</v>
      </c>
    </row>
    <row r="4" spans="1:18" ht="14.1" customHeight="1" x14ac:dyDescent="0.2">
      <c r="A4" s="128" t="s">
        <v>73</v>
      </c>
      <c r="B4" s="128"/>
      <c r="C4" s="40"/>
      <c r="D4" s="40"/>
      <c r="E4" s="40">
        <v>13047</v>
      </c>
      <c r="F4" s="40">
        <v>13215</v>
      </c>
      <c r="G4" s="40">
        <v>13379</v>
      </c>
      <c r="H4" s="40">
        <v>13476</v>
      </c>
      <c r="I4" s="40">
        <v>13484</v>
      </c>
      <c r="J4" s="40">
        <v>13523</v>
      </c>
      <c r="K4" s="40">
        <v>13523</v>
      </c>
      <c r="L4" s="40">
        <v>13487</v>
      </c>
      <c r="M4" s="40">
        <v>13533</v>
      </c>
      <c r="N4" s="40">
        <v>13489</v>
      </c>
      <c r="O4" s="40">
        <v>13391</v>
      </c>
      <c r="P4" s="40">
        <v>13349</v>
      </c>
      <c r="Q4" s="40">
        <v>13214</v>
      </c>
      <c r="R4" s="40">
        <v>13086</v>
      </c>
    </row>
    <row r="5" spans="1:18" ht="14.1" customHeight="1" x14ac:dyDescent="0.2">
      <c r="A5" s="131" t="s">
        <v>4</v>
      </c>
      <c r="B5" s="42" t="s">
        <v>201</v>
      </c>
      <c r="C5" s="43"/>
      <c r="D5" s="43"/>
      <c r="E5" s="43">
        <v>4961856</v>
      </c>
      <c r="F5" s="43">
        <v>5346968</v>
      </c>
      <c r="G5" s="43">
        <v>5644749</v>
      </c>
      <c r="H5" s="43">
        <v>5218966</v>
      </c>
      <c r="I5" s="44">
        <v>5151482</v>
      </c>
      <c r="J5" s="43">
        <v>5288046</v>
      </c>
      <c r="K5" s="43">
        <v>5408402</v>
      </c>
      <c r="L5" s="43">
        <v>5000517</v>
      </c>
      <c r="M5" s="45">
        <v>6477460</v>
      </c>
      <c r="N5" s="45">
        <v>4755604</v>
      </c>
      <c r="O5" s="45">
        <v>5317085</v>
      </c>
      <c r="P5" s="45">
        <v>5470685</v>
      </c>
      <c r="Q5" s="45">
        <v>5062329</v>
      </c>
      <c r="R5" s="45">
        <v>4788552</v>
      </c>
    </row>
    <row r="6" spans="1:18" ht="14.1" customHeight="1" x14ac:dyDescent="0.2">
      <c r="A6" s="131"/>
      <c r="B6" s="42" t="s">
        <v>13</v>
      </c>
      <c r="C6" s="43"/>
      <c r="D6" s="43"/>
      <c r="E6" s="43">
        <v>4705796</v>
      </c>
      <c r="F6" s="43">
        <v>5087747</v>
      </c>
      <c r="G6" s="43">
        <v>5453576</v>
      </c>
      <c r="H6" s="43">
        <v>4963376</v>
      </c>
      <c r="I6" s="44">
        <v>4839572</v>
      </c>
      <c r="J6" s="43">
        <v>4991107</v>
      </c>
      <c r="K6" s="43">
        <v>5098950</v>
      </c>
      <c r="L6" s="43">
        <v>4511387</v>
      </c>
      <c r="M6" s="45">
        <v>6092343</v>
      </c>
      <c r="N6" s="45">
        <v>4343336</v>
      </c>
      <c r="O6" s="45">
        <v>5003595</v>
      </c>
      <c r="P6" s="45">
        <v>5156932</v>
      </c>
      <c r="Q6" s="45">
        <v>4771024</v>
      </c>
      <c r="R6" s="45">
        <v>4510358</v>
      </c>
    </row>
    <row r="7" spans="1:18" ht="14.1" customHeight="1" x14ac:dyDescent="0.2">
      <c r="A7" s="131"/>
      <c r="B7" s="42" t="s">
        <v>14</v>
      </c>
      <c r="C7" s="44">
        <f t="shared" ref="C7:K7" si="0">+C5-C6</f>
        <v>0</v>
      </c>
      <c r="D7" s="44">
        <f t="shared" si="0"/>
        <v>0</v>
      </c>
      <c r="E7" s="44">
        <f t="shared" si="0"/>
        <v>256060</v>
      </c>
      <c r="F7" s="44">
        <f t="shared" si="0"/>
        <v>259221</v>
      </c>
      <c r="G7" s="44">
        <f t="shared" si="0"/>
        <v>191173</v>
      </c>
      <c r="H7" s="44">
        <f t="shared" si="0"/>
        <v>255590</v>
      </c>
      <c r="I7" s="44">
        <f t="shared" si="0"/>
        <v>311910</v>
      </c>
      <c r="J7" s="44">
        <f t="shared" si="0"/>
        <v>296939</v>
      </c>
      <c r="K7" s="44">
        <f t="shared" si="0"/>
        <v>309452</v>
      </c>
      <c r="L7" s="44">
        <f>+L5-L6</f>
        <v>489130</v>
      </c>
      <c r="M7" s="44">
        <f>+M5-M6</f>
        <v>385117</v>
      </c>
      <c r="N7" s="44">
        <f>+N5-N6</f>
        <v>412268</v>
      </c>
      <c r="O7" s="44">
        <v>313490</v>
      </c>
      <c r="P7" s="44">
        <v>313753</v>
      </c>
      <c r="Q7" s="44">
        <v>291305</v>
      </c>
      <c r="R7" s="44">
        <v>278194</v>
      </c>
    </row>
    <row r="8" spans="1:18" ht="14.1" customHeight="1" x14ac:dyDescent="0.2">
      <c r="A8" s="131"/>
      <c r="B8" s="42" t="s">
        <v>202</v>
      </c>
      <c r="C8" s="43"/>
      <c r="D8" s="43"/>
      <c r="E8" s="43">
        <v>19158</v>
      </c>
      <c r="F8" s="43">
        <v>77924</v>
      </c>
      <c r="G8" s="43">
        <v>220</v>
      </c>
      <c r="H8" s="43">
        <v>19500</v>
      </c>
      <c r="I8" s="44">
        <v>21000</v>
      </c>
      <c r="J8" s="43">
        <v>52550</v>
      </c>
      <c r="K8" s="43">
        <v>0</v>
      </c>
      <c r="L8" s="44">
        <v>146130</v>
      </c>
      <c r="M8" s="45">
        <v>2300</v>
      </c>
      <c r="N8" s="45">
        <v>2000</v>
      </c>
      <c r="O8" s="45">
        <v>920</v>
      </c>
      <c r="P8" s="45">
        <v>0</v>
      </c>
      <c r="Q8" s="45">
        <v>1500</v>
      </c>
      <c r="R8" s="45">
        <v>0</v>
      </c>
    </row>
    <row r="9" spans="1:18" ht="14.1" customHeight="1" x14ac:dyDescent="0.2">
      <c r="A9" s="131"/>
      <c r="B9" s="42" t="s">
        <v>203</v>
      </c>
      <c r="C9" s="44">
        <f t="shared" ref="C9:K9" si="1">+C7-C8</f>
        <v>0</v>
      </c>
      <c r="D9" s="44">
        <f t="shared" si="1"/>
        <v>0</v>
      </c>
      <c r="E9" s="44">
        <f t="shared" si="1"/>
        <v>236902</v>
      </c>
      <c r="F9" s="44">
        <f t="shared" si="1"/>
        <v>181297</v>
      </c>
      <c r="G9" s="44">
        <f t="shared" si="1"/>
        <v>190953</v>
      </c>
      <c r="H9" s="44">
        <f t="shared" si="1"/>
        <v>236090</v>
      </c>
      <c r="I9" s="44">
        <f t="shared" si="1"/>
        <v>290910</v>
      </c>
      <c r="J9" s="44">
        <f t="shared" si="1"/>
        <v>244389</v>
      </c>
      <c r="K9" s="44">
        <f t="shared" si="1"/>
        <v>309452</v>
      </c>
      <c r="L9" s="44">
        <f>+L7-L8</f>
        <v>343000</v>
      </c>
      <c r="M9" s="44">
        <f>+M7-M8</f>
        <v>382817</v>
      </c>
      <c r="N9" s="44">
        <f>+N7-N8</f>
        <v>410268</v>
      </c>
      <c r="O9" s="44">
        <v>312570</v>
      </c>
      <c r="P9" s="44">
        <v>313753</v>
      </c>
      <c r="Q9" s="44">
        <v>289805</v>
      </c>
      <c r="R9" s="44">
        <v>278194</v>
      </c>
    </row>
    <row r="10" spans="1:18" ht="14.1" customHeight="1" x14ac:dyDescent="0.2">
      <c r="A10" s="131"/>
      <c r="B10" s="42" t="s">
        <v>17</v>
      </c>
      <c r="C10" s="45"/>
      <c r="D10" s="45"/>
      <c r="E10" s="45">
        <v>2233</v>
      </c>
      <c r="F10" s="45">
        <v>-55605</v>
      </c>
      <c r="G10" s="45">
        <v>9654</v>
      </c>
      <c r="H10" s="45">
        <v>45007</v>
      </c>
      <c r="I10" s="45">
        <v>54820</v>
      </c>
      <c r="J10" s="45">
        <v>-46521</v>
      </c>
      <c r="K10" s="45">
        <v>65063</v>
      </c>
      <c r="L10" s="45">
        <v>33548</v>
      </c>
      <c r="M10" s="45">
        <v>39817</v>
      </c>
      <c r="N10" s="45">
        <v>27451</v>
      </c>
      <c r="O10" s="45">
        <v>-97698</v>
      </c>
      <c r="P10" s="45">
        <v>1183</v>
      </c>
      <c r="Q10" s="45">
        <v>-23948</v>
      </c>
      <c r="R10" s="45">
        <v>-11611</v>
      </c>
    </row>
    <row r="11" spans="1:18" ht="14.1" customHeight="1" x14ac:dyDescent="0.2">
      <c r="A11" s="131"/>
      <c r="B11" s="42" t="s">
        <v>18</v>
      </c>
      <c r="C11" s="43"/>
      <c r="D11" s="43"/>
      <c r="E11" s="43">
        <v>17716</v>
      </c>
      <c r="F11" s="43">
        <v>13524</v>
      </c>
      <c r="G11" s="43">
        <v>11154</v>
      </c>
      <c r="H11" s="43">
        <v>5560</v>
      </c>
      <c r="I11" s="44">
        <v>4547</v>
      </c>
      <c r="J11" s="43">
        <v>1986</v>
      </c>
      <c r="K11" s="43">
        <v>1085</v>
      </c>
      <c r="L11" s="44">
        <v>1117</v>
      </c>
      <c r="M11" s="45">
        <v>1027</v>
      </c>
      <c r="N11" s="45">
        <v>56206</v>
      </c>
      <c r="O11" s="45">
        <v>80783</v>
      </c>
      <c r="P11" s="45">
        <v>49</v>
      </c>
      <c r="Q11" s="45">
        <v>91</v>
      </c>
      <c r="R11" s="45">
        <v>104</v>
      </c>
    </row>
    <row r="12" spans="1:18" ht="14.1" customHeight="1" x14ac:dyDescent="0.2">
      <c r="A12" s="131"/>
      <c r="B12" s="42" t="s">
        <v>19</v>
      </c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</row>
    <row r="13" spans="1:18" ht="14.1" customHeight="1" x14ac:dyDescent="0.2">
      <c r="A13" s="131"/>
      <c r="B13" s="42" t="s">
        <v>204</v>
      </c>
      <c r="C13" s="43"/>
      <c r="D13" s="43"/>
      <c r="E13" s="43">
        <v>150000</v>
      </c>
      <c r="F13" s="43">
        <v>96214</v>
      </c>
      <c r="G13" s="43">
        <v>0</v>
      </c>
      <c r="H13" s="43">
        <v>80000</v>
      </c>
      <c r="I13" s="44">
        <v>30000</v>
      </c>
      <c r="J13" s="43">
        <v>100000</v>
      </c>
      <c r="K13" s="43">
        <v>100000</v>
      </c>
      <c r="L13" s="44">
        <v>0</v>
      </c>
      <c r="M13" s="45">
        <v>0</v>
      </c>
      <c r="N13" s="45">
        <v>0</v>
      </c>
      <c r="O13" s="45">
        <v>249806</v>
      </c>
      <c r="P13" s="45">
        <v>210159</v>
      </c>
      <c r="Q13" s="45">
        <v>103492</v>
      </c>
      <c r="R13" s="45">
        <v>77945</v>
      </c>
    </row>
    <row r="14" spans="1:18" ht="14.1" customHeight="1" x14ac:dyDescent="0.2">
      <c r="A14" s="131"/>
      <c r="B14" s="42" t="s">
        <v>21</v>
      </c>
      <c r="C14" s="44">
        <f t="shared" ref="C14:R14" si="2">+C10+C11+C12-C13</f>
        <v>0</v>
      </c>
      <c r="D14" s="44">
        <f t="shared" si="2"/>
        <v>0</v>
      </c>
      <c r="E14" s="44">
        <f t="shared" si="2"/>
        <v>-130051</v>
      </c>
      <c r="F14" s="44">
        <f t="shared" si="2"/>
        <v>-138295</v>
      </c>
      <c r="G14" s="44">
        <f t="shared" si="2"/>
        <v>20808</v>
      </c>
      <c r="H14" s="44">
        <f t="shared" si="2"/>
        <v>-29433</v>
      </c>
      <c r="I14" s="44">
        <f t="shared" si="2"/>
        <v>29367</v>
      </c>
      <c r="J14" s="44">
        <f t="shared" si="2"/>
        <v>-144535</v>
      </c>
      <c r="K14" s="44">
        <f t="shared" si="2"/>
        <v>-33852</v>
      </c>
      <c r="L14" s="44">
        <f t="shared" si="2"/>
        <v>34665</v>
      </c>
      <c r="M14" s="44">
        <f t="shared" si="2"/>
        <v>40844</v>
      </c>
      <c r="N14" s="44">
        <f t="shared" si="2"/>
        <v>83657</v>
      </c>
      <c r="O14" s="44">
        <f t="shared" si="2"/>
        <v>-266721</v>
      </c>
      <c r="P14" s="44">
        <f t="shared" si="2"/>
        <v>-208927</v>
      </c>
      <c r="Q14" s="44">
        <f t="shared" si="2"/>
        <v>-127349</v>
      </c>
      <c r="R14" s="44">
        <f t="shared" si="2"/>
        <v>-89452</v>
      </c>
    </row>
    <row r="15" spans="1:18" ht="14.1" customHeight="1" x14ac:dyDescent="0.2">
      <c r="A15" s="131"/>
      <c r="B15" s="3" t="s">
        <v>22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8.6688092728031858</v>
      </c>
      <c r="F15" s="46">
        <f t="shared" si="3"/>
        <v>5.945128799592065</v>
      </c>
      <c r="G15" s="46">
        <f t="shared" si="3"/>
        <v>6.4437850593598425</v>
      </c>
      <c r="H15" s="46">
        <f t="shared" si="3"/>
        <v>7.7363411422023329</v>
      </c>
      <c r="I15" s="46">
        <f t="shared" si="3"/>
        <v>9.0763019630845267</v>
      </c>
      <c r="J15" s="46">
        <f t="shared" si="3"/>
        <v>7.541015373687399</v>
      </c>
      <c r="K15" s="46">
        <f t="shared" si="3"/>
        <v>9.2329468320560348</v>
      </c>
      <c r="L15" s="46">
        <f t="shared" si="3"/>
        <v>10.291189661524873</v>
      </c>
      <c r="M15" s="46">
        <f t="shared" si="3"/>
        <v>11.430269940053464</v>
      </c>
      <c r="N15" s="46">
        <f t="shared" si="3"/>
        <v>12.003324797034951</v>
      </c>
      <c r="O15" s="46">
        <f>+O9/O19*100</f>
        <v>9.3206680155001536</v>
      </c>
      <c r="P15" s="46">
        <f>+P9/P19*100</f>
        <v>9.8098547842712414</v>
      </c>
      <c r="Q15" s="46">
        <f>+Q9/Q19*100</f>
        <v>9.7583289503545991</v>
      </c>
      <c r="R15" s="46">
        <f>+R9/R19*100</f>
        <v>9.4042791407102513</v>
      </c>
    </row>
    <row r="16" spans="1:18" ht="14.1" customHeight="1" x14ac:dyDescent="0.2">
      <c r="A16" s="129" t="s">
        <v>23</v>
      </c>
      <c r="B16" s="129"/>
      <c r="C16" s="59"/>
      <c r="D16" s="47"/>
      <c r="E16" s="47">
        <v>961698</v>
      </c>
      <c r="F16" s="47">
        <v>1048280</v>
      </c>
      <c r="G16" s="47">
        <v>1100366</v>
      </c>
      <c r="H16" s="47">
        <v>1111102</v>
      </c>
      <c r="I16" s="59">
        <v>1148998</v>
      </c>
      <c r="J16" s="47">
        <v>1172853</v>
      </c>
      <c r="K16" s="47">
        <v>1207316</v>
      </c>
      <c r="L16" s="59">
        <v>1231252</v>
      </c>
      <c r="M16" s="47">
        <v>1198618</v>
      </c>
      <c r="N16" s="47">
        <v>1204253</v>
      </c>
      <c r="O16" s="47">
        <v>1245216</v>
      </c>
      <c r="P16" s="47">
        <v>1227615</v>
      </c>
      <c r="Q16" s="47">
        <v>1166531</v>
      </c>
      <c r="R16" s="47">
        <v>1174226</v>
      </c>
    </row>
    <row r="17" spans="1:18" ht="14.1" customHeight="1" x14ac:dyDescent="0.2">
      <c r="A17" s="129" t="s">
        <v>24</v>
      </c>
      <c r="B17" s="129"/>
      <c r="C17" s="59"/>
      <c r="D17" s="47"/>
      <c r="E17" s="47">
        <v>2434182</v>
      </c>
      <c r="F17" s="47">
        <v>2721789</v>
      </c>
      <c r="G17" s="47">
        <v>2620780</v>
      </c>
      <c r="H17" s="47">
        <v>2702093</v>
      </c>
      <c r="I17" s="59">
        <v>2846309</v>
      </c>
      <c r="J17" s="47">
        <v>2872335</v>
      </c>
      <c r="K17" s="47">
        <v>2953630</v>
      </c>
      <c r="L17" s="59">
        <v>2947612</v>
      </c>
      <c r="M17" s="47">
        <v>2975033</v>
      </c>
      <c r="N17" s="47">
        <v>3031958</v>
      </c>
      <c r="O17" s="47">
        <v>2964670</v>
      </c>
      <c r="P17" s="47">
        <v>2814867</v>
      </c>
      <c r="Q17" s="47">
        <v>2611411</v>
      </c>
      <c r="R17" s="47">
        <v>2594155</v>
      </c>
    </row>
    <row r="18" spans="1:18" ht="14.1" customHeight="1" x14ac:dyDescent="0.2">
      <c r="A18" s="129" t="s">
        <v>25</v>
      </c>
      <c r="B18" s="129"/>
      <c r="C18" s="59"/>
      <c r="D18" s="47"/>
      <c r="E18" s="47">
        <v>1264580</v>
      </c>
      <c r="F18" s="47">
        <v>1379021</v>
      </c>
      <c r="G18" s="47">
        <v>1447646</v>
      </c>
      <c r="H18" s="47">
        <v>1461274</v>
      </c>
      <c r="I18" s="59">
        <v>1510687</v>
      </c>
      <c r="J18" s="47">
        <v>1541315</v>
      </c>
      <c r="K18" s="47">
        <v>1586495</v>
      </c>
      <c r="L18" s="59">
        <v>1618449</v>
      </c>
      <c r="M18" s="47">
        <v>1574297</v>
      </c>
      <c r="N18" s="47">
        <v>1581912</v>
      </c>
      <c r="O18" s="47">
        <v>1636257</v>
      </c>
      <c r="P18" s="47">
        <v>1612825</v>
      </c>
      <c r="Q18" s="47">
        <v>1529068</v>
      </c>
      <c r="R18" s="47">
        <v>1538235</v>
      </c>
    </row>
    <row r="19" spans="1:18" ht="14.1" customHeight="1" x14ac:dyDescent="0.2">
      <c r="A19" s="129" t="s">
        <v>26</v>
      </c>
      <c r="B19" s="129"/>
      <c r="C19" s="59"/>
      <c r="D19" s="47"/>
      <c r="E19" s="47">
        <v>2732809</v>
      </c>
      <c r="F19" s="47">
        <v>3049505</v>
      </c>
      <c r="G19" s="47">
        <v>2963367</v>
      </c>
      <c r="H19" s="47">
        <v>3051701</v>
      </c>
      <c r="I19" s="59">
        <v>3205160</v>
      </c>
      <c r="J19" s="47">
        <v>3240797</v>
      </c>
      <c r="K19" s="47">
        <v>3351606</v>
      </c>
      <c r="L19" s="59">
        <v>3332948</v>
      </c>
      <c r="M19" s="47">
        <v>3349151</v>
      </c>
      <c r="N19" s="47">
        <v>3417953</v>
      </c>
      <c r="O19" s="47">
        <v>3353515</v>
      </c>
      <c r="P19" s="47">
        <v>3198345</v>
      </c>
      <c r="Q19" s="47">
        <v>2969822</v>
      </c>
      <c r="R19" s="47">
        <v>2958164</v>
      </c>
    </row>
    <row r="20" spans="1:18" ht="14.1" customHeight="1" x14ac:dyDescent="0.2">
      <c r="A20" s="129" t="s">
        <v>27</v>
      </c>
      <c r="B20" s="129"/>
      <c r="C20" s="60"/>
      <c r="D20" s="48"/>
      <c r="E20" s="48">
        <v>0.39</v>
      </c>
      <c r="F20" s="48">
        <v>0.4</v>
      </c>
      <c r="G20" s="48">
        <v>0.4</v>
      </c>
      <c r="H20" s="48">
        <v>0.41</v>
      </c>
      <c r="I20" s="61">
        <v>0.41</v>
      </c>
      <c r="J20" s="48">
        <v>0.41</v>
      </c>
      <c r="K20" s="48">
        <v>0.41</v>
      </c>
      <c r="L20" s="61">
        <v>0.41</v>
      </c>
      <c r="M20" s="48">
        <v>0.41</v>
      </c>
      <c r="N20" s="48">
        <v>0.41</v>
      </c>
      <c r="O20" s="48">
        <v>0.41</v>
      </c>
      <c r="P20" s="48">
        <v>0.42</v>
      </c>
      <c r="Q20" s="48">
        <v>0.44</v>
      </c>
      <c r="R20" s="48">
        <v>0.45</v>
      </c>
    </row>
    <row r="21" spans="1:18" ht="14.1" customHeight="1" x14ac:dyDescent="0.2">
      <c r="A21" s="129" t="s">
        <v>28</v>
      </c>
      <c r="B21" s="129"/>
      <c r="C21" s="62"/>
      <c r="D21" s="49"/>
      <c r="E21" s="49">
        <v>66.900000000000006</v>
      </c>
      <c r="F21" s="49">
        <v>65.599999999999994</v>
      </c>
      <c r="G21" s="49">
        <v>73.099999999999994</v>
      </c>
      <c r="H21" s="49">
        <v>76.7</v>
      </c>
      <c r="I21" s="63">
        <v>78.7</v>
      </c>
      <c r="J21" s="49">
        <v>80.8</v>
      </c>
      <c r="K21" s="49">
        <v>80.900000000000006</v>
      </c>
      <c r="L21" s="63">
        <v>81.5</v>
      </c>
      <c r="M21" s="49">
        <v>81</v>
      </c>
      <c r="N21" s="49">
        <v>81.2</v>
      </c>
      <c r="O21" s="49">
        <v>83.9</v>
      </c>
      <c r="P21" s="49">
        <v>86.7</v>
      </c>
      <c r="Q21" s="49">
        <v>90.1</v>
      </c>
      <c r="R21" s="49">
        <v>89.1</v>
      </c>
    </row>
    <row r="22" spans="1:18" ht="14.1" customHeight="1" x14ac:dyDescent="0.2">
      <c r="A22" s="129" t="s">
        <v>29</v>
      </c>
      <c r="B22" s="129"/>
      <c r="C22" s="62"/>
      <c r="D22" s="49"/>
      <c r="E22" s="49">
        <v>10</v>
      </c>
      <c r="F22" s="49">
        <v>10.3</v>
      </c>
      <c r="G22" s="49">
        <v>11.7</v>
      </c>
      <c r="H22" s="49">
        <v>12.1</v>
      </c>
      <c r="I22" s="63">
        <v>12.3</v>
      </c>
      <c r="J22" s="49">
        <v>13.6</v>
      </c>
      <c r="K22" s="49">
        <v>13.5</v>
      </c>
      <c r="L22" s="63">
        <v>15</v>
      </c>
      <c r="M22" s="49">
        <v>14.3</v>
      </c>
      <c r="N22" s="49">
        <v>14.7</v>
      </c>
      <c r="O22" s="49">
        <v>14.3</v>
      </c>
      <c r="P22" s="49">
        <v>14.9</v>
      </c>
      <c r="Q22" s="49">
        <v>16.899999999999999</v>
      </c>
      <c r="R22" s="49">
        <v>16.2</v>
      </c>
    </row>
    <row r="23" spans="1:18" ht="14.1" customHeight="1" x14ac:dyDescent="0.2">
      <c r="A23" s="129" t="s">
        <v>30</v>
      </c>
      <c r="B23" s="129"/>
      <c r="C23" s="62"/>
      <c r="D23" s="49"/>
      <c r="E23" s="49">
        <v>9.1</v>
      </c>
      <c r="F23" s="49">
        <v>9.3000000000000007</v>
      </c>
      <c r="G23" s="49">
        <v>10.3</v>
      </c>
      <c r="H23" s="49">
        <v>11.3</v>
      </c>
      <c r="I23" s="63">
        <v>11.7</v>
      </c>
      <c r="J23" s="49">
        <v>13.3</v>
      </c>
      <c r="K23" s="49">
        <v>12.9</v>
      </c>
      <c r="L23" s="63">
        <v>13.7</v>
      </c>
      <c r="M23" s="49">
        <v>13.6</v>
      </c>
      <c r="N23" s="49">
        <v>12.9</v>
      </c>
      <c r="O23" s="49">
        <v>13</v>
      </c>
      <c r="P23" s="49">
        <v>13.2</v>
      </c>
      <c r="Q23" s="49">
        <v>14.5</v>
      </c>
      <c r="R23" s="49">
        <v>14.5</v>
      </c>
    </row>
    <row r="24" spans="1:18" ht="14.1" customHeight="1" x14ac:dyDescent="0.2">
      <c r="A24" s="129" t="s">
        <v>205</v>
      </c>
      <c r="B24" s="129"/>
      <c r="C24" s="62"/>
      <c r="D24" s="49"/>
      <c r="E24" s="49">
        <v>8.1999999999999993</v>
      </c>
      <c r="F24" s="49">
        <v>8.1</v>
      </c>
      <c r="G24" s="49">
        <v>8.4</v>
      </c>
      <c r="H24" s="49">
        <v>8.9</v>
      </c>
      <c r="I24" s="63">
        <v>9.4</v>
      </c>
      <c r="J24" s="49">
        <v>10</v>
      </c>
      <c r="K24" s="49">
        <v>10.1</v>
      </c>
      <c r="L24" s="63">
        <v>10.1</v>
      </c>
      <c r="M24" s="49">
        <v>9.6</v>
      </c>
      <c r="N24" s="49">
        <v>9.1999999999999993</v>
      </c>
      <c r="O24" s="49">
        <v>8.5</v>
      </c>
      <c r="P24" s="49">
        <v>7.9</v>
      </c>
      <c r="Q24" s="49">
        <v>8</v>
      </c>
      <c r="R24" s="49">
        <v>8.1999999999999993</v>
      </c>
    </row>
    <row r="25" spans="1:18" ht="14.1" customHeight="1" x14ac:dyDescent="0.2">
      <c r="A25" s="128" t="s">
        <v>206</v>
      </c>
      <c r="B25" s="128"/>
      <c r="C25" s="44">
        <f t="shared" ref="C25:Q25" si="4">SUM(C26:C28)</f>
        <v>0</v>
      </c>
      <c r="D25" s="44">
        <f t="shared" si="4"/>
        <v>0</v>
      </c>
      <c r="E25" s="44">
        <f t="shared" si="4"/>
        <v>1141750</v>
      </c>
      <c r="F25" s="44">
        <f t="shared" si="4"/>
        <v>859907</v>
      </c>
      <c r="G25" s="44">
        <f t="shared" si="4"/>
        <v>680699</v>
      </c>
      <c r="H25" s="44">
        <f t="shared" si="4"/>
        <v>578760</v>
      </c>
      <c r="I25" s="44">
        <f t="shared" si="4"/>
        <v>633740</v>
      </c>
      <c r="J25" s="44">
        <f t="shared" si="4"/>
        <v>834067</v>
      </c>
      <c r="K25" s="44">
        <f t="shared" si="4"/>
        <v>957219</v>
      </c>
      <c r="L25" s="44">
        <f t="shared" si="4"/>
        <v>1102549</v>
      </c>
      <c r="M25" s="44">
        <f t="shared" si="4"/>
        <v>1512933</v>
      </c>
      <c r="N25" s="44">
        <f t="shared" si="4"/>
        <v>1746697</v>
      </c>
      <c r="O25" s="44">
        <f t="shared" si="4"/>
        <v>1700520</v>
      </c>
      <c r="P25" s="44">
        <f t="shared" si="4"/>
        <v>1408565</v>
      </c>
      <c r="Q25" s="44">
        <f t="shared" si="4"/>
        <v>1420853</v>
      </c>
      <c r="R25" s="44">
        <f>SUM(R26:R28)</f>
        <v>1271287</v>
      </c>
    </row>
    <row r="26" spans="1:18" ht="14.1" customHeight="1" x14ac:dyDescent="0.15">
      <c r="A26" s="50"/>
      <c r="B26" s="2" t="s">
        <v>9</v>
      </c>
      <c r="C26" s="44"/>
      <c r="D26" s="43"/>
      <c r="E26" s="43">
        <v>183678</v>
      </c>
      <c r="F26" s="43">
        <v>158988</v>
      </c>
      <c r="G26" s="43">
        <v>214142</v>
      </c>
      <c r="H26" s="43">
        <v>186702</v>
      </c>
      <c r="I26" s="44">
        <v>221248</v>
      </c>
      <c r="J26" s="43">
        <v>198234</v>
      </c>
      <c r="K26" s="43">
        <v>164319</v>
      </c>
      <c r="L26" s="44">
        <v>239436</v>
      </c>
      <c r="M26" s="43">
        <v>331463</v>
      </c>
      <c r="N26" s="43">
        <v>480669</v>
      </c>
      <c r="O26" s="43">
        <v>411646</v>
      </c>
      <c r="P26" s="43">
        <v>281536</v>
      </c>
      <c r="Q26" s="43">
        <v>298135</v>
      </c>
      <c r="R26" s="43">
        <v>340294</v>
      </c>
    </row>
    <row r="27" spans="1:18" ht="14.1" customHeight="1" x14ac:dyDescent="0.15">
      <c r="A27" s="50"/>
      <c r="B27" s="2" t="s">
        <v>10</v>
      </c>
      <c r="C27" s="44"/>
      <c r="D27" s="43"/>
      <c r="E27" s="43">
        <v>171517</v>
      </c>
      <c r="F27" s="43">
        <v>211040</v>
      </c>
      <c r="G27" s="43">
        <v>193070</v>
      </c>
      <c r="H27" s="43">
        <v>174802</v>
      </c>
      <c r="I27" s="44">
        <v>158052</v>
      </c>
      <c r="J27" s="43">
        <v>133956</v>
      </c>
      <c r="K27" s="43">
        <v>108839</v>
      </c>
      <c r="L27" s="44">
        <v>74773</v>
      </c>
      <c r="M27" s="43">
        <v>75036</v>
      </c>
      <c r="N27" s="43">
        <v>75239</v>
      </c>
      <c r="O27" s="43">
        <v>75367</v>
      </c>
      <c r="P27" s="43">
        <v>75368</v>
      </c>
      <c r="Q27" s="43">
        <v>75370</v>
      </c>
      <c r="R27" s="43">
        <v>75408</v>
      </c>
    </row>
    <row r="28" spans="1:18" ht="14.1" customHeight="1" x14ac:dyDescent="0.15">
      <c r="A28" s="50"/>
      <c r="B28" s="2" t="s">
        <v>11</v>
      </c>
      <c r="C28" s="44"/>
      <c r="D28" s="43"/>
      <c r="E28" s="43">
        <v>786555</v>
      </c>
      <c r="F28" s="43">
        <v>489879</v>
      </c>
      <c r="G28" s="43">
        <v>273487</v>
      </c>
      <c r="H28" s="43">
        <v>217256</v>
      </c>
      <c r="I28" s="44">
        <v>254440</v>
      </c>
      <c r="J28" s="43">
        <v>501877</v>
      </c>
      <c r="K28" s="43">
        <v>684061</v>
      </c>
      <c r="L28" s="44">
        <v>788340</v>
      </c>
      <c r="M28" s="43">
        <v>1106434</v>
      </c>
      <c r="N28" s="43">
        <v>1190789</v>
      </c>
      <c r="O28" s="43">
        <v>1213507</v>
      </c>
      <c r="P28" s="43">
        <v>1051661</v>
      </c>
      <c r="Q28" s="43">
        <v>1047348</v>
      </c>
      <c r="R28" s="43">
        <v>855585</v>
      </c>
    </row>
    <row r="29" spans="1:18" ht="14.1" customHeight="1" x14ac:dyDescent="0.2">
      <c r="A29" s="128" t="s">
        <v>207</v>
      </c>
      <c r="B29" s="128"/>
      <c r="C29" s="44"/>
      <c r="D29" s="43"/>
      <c r="E29" s="43">
        <v>2444406</v>
      </c>
      <c r="F29" s="43">
        <v>2663761</v>
      </c>
      <c r="G29" s="43">
        <v>3150334</v>
      </c>
      <c r="H29" s="43">
        <v>3607530</v>
      </c>
      <c r="I29" s="44">
        <v>3854825</v>
      </c>
      <c r="J29" s="43">
        <v>4160759</v>
      </c>
      <c r="K29" s="43">
        <v>4485736</v>
      </c>
      <c r="L29" s="44">
        <v>4610563</v>
      </c>
      <c r="M29" s="43">
        <v>5167206</v>
      </c>
      <c r="N29" s="43">
        <v>5045973</v>
      </c>
      <c r="O29" s="43">
        <v>5028491</v>
      </c>
      <c r="P29" s="43">
        <v>5368830</v>
      </c>
      <c r="Q29" s="43">
        <v>5521842</v>
      </c>
      <c r="R29" s="43">
        <v>5552500</v>
      </c>
    </row>
    <row r="30" spans="1:18" ht="14.1" customHeight="1" x14ac:dyDescent="0.2">
      <c r="A30" s="41"/>
      <c r="B30" s="39" t="s">
        <v>315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0</v>
      </c>
      <c r="P30" s="43">
        <v>189700</v>
      </c>
      <c r="Q30" s="43">
        <v>574000</v>
      </c>
      <c r="R30" s="43">
        <v>843400</v>
      </c>
    </row>
    <row r="31" spans="1:18" ht="14.1" customHeight="1" x14ac:dyDescent="0.2">
      <c r="A31" s="130" t="s">
        <v>208</v>
      </c>
      <c r="B31" s="130"/>
      <c r="C31" s="44">
        <f t="shared" ref="C31:Q31" si="5">SUM(C32:C35)</f>
        <v>0</v>
      </c>
      <c r="D31" s="44">
        <f t="shared" si="5"/>
        <v>0</v>
      </c>
      <c r="E31" s="44">
        <f t="shared" si="5"/>
        <v>1565838</v>
      </c>
      <c r="F31" s="44">
        <f t="shared" si="5"/>
        <v>1361510</v>
      </c>
      <c r="G31" s="44">
        <f t="shared" si="5"/>
        <v>1337276</v>
      </c>
      <c r="H31" s="44">
        <f t="shared" si="5"/>
        <v>1437547</v>
      </c>
      <c r="I31" s="44">
        <f t="shared" si="5"/>
        <v>960616</v>
      </c>
      <c r="J31" s="44">
        <f t="shared" si="5"/>
        <v>787413</v>
      </c>
      <c r="K31" s="44">
        <f t="shared" si="5"/>
        <v>703662</v>
      </c>
      <c r="L31" s="44">
        <f t="shared" si="5"/>
        <v>1286721</v>
      </c>
      <c r="M31" s="44">
        <f t="shared" si="5"/>
        <v>444058</v>
      </c>
      <c r="N31" s="44">
        <f t="shared" si="5"/>
        <v>435149</v>
      </c>
      <c r="O31" s="44">
        <f t="shared" si="5"/>
        <v>861791</v>
      </c>
      <c r="P31" s="44">
        <f t="shared" si="5"/>
        <v>350942</v>
      </c>
      <c r="Q31" s="44">
        <f t="shared" si="5"/>
        <v>270121</v>
      </c>
      <c r="R31" s="44">
        <f>SUM(R32:R35)</f>
        <v>236456</v>
      </c>
    </row>
    <row r="32" spans="1:18" ht="14.1" customHeight="1" x14ac:dyDescent="0.2">
      <c r="A32" s="39"/>
      <c r="B32" s="39" t="s">
        <v>5</v>
      </c>
      <c r="C32" s="44"/>
      <c r="D32" s="43"/>
      <c r="E32" s="43">
        <v>809951</v>
      </c>
      <c r="F32" s="43">
        <v>297691</v>
      </c>
      <c r="G32" s="43">
        <v>405363</v>
      </c>
      <c r="H32" s="43">
        <v>597836</v>
      </c>
      <c r="I32" s="44">
        <v>207071</v>
      </c>
      <c r="J32" s="43">
        <v>121989</v>
      </c>
      <c r="K32" s="43">
        <v>131891</v>
      </c>
      <c r="L32" s="44">
        <v>785587</v>
      </c>
      <c r="M32" s="43">
        <v>33563</v>
      </c>
      <c r="N32" s="43">
        <v>101932</v>
      </c>
      <c r="O32" s="43">
        <v>595900</v>
      </c>
      <c r="P32" s="43">
        <v>0</v>
      </c>
      <c r="Q32" s="43">
        <v>0</v>
      </c>
      <c r="R32" s="43">
        <v>0</v>
      </c>
    </row>
    <row r="33" spans="1:18" ht="14.1" customHeight="1" x14ac:dyDescent="0.2">
      <c r="A33" s="41"/>
      <c r="B33" s="39" t="s">
        <v>6</v>
      </c>
      <c r="C33" s="44"/>
      <c r="D33" s="43"/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</row>
    <row r="34" spans="1:18" ht="14.1" customHeight="1" x14ac:dyDescent="0.2">
      <c r="A34" s="41"/>
      <c r="B34" s="39" t="s">
        <v>7</v>
      </c>
      <c r="C34" s="44"/>
      <c r="D34" s="43"/>
      <c r="E34" s="43">
        <v>755887</v>
      </c>
      <c r="F34" s="43">
        <v>1063819</v>
      </c>
      <c r="G34" s="43">
        <v>931913</v>
      </c>
      <c r="H34" s="43">
        <v>839711</v>
      </c>
      <c r="I34" s="44">
        <v>753545</v>
      </c>
      <c r="J34" s="43">
        <v>665424</v>
      </c>
      <c r="K34" s="43">
        <v>571771</v>
      </c>
      <c r="L34" s="44">
        <v>501134</v>
      </c>
      <c r="M34" s="43">
        <v>410495</v>
      </c>
      <c r="N34" s="43">
        <v>333217</v>
      </c>
      <c r="O34" s="43">
        <v>265891</v>
      </c>
      <c r="P34" s="43">
        <v>350942</v>
      </c>
      <c r="Q34" s="43">
        <v>270121</v>
      </c>
      <c r="R34" s="43">
        <v>236456</v>
      </c>
    </row>
    <row r="35" spans="1:18" ht="14.1" customHeight="1" x14ac:dyDescent="0.2">
      <c r="A35" s="41"/>
      <c r="B35" s="39" t="s">
        <v>8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</row>
    <row r="36" spans="1:18" ht="14.1" customHeight="1" x14ac:dyDescent="0.2">
      <c r="A36" s="128" t="s">
        <v>209</v>
      </c>
      <c r="B36" s="128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</row>
    <row r="37" spans="1:18" ht="14.1" customHeight="1" x14ac:dyDescent="0.2">
      <c r="A37" s="128" t="s">
        <v>210</v>
      </c>
      <c r="B37" s="128"/>
      <c r="C37" s="44"/>
      <c r="D37" s="43"/>
      <c r="E37" s="43">
        <v>73198</v>
      </c>
      <c r="F37" s="43">
        <v>123268</v>
      </c>
      <c r="G37" s="43">
        <v>125547</v>
      </c>
      <c r="H37" s="43">
        <v>128601</v>
      </c>
      <c r="I37" s="44">
        <v>131503</v>
      </c>
      <c r="J37" s="43">
        <v>132237</v>
      </c>
      <c r="K37" s="43">
        <v>132486</v>
      </c>
      <c r="L37" s="44">
        <v>132838</v>
      </c>
      <c r="M37" s="43">
        <v>133085</v>
      </c>
      <c r="N37" s="43">
        <v>133276</v>
      </c>
      <c r="O37" s="43">
        <v>133396</v>
      </c>
      <c r="P37" s="43">
        <v>133398</v>
      </c>
      <c r="Q37" s="43">
        <v>133401</v>
      </c>
      <c r="R37" s="43">
        <v>133438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36:B36"/>
    <mergeCell ref="A37:B37"/>
    <mergeCell ref="A22:B22"/>
    <mergeCell ref="A23:B23"/>
    <mergeCell ref="A29:B29"/>
    <mergeCell ref="A31:B31"/>
    <mergeCell ref="A24:B24"/>
    <mergeCell ref="A25:B25"/>
    <mergeCell ref="A18:B18"/>
    <mergeCell ref="A19:B19"/>
    <mergeCell ref="A20:B20"/>
    <mergeCell ref="A21:B21"/>
    <mergeCell ref="A4:B4"/>
    <mergeCell ref="A5:A15"/>
    <mergeCell ref="A16:B16"/>
    <mergeCell ref="A17:B17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R32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30" sqref="O30:R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58" customWidth="1"/>
    <col min="4" max="8" width="8.6640625" style="35" customWidth="1"/>
    <col min="9" max="9" width="8.6640625" style="58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119</v>
      </c>
      <c r="M1" s="37" t="s">
        <v>211</v>
      </c>
      <c r="Q1" s="37" t="s">
        <v>211</v>
      </c>
    </row>
    <row r="2" spans="1:18" ht="14.1" customHeight="1" x14ac:dyDescent="0.15">
      <c r="M2" s="18" t="s">
        <v>148</v>
      </c>
      <c r="Q2" s="18" t="s">
        <v>148</v>
      </c>
    </row>
    <row r="3" spans="1:18" ht="14.1" customHeight="1" x14ac:dyDescent="0.2">
      <c r="A3" s="39"/>
      <c r="B3" s="39"/>
      <c r="C3" s="39" t="s">
        <v>167</v>
      </c>
      <c r="D3" s="39" t="s">
        <v>169</v>
      </c>
      <c r="E3" s="39" t="s">
        <v>171</v>
      </c>
      <c r="F3" s="39" t="s">
        <v>173</v>
      </c>
      <c r="G3" s="39" t="s">
        <v>175</v>
      </c>
      <c r="H3" s="39" t="s">
        <v>177</v>
      </c>
      <c r="I3" s="57" t="s">
        <v>179</v>
      </c>
      <c r="J3" s="39" t="s">
        <v>181</v>
      </c>
      <c r="K3" s="57" t="s">
        <v>183</v>
      </c>
      <c r="L3" s="57" t="s">
        <v>185</v>
      </c>
      <c r="M3" s="39" t="s">
        <v>187</v>
      </c>
      <c r="N3" s="39" t="s">
        <v>189</v>
      </c>
      <c r="O3" s="39" t="s">
        <v>191</v>
      </c>
      <c r="P3" s="39" t="s">
        <v>193</v>
      </c>
      <c r="Q3" s="39" t="s">
        <v>195</v>
      </c>
      <c r="R3" s="39" t="s">
        <v>196</v>
      </c>
    </row>
    <row r="4" spans="1:18" ht="14.1" customHeight="1" x14ac:dyDescent="0.2">
      <c r="A4" s="128" t="s">
        <v>73</v>
      </c>
      <c r="B4" s="128"/>
      <c r="C4" s="40"/>
      <c r="D4" s="40"/>
      <c r="E4" s="40">
        <v>20915</v>
      </c>
      <c r="F4" s="40">
        <v>20666</v>
      </c>
      <c r="G4" s="40">
        <v>20536</v>
      </c>
      <c r="H4" s="40">
        <v>20463</v>
      </c>
      <c r="I4" s="40">
        <v>20292</v>
      </c>
      <c r="J4" s="40">
        <v>20169</v>
      </c>
      <c r="K4" s="40">
        <v>20062</v>
      </c>
      <c r="L4" s="40">
        <v>19907</v>
      </c>
      <c r="M4" s="40">
        <v>19738</v>
      </c>
      <c r="N4" s="40">
        <v>19573</v>
      </c>
      <c r="O4" s="40">
        <v>19451</v>
      </c>
      <c r="P4" s="40">
        <v>19246</v>
      </c>
      <c r="Q4" s="40">
        <v>19063</v>
      </c>
      <c r="R4" s="40">
        <v>18962</v>
      </c>
    </row>
    <row r="5" spans="1:18" ht="14.1" customHeight="1" x14ac:dyDescent="0.2">
      <c r="A5" s="131" t="s">
        <v>4</v>
      </c>
      <c r="B5" s="42" t="s">
        <v>212</v>
      </c>
      <c r="C5" s="43"/>
      <c r="D5" s="43"/>
      <c r="E5" s="43">
        <v>6871244</v>
      </c>
      <c r="F5" s="43">
        <v>7316836</v>
      </c>
      <c r="G5" s="43">
        <v>7292578</v>
      </c>
      <c r="H5" s="43">
        <v>6878475</v>
      </c>
      <c r="I5" s="44">
        <v>6663891</v>
      </c>
      <c r="J5" s="43">
        <v>7048500</v>
      </c>
      <c r="K5" s="43">
        <v>6579268</v>
      </c>
      <c r="L5" s="43">
        <v>7035463</v>
      </c>
      <c r="M5" s="45">
        <v>7180723</v>
      </c>
      <c r="N5" s="45">
        <v>6631793</v>
      </c>
      <c r="O5" s="45">
        <v>6338190</v>
      </c>
      <c r="P5" s="45">
        <v>6170562</v>
      </c>
      <c r="Q5" s="45">
        <v>5877107</v>
      </c>
      <c r="R5" s="45">
        <v>5949667</v>
      </c>
    </row>
    <row r="6" spans="1:18" ht="14.1" customHeight="1" x14ac:dyDescent="0.2">
      <c r="A6" s="131"/>
      <c r="B6" s="42" t="s">
        <v>213</v>
      </c>
      <c r="C6" s="43"/>
      <c r="D6" s="43"/>
      <c r="E6" s="43">
        <v>6747001</v>
      </c>
      <c r="F6" s="43">
        <v>7133264</v>
      </c>
      <c r="G6" s="43">
        <v>7143181</v>
      </c>
      <c r="H6" s="43">
        <v>6764938</v>
      </c>
      <c r="I6" s="44">
        <v>6518049</v>
      </c>
      <c r="J6" s="43">
        <v>6962390</v>
      </c>
      <c r="K6" s="43">
        <v>6450210</v>
      </c>
      <c r="L6" s="43">
        <v>6768602</v>
      </c>
      <c r="M6" s="45">
        <v>7037638</v>
      </c>
      <c r="N6" s="45">
        <v>6537988</v>
      </c>
      <c r="O6" s="45">
        <v>6181227</v>
      </c>
      <c r="P6" s="45">
        <v>6050059</v>
      </c>
      <c r="Q6" s="45">
        <v>5689788</v>
      </c>
      <c r="R6" s="45">
        <v>5678770</v>
      </c>
    </row>
    <row r="7" spans="1:18" ht="14.1" customHeight="1" x14ac:dyDescent="0.2">
      <c r="A7" s="131"/>
      <c r="B7" s="42" t="s">
        <v>214</v>
      </c>
      <c r="C7" s="44">
        <f t="shared" ref="C7:K7" si="0">+C5-C6</f>
        <v>0</v>
      </c>
      <c r="D7" s="44">
        <f t="shared" si="0"/>
        <v>0</v>
      </c>
      <c r="E7" s="44">
        <f t="shared" si="0"/>
        <v>124243</v>
      </c>
      <c r="F7" s="44">
        <f t="shared" si="0"/>
        <v>183572</v>
      </c>
      <c r="G7" s="44">
        <f t="shared" si="0"/>
        <v>149397</v>
      </c>
      <c r="H7" s="44">
        <f t="shared" si="0"/>
        <v>113537</v>
      </c>
      <c r="I7" s="44">
        <f t="shared" si="0"/>
        <v>145842</v>
      </c>
      <c r="J7" s="44">
        <f t="shared" si="0"/>
        <v>86110</v>
      </c>
      <c r="K7" s="44">
        <f t="shared" si="0"/>
        <v>129058</v>
      </c>
      <c r="L7" s="44">
        <f>+L5-L6</f>
        <v>266861</v>
      </c>
      <c r="M7" s="44">
        <f>+M5-M6</f>
        <v>143085</v>
      </c>
      <c r="N7" s="44">
        <f>+N5-N6</f>
        <v>93805</v>
      </c>
      <c r="O7" s="44">
        <v>156963</v>
      </c>
      <c r="P7" s="44">
        <v>120503</v>
      </c>
      <c r="Q7" s="44">
        <v>187319</v>
      </c>
      <c r="R7" s="44">
        <v>270897</v>
      </c>
    </row>
    <row r="8" spans="1:18" ht="14.1" customHeight="1" x14ac:dyDescent="0.2">
      <c r="A8" s="131"/>
      <c r="B8" s="42" t="s">
        <v>202</v>
      </c>
      <c r="C8" s="43"/>
      <c r="D8" s="43"/>
      <c r="E8" s="43">
        <v>0</v>
      </c>
      <c r="F8" s="43">
        <v>67882</v>
      </c>
      <c r="G8" s="43">
        <v>8060</v>
      </c>
      <c r="H8" s="43">
        <v>12700</v>
      </c>
      <c r="I8" s="44">
        <v>25842</v>
      </c>
      <c r="J8" s="43">
        <v>25239</v>
      </c>
      <c r="K8" s="43">
        <v>24725</v>
      </c>
      <c r="L8" s="44">
        <v>122824</v>
      </c>
      <c r="M8" s="45">
        <v>48090</v>
      </c>
      <c r="N8" s="45">
        <v>83</v>
      </c>
      <c r="O8" s="45">
        <v>2015</v>
      </c>
      <c r="P8" s="45">
        <v>0</v>
      </c>
      <c r="Q8" s="45">
        <v>23000</v>
      </c>
      <c r="R8" s="45">
        <v>25200</v>
      </c>
    </row>
    <row r="9" spans="1:18" ht="14.1" customHeight="1" x14ac:dyDescent="0.2">
      <c r="A9" s="131"/>
      <c r="B9" s="42" t="s">
        <v>215</v>
      </c>
      <c r="C9" s="44">
        <f t="shared" ref="C9:K9" si="1">+C7-C8</f>
        <v>0</v>
      </c>
      <c r="D9" s="44">
        <f t="shared" si="1"/>
        <v>0</v>
      </c>
      <c r="E9" s="44">
        <f t="shared" si="1"/>
        <v>124243</v>
      </c>
      <c r="F9" s="44">
        <f t="shared" si="1"/>
        <v>115690</v>
      </c>
      <c r="G9" s="44">
        <f t="shared" si="1"/>
        <v>141337</v>
      </c>
      <c r="H9" s="44">
        <f t="shared" si="1"/>
        <v>100837</v>
      </c>
      <c r="I9" s="44">
        <f t="shared" si="1"/>
        <v>120000</v>
      </c>
      <c r="J9" s="44">
        <f t="shared" si="1"/>
        <v>60871</v>
      </c>
      <c r="K9" s="44">
        <f t="shared" si="1"/>
        <v>104333</v>
      </c>
      <c r="L9" s="44">
        <f>+L7-L8</f>
        <v>144037</v>
      </c>
      <c r="M9" s="44">
        <f>+M7-M8</f>
        <v>94995</v>
      </c>
      <c r="N9" s="44">
        <f>+N7-N8</f>
        <v>93722</v>
      </c>
      <c r="O9" s="44">
        <v>154948</v>
      </c>
      <c r="P9" s="44">
        <v>120503</v>
      </c>
      <c r="Q9" s="44">
        <v>164319</v>
      </c>
      <c r="R9" s="44">
        <v>245697</v>
      </c>
    </row>
    <row r="10" spans="1:18" ht="14.1" customHeight="1" x14ac:dyDescent="0.2">
      <c r="A10" s="131"/>
      <c r="B10" s="42" t="s">
        <v>216</v>
      </c>
      <c r="C10" s="45"/>
      <c r="D10" s="45"/>
      <c r="E10" s="45">
        <v>-80549</v>
      </c>
      <c r="F10" s="45">
        <v>-8553</v>
      </c>
      <c r="G10" s="45">
        <v>25647</v>
      </c>
      <c r="H10" s="45">
        <v>-40500</v>
      </c>
      <c r="I10" s="45">
        <v>19163</v>
      </c>
      <c r="J10" s="45">
        <v>-59239</v>
      </c>
      <c r="K10" s="45">
        <v>43463</v>
      </c>
      <c r="L10" s="45">
        <v>39704</v>
      </c>
      <c r="M10" s="45">
        <v>-49042</v>
      </c>
      <c r="N10" s="45">
        <v>-1273</v>
      </c>
      <c r="O10" s="45">
        <v>61226</v>
      </c>
      <c r="P10" s="45">
        <v>-34445</v>
      </c>
      <c r="Q10" s="45">
        <v>43816</v>
      </c>
      <c r="R10" s="45">
        <v>81378</v>
      </c>
    </row>
    <row r="11" spans="1:18" ht="14.1" customHeight="1" x14ac:dyDescent="0.2">
      <c r="A11" s="131"/>
      <c r="B11" s="42" t="s">
        <v>217</v>
      </c>
      <c r="C11" s="43"/>
      <c r="D11" s="43"/>
      <c r="E11" s="43">
        <v>19800</v>
      </c>
      <c r="F11" s="43">
        <v>5600</v>
      </c>
      <c r="G11" s="43">
        <v>3700</v>
      </c>
      <c r="H11" s="43">
        <v>5000</v>
      </c>
      <c r="I11" s="44">
        <v>2500</v>
      </c>
      <c r="J11" s="43">
        <v>500</v>
      </c>
      <c r="K11" s="43">
        <v>1000</v>
      </c>
      <c r="L11" s="44">
        <v>500</v>
      </c>
      <c r="M11" s="45">
        <v>61500</v>
      </c>
      <c r="N11" s="45">
        <v>50500</v>
      </c>
      <c r="O11" s="45">
        <v>488</v>
      </c>
      <c r="P11" s="45">
        <v>148</v>
      </c>
      <c r="Q11" s="45">
        <v>105140</v>
      </c>
      <c r="R11" s="45">
        <v>208</v>
      </c>
    </row>
    <row r="12" spans="1:18" ht="14.1" customHeight="1" x14ac:dyDescent="0.2">
      <c r="A12" s="131"/>
      <c r="B12" s="42" t="s">
        <v>218</v>
      </c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6085</v>
      </c>
      <c r="N12" s="45">
        <v>0</v>
      </c>
      <c r="O12" s="45">
        <v>1050</v>
      </c>
      <c r="P12" s="45">
        <v>0</v>
      </c>
      <c r="Q12" s="45">
        <v>0</v>
      </c>
      <c r="R12" s="45">
        <v>0</v>
      </c>
    </row>
    <row r="13" spans="1:18" ht="14.1" customHeight="1" x14ac:dyDescent="0.2">
      <c r="A13" s="131"/>
      <c r="B13" s="42" t="s">
        <v>219</v>
      </c>
      <c r="C13" s="43"/>
      <c r="D13" s="43"/>
      <c r="E13" s="43">
        <v>175000</v>
      </c>
      <c r="F13" s="43">
        <v>180000</v>
      </c>
      <c r="G13" s="43">
        <v>60000</v>
      </c>
      <c r="H13" s="43">
        <v>75000</v>
      </c>
      <c r="I13" s="44">
        <v>77500</v>
      </c>
      <c r="J13" s="43">
        <v>90000</v>
      </c>
      <c r="K13" s="43">
        <v>1000</v>
      </c>
      <c r="L13" s="44">
        <v>1000</v>
      </c>
      <c r="M13" s="45">
        <v>0</v>
      </c>
      <c r="N13" s="45">
        <v>0</v>
      </c>
      <c r="O13" s="45">
        <v>0</v>
      </c>
      <c r="P13" s="45">
        <v>130000</v>
      </c>
      <c r="Q13" s="45">
        <v>67641</v>
      </c>
      <c r="R13" s="45">
        <v>200000</v>
      </c>
    </row>
    <row r="14" spans="1:18" ht="14.1" customHeight="1" x14ac:dyDescent="0.2">
      <c r="A14" s="131"/>
      <c r="B14" s="42" t="s">
        <v>220</v>
      </c>
      <c r="C14" s="44">
        <f t="shared" ref="C14:R14" si="2">+C10+C11+C12-C13</f>
        <v>0</v>
      </c>
      <c r="D14" s="44">
        <f t="shared" si="2"/>
        <v>0</v>
      </c>
      <c r="E14" s="44">
        <f t="shared" si="2"/>
        <v>-235749</v>
      </c>
      <c r="F14" s="44">
        <f t="shared" si="2"/>
        <v>-182953</v>
      </c>
      <c r="G14" s="44">
        <f t="shared" si="2"/>
        <v>-30653</v>
      </c>
      <c r="H14" s="44">
        <f t="shared" si="2"/>
        <v>-110500</v>
      </c>
      <c r="I14" s="44">
        <f t="shared" si="2"/>
        <v>-55837</v>
      </c>
      <c r="J14" s="44">
        <f t="shared" si="2"/>
        <v>-148739</v>
      </c>
      <c r="K14" s="44">
        <f t="shared" si="2"/>
        <v>43463</v>
      </c>
      <c r="L14" s="44">
        <f t="shared" si="2"/>
        <v>39204</v>
      </c>
      <c r="M14" s="44">
        <f t="shared" si="2"/>
        <v>18543</v>
      </c>
      <c r="N14" s="44">
        <f t="shared" si="2"/>
        <v>49227</v>
      </c>
      <c r="O14" s="44">
        <f t="shared" si="2"/>
        <v>62764</v>
      </c>
      <c r="P14" s="44">
        <f t="shared" si="2"/>
        <v>-164297</v>
      </c>
      <c r="Q14" s="44">
        <f t="shared" si="2"/>
        <v>81315</v>
      </c>
      <c r="R14" s="44">
        <f t="shared" si="2"/>
        <v>-118414</v>
      </c>
    </row>
    <row r="15" spans="1:18" ht="14.1" customHeight="1" x14ac:dyDescent="0.2">
      <c r="A15" s="131"/>
      <c r="B15" s="3" t="s">
        <v>22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3.21193557877299</v>
      </c>
      <c r="F15" s="46">
        <f t="shared" si="3"/>
        <v>2.8796565420275777</v>
      </c>
      <c r="G15" s="46">
        <f t="shared" si="3"/>
        <v>3.3306186353646914</v>
      </c>
      <c r="H15" s="46">
        <f t="shared" si="3"/>
        <v>2.4028352583911108</v>
      </c>
      <c r="I15" s="46">
        <f t="shared" si="3"/>
        <v>2.6980061060374858</v>
      </c>
      <c r="J15" s="46">
        <f t="shared" si="3"/>
        <v>1.3561796954249128</v>
      </c>
      <c r="K15" s="46">
        <f t="shared" si="3"/>
        <v>2.2870394158254279</v>
      </c>
      <c r="L15" s="46">
        <f t="shared" si="3"/>
        <v>3.0237754650904525</v>
      </c>
      <c r="M15" s="46">
        <f t="shared" si="3"/>
        <v>2.0025304885504034</v>
      </c>
      <c r="N15" s="46">
        <f t="shared" si="3"/>
        <v>1.9854475646056402</v>
      </c>
      <c r="O15" s="46">
        <f>+O9/O19*100</f>
        <v>3.3555749065158764</v>
      </c>
      <c r="P15" s="46">
        <f>+P9/P19*100</f>
        <v>2.7766026474074321</v>
      </c>
      <c r="Q15" s="46">
        <f>+Q9/Q19*100</f>
        <v>4.1099631946954336</v>
      </c>
      <c r="R15" s="46">
        <f>+R9/R19*100</f>
        <v>6.1747513670945819</v>
      </c>
    </row>
    <row r="16" spans="1:18" ht="14.1" customHeight="1" x14ac:dyDescent="0.2">
      <c r="A16" s="129" t="s">
        <v>23</v>
      </c>
      <c r="B16" s="129"/>
      <c r="C16" s="59"/>
      <c r="D16" s="47"/>
      <c r="E16" s="47">
        <v>1647203</v>
      </c>
      <c r="F16" s="47">
        <v>1616336</v>
      </c>
      <c r="G16" s="47">
        <v>1730353</v>
      </c>
      <c r="H16" s="47">
        <v>1718653</v>
      </c>
      <c r="I16" s="59">
        <v>1904881</v>
      </c>
      <c r="J16" s="47">
        <v>1852035</v>
      </c>
      <c r="K16" s="47">
        <v>1763805</v>
      </c>
      <c r="L16" s="59">
        <v>1824116</v>
      </c>
      <c r="M16" s="47">
        <v>1750615</v>
      </c>
      <c r="N16" s="47">
        <v>1710796</v>
      </c>
      <c r="O16" s="47">
        <v>1776252</v>
      </c>
      <c r="P16" s="47">
        <v>1697476</v>
      </c>
      <c r="Q16" s="47">
        <v>1566616</v>
      </c>
      <c r="R16" s="47">
        <v>1589031</v>
      </c>
    </row>
    <row r="17" spans="1:18" ht="14.1" customHeight="1" x14ac:dyDescent="0.2">
      <c r="A17" s="129" t="s">
        <v>24</v>
      </c>
      <c r="B17" s="129"/>
      <c r="C17" s="59"/>
      <c r="D17" s="47"/>
      <c r="E17" s="47">
        <v>3350246</v>
      </c>
      <c r="F17" s="47">
        <v>3513864</v>
      </c>
      <c r="G17" s="47">
        <v>3699376</v>
      </c>
      <c r="H17" s="47">
        <v>3658611</v>
      </c>
      <c r="I17" s="59">
        <v>3387395</v>
      </c>
      <c r="J17" s="47">
        <v>3901431</v>
      </c>
      <c r="K17" s="47">
        <v>4008934</v>
      </c>
      <c r="L17" s="59">
        <v>4163952</v>
      </c>
      <c r="M17" s="47">
        <v>4193930</v>
      </c>
      <c r="N17" s="47">
        <v>4181641</v>
      </c>
      <c r="O17" s="47">
        <v>4059860</v>
      </c>
      <c r="P17" s="47">
        <v>3808204</v>
      </c>
      <c r="Q17" s="47">
        <v>3516025</v>
      </c>
      <c r="R17" s="47">
        <v>3481486</v>
      </c>
    </row>
    <row r="18" spans="1:18" ht="14.1" customHeight="1" x14ac:dyDescent="0.2">
      <c r="A18" s="129" t="s">
        <v>25</v>
      </c>
      <c r="B18" s="129"/>
      <c r="C18" s="59"/>
      <c r="D18" s="47"/>
      <c r="E18" s="47">
        <v>2172436</v>
      </c>
      <c r="F18" s="47">
        <v>2130012</v>
      </c>
      <c r="G18" s="47">
        <v>2280867</v>
      </c>
      <c r="H18" s="47">
        <v>2262549</v>
      </c>
      <c r="I18" s="59">
        <v>2510818</v>
      </c>
      <c r="J18" s="47">
        <v>2439084</v>
      </c>
      <c r="K18" s="47">
        <v>2320395</v>
      </c>
      <c r="L18" s="59">
        <v>2401005</v>
      </c>
      <c r="M18" s="47">
        <v>2302633</v>
      </c>
      <c r="N18" s="47">
        <v>2249602</v>
      </c>
      <c r="O18" s="47">
        <v>2336647</v>
      </c>
      <c r="P18" s="47">
        <v>2231559</v>
      </c>
      <c r="Q18" s="47">
        <v>2055339</v>
      </c>
      <c r="R18" s="47">
        <v>2085013</v>
      </c>
    </row>
    <row r="19" spans="1:18" ht="14.1" customHeight="1" x14ac:dyDescent="0.2">
      <c r="A19" s="129" t="s">
        <v>26</v>
      </c>
      <c r="B19" s="129"/>
      <c r="C19" s="59"/>
      <c r="D19" s="47"/>
      <c r="E19" s="47">
        <v>3868166</v>
      </c>
      <c r="F19" s="47">
        <v>4017493</v>
      </c>
      <c r="G19" s="47">
        <v>4243566</v>
      </c>
      <c r="H19" s="47">
        <v>4196584</v>
      </c>
      <c r="I19" s="59">
        <v>4447729</v>
      </c>
      <c r="J19" s="47">
        <v>4488417</v>
      </c>
      <c r="K19" s="47">
        <v>4561924</v>
      </c>
      <c r="L19" s="59">
        <v>4763482</v>
      </c>
      <c r="M19" s="47">
        <v>4743748</v>
      </c>
      <c r="N19" s="47">
        <v>4720447</v>
      </c>
      <c r="O19" s="47">
        <v>4617629</v>
      </c>
      <c r="P19" s="47">
        <v>4339944</v>
      </c>
      <c r="Q19" s="47">
        <v>3998065</v>
      </c>
      <c r="R19" s="47">
        <v>3979059</v>
      </c>
    </row>
    <row r="20" spans="1:18" ht="14.1" customHeight="1" x14ac:dyDescent="0.2">
      <c r="A20" s="129" t="s">
        <v>27</v>
      </c>
      <c r="B20" s="129"/>
      <c r="C20" s="60"/>
      <c r="D20" s="48"/>
      <c r="E20" s="48">
        <v>0.46</v>
      </c>
      <c r="F20" s="48">
        <v>0.46</v>
      </c>
      <c r="G20" s="48">
        <v>0.47</v>
      </c>
      <c r="H20" s="48">
        <v>0.47</v>
      </c>
      <c r="I20" s="61">
        <v>0.48</v>
      </c>
      <c r="J20" s="48">
        <v>0.48</v>
      </c>
      <c r="K20" s="48">
        <v>0.47</v>
      </c>
      <c r="L20" s="61">
        <v>0.45</v>
      </c>
      <c r="M20" s="48">
        <v>0.43</v>
      </c>
      <c r="N20" s="48">
        <v>0.42</v>
      </c>
      <c r="O20" s="48">
        <v>0.42</v>
      </c>
      <c r="P20" s="48">
        <v>0.43</v>
      </c>
      <c r="Q20" s="48">
        <v>0.45</v>
      </c>
      <c r="R20" s="48">
        <v>0.45</v>
      </c>
    </row>
    <row r="21" spans="1:18" ht="14.1" customHeight="1" x14ac:dyDescent="0.2">
      <c r="A21" s="129" t="s">
        <v>28</v>
      </c>
      <c r="B21" s="129"/>
      <c r="C21" s="62"/>
      <c r="D21" s="49"/>
      <c r="E21" s="49">
        <v>77.3</v>
      </c>
      <c r="F21" s="49">
        <v>80.7</v>
      </c>
      <c r="G21" s="49">
        <v>79</v>
      </c>
      <c r="H21" s="49">
        <v>80.5</v>
      </c>
      <c r="I21" s="63">
        <v>80</v>
      </c>
      <c r="J21" s="49">
        <v>81.900000000000006</v>
      </c>
      <c r="K21" s="49">
        <v>81.2</v>
      </c>
      <c r="L21" s="63">
        <v>84</v>
      </c>
      <c r="M21" s="49">
        <v>84.8</v>
      </c>
      <c r="N21" s="49">
        <v>84.9</v>
      </c>
      <c r="O21" s="49">
        <v>84.7</v>
      </c>
      <c r="P21" s="49">
        <v>84.9</v>
      </c>
      <c r="Q21" s="49">
        <v>85</v>
      </c>
      <c r="R21" s="49">
        <v>88.7</v>
      </c>
    </row>
    <row r="22" spans="1:18" ht="14.1" customHeight="1" x14ac:dyDescent="0.2">
      <c r="A22" s="129" t="s">
        <v>29</v>
      </c>
      <c r="B22" s="129"/>
      <c r="C22" s="62"/>
      <c r="D22" s="49"/>
      <c r="E22" s="49">
        <v>12.8</v>
      </c>
      <c r="F22" s="49">
        <v>13.3</v>
      </c>
      <c r="G22" s="49">
        <v>14</v>
      </c>
      <c r="H22" s="49">
        <v>14.8</v>
      </c>
      <c r="I22" s="63">
        <v>15.8</v>
      </c>
      <c r="J22" s="49">
        <v>16.7</v>
      </c>
      <c r="K22" s="49">
        <v>17.100000000000001</v>
      </c>
      <c r="L22" s="63">
        <v>17.3</v>
      </c>
      <c r="M22" s="49">
        <v>17.600000000000001</v>
      </c>
      <c r="N22" s="49">
        <v>17.2</v>
      </c>
      <c r="O22" s="49">
        <v>16.5</v>
      </c>
      <c r="P22" s="49">
        <v>16.7</v>
      </c>
      <c r="Q22" s="49">
        <v>16.899999999999999</v>
      </c>
      <c r="R22" s="49">
        <v>16.8</v>
      </c>
    </row>
    <row r="23" spans="1:18" ht="14.1" customHeight="1" x14ac:dyDescent="0.2">
      <c r="A23" s="129" t="s">
        <v>30</v>
      </c>
      <c r="B23" s="129"/>
      <c r="C23" s="62"/>
      <c r="D23" s="49"/>
      <c r="E23" s="49">
        <v>13.5</v>
      </c>
      <c r="F23" s="49">
        <v>14.5</v>
      </c>
      <c r="G23" s="49">
        <v>14.3</v>
      </c>
      <c r="H23" s="49">
        <v>15.3</v>
      </c>
      <c r="I23" s="63">
        <v>15.6</v>
      </c>
      <c r="J23" s="49">
        <v>16.399999999999999</v>
      </c>
      <c r="K23" s="49">
        <v>16.899999999999999</v>
      </c>
      <c r="L23" s="63">
        <v>16.8</v>
      </c>
      <c r="M23" s="49">
        <v>17.2</v>
      </c>
      <c r="N23" s="49">
        <v>16.3</v>
      </c>
      <c r="O23" s="49">
        <v>15.3</v>
      </c>
      <c r="P23" s="49">
        <v>15.8</v>
      </c>
      <c r="Q23" s="49">
        <v>16.399999999999999</v>
      </c>
      <c r="R23" s="49">
        <v>16.7</v>
      </c>
    </row>
    <row r="24" spans="1:18" ht="14.1" customHeight="1" x14ac:dyDescent="0.2">
      <c r="A24" s="129" t="s">
        <v>205</v>
      </c>
      <c r="B24" s="129"/>
      <c r="C24" s="62"/>
      <c r="D24" s="49"/>
      <c r="E24" s="49">
        <v>11.3</v>
      </c>
      <c r="F24" s="49">
        <v>11.8</v>
      </c>
      <c r="G24" s="49">
        <v>12.1</v>
      </c>
      <c r="H24" s="49">
        <v>12.3</v>
      </c>
      <c r="I24" s="63">
        <v>12.2</v>
      </c>
      <c r="J24" s="49">
        <v>12.5</v>
      </c>
      <c r="K24" s="49">
        <v>12.7</v>
      </c>
      <c r="L24" s="63">
        <v>12.8</v>
      </c>
      <c r="M24" s="49">
        <v>12.7</v>
      </c>
      <c r="N24" s="49">
        <v>12.3</v>
      </c>
      <c r="O24" s="49">
        <v>11.9</v>
      </c>
      <c r="P24" s="49">
        <v>11.7</v>
      </c>
      <c r="Q24" s="49">
        <v>11.9</v>
      </c>
      <c r="R24" s="49">
        <v>12.3</v>
      </c>
    </row>
    <row r="25" spans="1:18" ht="14.1" customHeight="1" x14ac:dyDescent="0.2">
      <c r="A25" s="128" t="s">
        <v>206</v>
      </c>
      <c r="B25" s="128"/>
      <c r="C25" s="44">
        <f t="shared" ref="C25:Q25" si="4">SUM(C26:C28)</f>
        <v>0</v>
      </c>
      <c r="D25" s="44">
        <f t="shared" si="4"/>
        <v>0</v>
      </c>
      <c r="E25" s="44">
        <f t="shared" si="4"/>
        <v>867346</v>
      </c>
      <c r="F25" s="44">
        <f t="shared" si="4"/>
        <v>531098</v>
      </c>
      <c r="G25" s="44">
        <f t="shared" si="4"/>
        <v>383700</v>
      </c>
      <c r="H25" s="44">
        <f t="shared" si="4"/>
        <v>338350</v>
      </c>
      <c r="I25" s="44">
        <f t="shared" si="4"/>
        <v>313433</v>
      </c>
      <c r="J25" s="44">
        <f t="shared" si="4"/>
        <v>268340</v>
      </c>
      <c r="K25" s="44">
        <f t="shared" si="4"/>
        <v>302540</v>
      </c>
      <c r="L25" s="44">
        <f t="shared" si="4"/>
        <v>358324</v>
      </c>
      <c r="M25" s="44">
        <f t="shared" si="4"/>
        <v>673609</v>
      </c>
      <c r="N25" s="44">
        <f t="shared" si="4"/>
        <v>641887</v>
      </c>
      <c r="O25" s="44">
        <f t="shared" si="4"/>
        <v>693545</v>
      </c>
      <c r="P25" s="44">
        <f t="shared" si="4"/>
        <v>625291</v>
      </c>
      <c r="Q25" s="44">
        <f t="shared" si="4"/>
        <v>695707</v>
      </c>
      <c r="R25" s="44">
        <f>SUM(R26:R28)</f>
        <v>454026</v>
      </c>
    </row>
    <row r="26" spans="1:18" ht="14.1" customHeight="1" x14ac:dyDescent="0.15">
      <c r="A26" s="50"/>
      <c r="B26" s="2" t="s">
        <v>9</v>
      </c>
      <c r="C26" s="44"/>
      <c r="D26" s="43"/>
      <c r="E26" s="43">
        <v>152700</v>
      </c>
      <c r="F26" s="43">
        <v>40300</v>
      </c>
      <c r="G26" s="43">
        <v>50000</v>
      </c>
      <c r="H26" s="43">
        <v>50000</v>
      </c>
      <c r="I26" s="44">
        <v>30000</v>
      </c>
      <c r="J26" s="43">
        <v>500</v>
      </c>
      <c r="K26" s="43">
        <v>31000</v>
      </c>
      <c r="L26" s="44">
        <v>73000</v>
      </c>
      <c r="M26" s="43">
        <v>200500</v>
      </c>
      <c r="N26" s="43">
        <v>281000</v>
      </c>
      <c r="O26" s="43">
        <v>311488</v>
      </c>
      <c r="P26" s="43">
        <v>258636</v>
      </c>
      <c r="Q26" s="43">
        <v>356135</v>
      </c>
      <c r="R26" s="43">
        <v>239343</v>
      </c>
    </row>
    <row r="27" spans="1:18" ht="14.1" customHeight="1" x14ac:dyDescent="0.15">
      <c r="A27" s="50"/>
      <c r="B27" s="2" t="s">
        <v>10</v>
      </c>
      <c r="C27" s="44"/>
      <c r="D27" s="43"/>
      <c r="E27" s="43">
        <v>290000</v>
      </c>
      <c r="F27" s="43">
        <v>93800</v>
      </c>
      <c r="G27" s="43">
        <v>40500</v>
      </c>
      <c r="H27" s="43">
        <v>10000</v>
      </c>
      <c r="I27" s="44">
        <v>11000</v>
      </c>
      <c r="J27" s="43">
        <v>10600</v>
      </c>
      <c r="K27" s="43">
        <v>10200</v>
      </c>
      <c r="L27" s="44">
        <v>20300</v>
      </c>
      <c r="M27" s="43">
        <v>24316</v>
      </c>
      <c r="N27" s="43">
        <v>24360</v>
      </c>
      <c r="O27" s="43">
        <v>24402</v>
      </c>
      <c r="P27" s="43">
        <v>24413</v>
      </c>
      <c r="Q27" s="43">
        <v>24438</v>
      </c>
      <c r="R27" s="43">
        <v>4488</v>
      </c>
    </row>
    <row r="28" spans="1:18" ht="14.1" customHeight="1" x14ac:dyDescent="0.15">
      <c r="A28" s="50"/>
      <c r="B28" s="2" t="s">
        <v>11</v>
      </c>
      <c r="C28" s="44"/>
      <c r="D28" s="43"/>
      <c r="E28" s="43">
        <v>424646</v>
      </c>
      <c r="F28" s="43">
        <v>396998</v>
      </c>
      <c r="G28" s="43">
        <v>293200</v>
      </c>
      <c r="H28" s="43">
        <v>278350</v>
      </c>
      <c r="I28" s="44">
        <v>272433</v>
      </c>
      <c r="J28" s="43">
        <v>257240</v>
      </c>
      <c r="K28" s="43">
        <v>261340</v>
      </c>
      <c r="L28" s="44">
        <v>265024</v>
      </c>
      <c r="M28" s="43">
        <v>448793</v>
      </c>
      <c r="N28" s="43">
        <v>336527</v>
      </c>
      <c r="O28" s="43">
        <v>357655</v>
      </c>
      <c r="P28" s="43">
        <v>342242</v>
      </c>
      <c r="Q28" s="43">
        <v>315134</v>
      </c>
      <c r="R28" s="43">
        <v>210195</v>
      </c>
    </row>
    <row r="29" spans="1:18" ht="14.1" customHeight="1" x14ac:dyDescent="0.2">
      <c r="A29" s="128" t="s">
        <v>207</v>
      </c>
      <c r="B29" s="128"/>
      <c r="C29" s="44"/>
      <c r="D29" s="43"/>
      <c r="E29" s="43">
        <v>4680971</v>
      </c>
      <c r="F29" s="43">
        <v>5064745</v>
      </c>
      <c r="G29" s="43">
        <v>5552074</v>
      </c>
      <c r="H29" s="43">
        <v>5981842</v>
      </c>
      <c r="I29" s="44">
        <v>6189177</v>
      </c>
      <c r="J29" s="43">
        <v>6730380</v>
      </c>
      <c r="K29" s="43">
        <v>6788124</v>
      </c>
      <c r="L29" s="44">
        <v>6805135</v>
      </c>
      <c r="M29" s="43">
        <v>6741574</v>
      </c>
      <c r="N29" s="43">
        <v>6721955</v>
      </c>
      <c r="O29" s="43">
        <v>6607068</v>
      </c>
      <c r="P29" s="43">
        <v>6495956</v>
      </c>
      <c r="Q29" s="43">
        <v>6448934</v>
      </c>
      <c r="R29" s="43">
        <v>6190203</v>
      </c>
    </row>
    <row r="30" spans="1:18" ht="14.1" customHeight="1" x14ac:dyDescent="0.2">
      <c r="A30" s="41"/>
      <c r="B30" s="39" t="s">
        <v>315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115300</v>
      </c>
      <c r="P30" s="43">
        <v>343500</v>
      </c>
      <c r="Q30" s="43">
        <v>810800</v>
      </c>
      <c r="R30" s="43">
        <v>1140500</v>
      </c>
    </row>
    <row r="31" spans="1:18" ht="14.1" customHeight="1" x14ac:dyDescent="0.2">
      <c r="A31" s="130" t="s">
        <v>208</v>
      </c>
      <c r="B31" s="130"/>
      <c r="C31" s="44">
        <f t="shared" ref="C31:Q31" si="5">SUM(C32:C35)</f>
        <v>0</v>
      </c>
      <c r="D31" s="44">
        <f t="shared" si="5"/>
        <v>0</v>
      </c>
      <c r="E31" s="44">
        <f t="shared" si="5"/>
        <v>2079957</v>
      </c>
      <c r="F31" s="44">
        <f t="shared" si="5"/>
        <v>1567943</v>
      </c>
      <c r="G31" s="44">
        <f t="shared" si="5"/>
        <v>1374005</v>
      </c>
      <c r="H31" s="44">
        <f t="shared" si="5"/>
        <v>1400981</v>
      </c>
      <c r="I31" s="44">
        <f t="shared" si="5"/>
        <v>1353417</v>
      </c>
      <c r="J31" s="44">
        <f t="shared" si="5"/>
        <v>902148</v>
      </c>
      <c r="K31" s="44">
        <f t="shared" si="5"/>
        <v>711484</v>
      </c>
      <c r="L31" s="44">
        <f t="shared" si="5"/>
        <v>545031</v>
      </c>
      <c r="M31" s="44">
        <f t="shared" si="5"/>
        <v>429691</v>
      </c>
      <c r="N31" s="44">
        <f t="shared" si="5"/>
        <v>211756</v>
      </c>
      <c r="O31" s="44">
        <f t="shared" si="5"/>
        <v>297379</v>
      </c>
      <c r="P31" s="44">
        <f t="shared" si="5"/>
        <v>132434</v>
      </c>
      <c r="Q31" s="44">
        <f t="shared" si="5"/>
        <v>64843</v>
      </c>
      <c r="R31" s="44">
        <f>SUM(R32:R35)</f>
        <v>33036</v>
      </c>
    </row>
    <row r="32" spans="1:18" ht="14.1" customHeight="1" x14ac:dyDescent="0.2">
      <c r="A32" s="39"/>
      <c r="B32" s="39" t="s">
        <v>5</v>
      </c>
      <c r="C32" s="44"/>
      <c r="D32" s="43"/>
      <c r="E32" s="43">
        <v>1947612</v>
      </c>
      <c r="F32" s="43">
        <v>1467868</v>
      </c>
      <c r="G32" s="43">
        <v>1247161</v>
      </c>
      <c r="H32" s="43">
        <v>1313781</v>
      </c>
      <c r="I32" s="44">
        <v>1315401</v>
      </c>
      <c r="J32" s="43">
        <v>877285</v>
      </c>
      <c r="K32" s="43">
        <v>694542</v>
      </c>
      <c r="L32" s="44">
        <v>533416</v>
      </c>
      <c r="M32" s="43">
        <v>402079</v>
      </c>
      <c r="N32" s="43">
        <v>195029</v>
      </c>
      <c r="O32" s="43">
        <v>295160</v>
      </c>
      <c r="P32" s="43">
        <v>120595</v>
      </c>
      <c r="Q32" s="43">
        <v>38565</v>
      </c>
      <c r="R32" s="43">
        <v>0</v>
      </c>
    </row>
    <row r="33" spans="1:18" ht="14.1" customHeight="1" x14ac:dyDescent="0.2">
      <c r="A33" s="41"/>
      <c r="B33" s="39" t="s">
        <v>6</v>
      </c>
      <c r="C33" s="44"/>
      <c r="D33" s="43"/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</row>
    <row r="34" spans="1:18" ht="14.1" customHeight="1" x14ac:dyDescent="0.2">
      <c r="A34" s="41"/>
      <c r="B34" s="39" t="s">
        <v>7</v>
      </c>
      <c r="C34" s="44"/>
      <c r="D34" s="43"/>
      <c r="E34" s="43">
        <v>132345</v>
      </c>
      <c r="F34" s="43">
        <v>100075</v>
      </c>
      <c r="G34" s="43">
        <v>126844</v>
      </c>
      <c r="H34" s="43">
        <v>87200</v>
      </c>
      <c r="I34" s="44">
        <v>38016</v>
      </c>
      <c r="J34" s="43">
        <v>24863</v>
      </c>
      <c r="K34" s="43">
        <v>16942</v>
      </c>
      <c r="L34" s="44">
        <v>11615</v>
      </c>
      <c r="M34" s="43">
        <v>27612</v>
      </c>
      <c r="N34" s="43">
        <v>16727</v>
      </c>
      <c r="O34" s="43">
        <v>2219</v>
      </c>
      <c r="P34" s="43">
        <v>11839</v>
      </c>
      <c r="Q34" s="43">
        <v>26278</v>
      </c>
      <c r="R34" s="43">
        <v>33036</v>
      </c>
    </row>
    <row r="35" spans="1:18" ht="14.1" customHeight="1" x14ac:dyDescent="0.2">
      <c r="A35" s="41"/>
      <c r="B35" s="39" t="s">
        <v>8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</row>
    <row r="36" spans="1:18" ht="14.1" customHeight="1" x14ac:dyDescent="0.2">
      <c r="A36" s="128" t="s">
        <v>209</v>
      </c>
      <c r="B36" s="128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</row>
    <row r="37" spans="1:18" ht="14.1" customHeight="1" x14ac:dyDescent="0.2">
      <c r="A37" s="128" t="s">
        <v>210</v>
      </c>
      <c r="B37" s="128"/>
      <c r="C37" s="44"/>
      <c r="D37" s="43"/>
      <c r="E37" s="43">
        <v>147050</v>
      </c>
      <c r="F37" s="43">
        <v>233000</v>
      </c>
      <c r="G37" s="43">
        <v>235500</v>
      </c>
      <c r="H37" s="43">
        <v>237000</v>
      </c>
      <c r="I37" s="44">
        <v>237300</v>
      </c>
      <c r="J37" s="43">
        <v>237400</v>
      </c>
      <c r="K37" s="43">
        <v>237500</v>
      </c>
      <c r="L37" s="44">
        <v>237600</v>
      </c>
      <c r="M37" s="43">
        <v>237622</v>
      </c>
      <c r="N37" s="43">
        <v>237709</v>
      </c>
      <c r="O37" s="43">
        <v>237761</v>
      </c>
      <c r="P37" s="43">
        <v>237797</v>
      </c>
      <c r="Q37" s="43">
        <v>237871</v>
      </c>
      <c r="R37" s="43">
        <v>237903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36:B36"/>
    <mergeCell ref="A37:B37"/>
    <mergeCell ref="A22:B22"/>
    <mergeCell ref="A23:B23"/>
    <mergeCell ref="A29:B29"/>
    <mergeCell ref="A31:B31"/>
    <mergeCell ref="A24:B24"/>
    <mergeCell ref="A25:B25"/>
    <mergeCell ref="A18:B18"/>
    <mergeCell ref="A19:B19"/>
    <mergeCell ref="A20:B20"/>
    <mergeCell ref="A21:B21"/>
    <mergeCell ref="A4:B4"/>
    <mergeCell ref="A5:A15"/>
    <mergeCell ref="A16:B16"/>
    <mergeCell ref="A17:B17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555"/>
  <sheetViews>
    <sheetView view="pageBreakPreview" zoomScaleNormal="100" zoomScaleSheetLayoutView="100" workbookViewId="0">
      <pane xSplit="1" ySplit="3" topLeftCell="W29" activePane="bottomRight" state="frozen"/>
      <selection pane="topRight" activeCell="B1" sqref="B1"/>
      <selection pane="bottomLeft" activeCell="A2" sqref="A2"/>
      <selection pane="bottomRight" activeCell="AJ44" sqref="AJ44"/>
    </sheetView>
  </sheetViews>
  <sheetFormatPr defaultColWidth="9" defaultRowHeight="12" x14ac:dyDescent="0.15"/>
  <cols>
    <col min="1" max="1" width="24.77734375" style="1" customWidth="1"/>
    <col min="2" max="3" width="9.77734375" style="1" hidden="1" customWidth="1"/>
    <col min="4" max="32" width="9.77734375" style="1" customWidth="1"/>
    <col min="33" max="36" width="8.6640625" style="1" customWidth="1"/>
    <col min="37" max="16384" width="9" style="1"/>
  </cols>
  <sheetData>
    <row r="1" spans="1:32" ht="15" customHeight="1" x14ac:dyDescent="0.2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54" t="str">
        <f>財政指標!$X$1</f>
        <v>那須烏山市</v>
      </c>
      <c r="L1" s="51"/>
      <c r="M1" s="22"/>
      <c r="N1" s="22"/>
      <c r="O1" s="22"/>
      <c r="P1" s="22"/>
      <c r="Q1" s="22"/>
      <c r="U1" s="54" t="str">
        <f>財政指標!$X$1</f>
        <v>那須烏山市</v>
      </c>
      <c r="V1" s="51"/>
      <c r="W1" s="23"/>
      <c r="X1" s="51"/>
      <c r="Y1" s="51"/>
      <c r="Z1" s="51"/>
      <c r="AA1" s="51"/>
      <c r="AB1" s="51"/>
      <c r="AC1" s="51"/>
      <c r="AE1" s="54" t="str">
        <f>財政指標!$X$1</f>
        <v>那須烏山市</v>
      </c>
      <c r="AF1" s="51"/>
    </row>
    <row r="2" spans="1:32" ht="15" customHeight="1" x14ac:dyDescent="0.15">
      <c r="K2" s="15"/>
      <c r="L2" s="15" t="s">
        <v>147</v>
      </c>
      <c r="N2" s="35" t="s">
        <v>293</v>
      </c>
      <c r="U2" s="15"/>
      <c r="V2" s="15" t="s">
        <v>147</v>
      </c>
      <c r="X2" s="18"/>
      <c r="Y2" s="15"/>
      <c r="Z2" s="15"/>
      <c r="AA2" s="15"/>
      <c r="AB2" s="15"/>
      <c r="AC2" s="15"/>
      <c r="AE2" s="15"/>
      <c r="AF2" s="15" t="s">
        <v>147</v>
      </c>
    </row>
    <row r="3" spans="1:32" s="103" customFormat="1" ht="15" customHeight="1" x14ac:dyDescent="0.2">
      <c r="A3" s="39"/>
      <c r="B3" s="74" t="s">
        <v>167</v>
      </c>
      <c r="C3" s="74" t="s">
        <v>169</v>
      </c>
      <c r="D3" s="74" t="s">
        <v>171</v>
      </c>
      <c r="E3" s="74" t="s">
        <v>173</v>
      </c>
      <c r="F3" s="74" t="s">
        <v>175</v>
      </c>
      <c r="G3" s="74" t="s">
        <v>177</v>
      </c>
      <c r="H3" s="75" t="s">
        <v>179</v>
      </c>
      <c r="I3" s="74" t="s">
        <v>181</v>
      </c>
      <c r="J3" s="75" t="s">
        <v>183</v>
      </c>
      <c r="K3" s="75" t="s">
        <v>185</v>
      </c>
      <c r="L3" s="74" t="s">
        <v>187</v>
      </c>
      <c r="M3" s="74" t="s">
        <v>189</v>
      </c>
      <c r="N3" s="74" t="s">
        <v>191</v>
      </c>
      <c r="O3" s="74" t="s">
        <v>193</v>
      </c>
      <c r="P3" s="74" t="s">
        <v>195</v>
      </c>
      <c r="Q3" s="74" t="s">
        <v>196</v>
      </c>
      <c r="R3" s="39" t="s">
        <v>163</v>
      </c>
      <c r="S3" s="39" t="s">
        <v>294</v>
      </c>
      <c r="T3" s="39" t="s">
        <v>295</v>
      </c>
      <c r="U3" s="39" t="s">
        <v>303</v>
      </c>
      <c r="V3" s="39" t="s">
        <v>304</v>
      </c>
      <c r="W3" s="39" t="s">
        <v>307</v>
      </c>
      <c r="X3" s="39" t="s">
        <v>306</v>
      </c>
      <c r="Y3" s="39" t="s">
        <v>309</v>
      </c>
      <c r="Z3" s="39" t="s">
        <v>310</v>
      </c>
      <c r="AA3" s="39" t="s">
        <v>311</v>
      </c>
      <c r="AB3" s="39" t="s">
        <v>312</v>
      </c>
      <c r="AC3" s="39" t="s">
        <v>313</v>
      </c>
      <c r="AD3" s="39" t="s">
        <v>320</v>
      </c>
      <c r="AE3" s="39" t="str">
        <f>財政指標!AF3</f>
        <v>１８(H30)</v>
      </c>
      <c r="AF3" s="39" t="str">
        <f>財政指標!AG3</f>
        <v>１９(R１)</v>
      </c>
    </row>
    <row r="4" spans="1:32" ht="15" customHeight="1" x14ac:dyDescent="0.15">
      <c r="A4" s="3" t="s">
        <v>97</v>
      </c>
      <c r="B4" s="76"/>
      <c r="C4" s="76"/>
      <c r="D4" s="77">
        <f>歳入・旧南那須町!D4+歳入・旧烏山町!D4</f>
        <v>2794140</v>
      </c>
      <c r="E4" s="77">
        <f>歳入・旧南那須町!E4+歳入・旧烏山町!E4</f>
        <v>2971922</v>
      </c>
      <c r="F4" s="77">
        <f>歳入・旧南那須町!F4+歳入・旧烏山町!F4</f>
        <v>3028773</v>
      </c>
      <c r="G4" s="77">
        <f>歳入・旧南那須町!G4+歳入・旧烏山町!G4</f>
        <v>2850196</v>
      </c>
      <c r="H4" s="77">
        <f>歳入・旧南那須町!H4+歳入・旧烏山町!H4</f>
        <v>3050586</v>
      </c>
      <c r="I4" s="77">
        <f>歳入・旧南那須町!I4+歳入・旧烏山町!I4</f>
        <v>2939546</v>
      </c>
      <c r="J4" s="77">
        <f>歳入・旧南那須町!J4+歳入・旧烏山町!J4</f>
        <v>3060034</v>
      </c>
      <c r="K4" s="77">
        <f>歳入・旧南那須町!K4+歳入・旧烏山町!K4</f>
        <v>2903697</v>
      </c>
      <c r="L4" s="77">
        <f>歳入・旧南那須町!L4+歳入・旧烏山町!L4</f>
        <v>2897933</v>
      </c>
      <c r="M4" s="77">
        <f>歳入・旧南那須町!M4+歳入・旧烏山町!M4</f>
        <v>2857205</v>
      </c>
      <c r="N4" s="77">
        <f>歳入・旧南那須町!N4+歳入・旧烏山町!N4</f>
        <v>2865987</v>
      </c>
      <c r="O4" s="77">
        <f>歳入・旧南那須町!O4+歳入・旧烏山町!O4</f>
        <v>2772587</v>
      </c>
      <c r="P4" s="77">
        <f>歳入・旧南那須町!P4+歳入・旧烏山町!P4</f>
        <v>2721487</v>
      </c>
      <c r="Q4" s="77">
        <f>歳入・旧南那須町!Q4+歳入・旧烏山町!Q4</f>
        <v>2785480</v>
      </c>
      <c r="R4" s="7">
        <v>2811565</v>
      </c>
      <c r="S4" s="7">
        <v>2904875</v>
      </c>
      <c r="T4" s="7">
        <v>3220594</v>
      </c>
      <c r="U4" s="7">
        <v>3197493</v>
      </c>
      <c r="V4" s="7">
        <v>3070127</v>
      </c>
      <c r="W4" s="7">
        <v>3027041</v>
      </c>
      <c r="X4" s="7">
        <v>3027863</v>
      </c>
      <c r="Y4" s="105">
        <v>2983973</v>
      </c>
      <c r="Z4" s="105">
        <v>3103141</v>
      </c>
      <c r="AA4" s="105">
        <v>3014900</v>
      </c>
      <c r="AB4" s="105">
        <v>3053832</v>
      </c>
      <c r="AC4" s="121">
        <v>3148567</v>
      </c>
      <c r="AD4" s="121">
        <v>3298690</v>
      </c>
      <c r="AE4" s="121">
        <v>3273970</v>
      </c>
      <c r="AF4" s="121">
        <v>3278700</v>
      </c>
    </row>
    <row r="5" spans="1:32" ht="15" customHeight="1" x14ac:dyDescent="0.15">
      <c r="A5" s="3" t="s">
        <v>98</v>
      </c>
      <c r="B5" s="76"/>
      <c r="C5" s="76"/>
      <c r="D5" s="77">
        <f>歳入・旧南那須町!D5+歳入・旧烏山町!D5</f>
        <v>248537</v>
      </c>
      <c r="E5" s="77">
        <f>歳入・旧南那須町!E5+歳入・旧烏山町!E5</f>
        <v>269761</v>
      </c>
      <c r="F5" s="77">
        <f>歳入・旧南那須町!F5+歳入・旧烏山町!F5</f>
        <v>294968</v>
      </c>
      <c r="G5" s="77">
        <f>歳入・旧南那須町!G5+歳入・旧烏山町!G5</f>
        <v>300335</v>
      </c>
      <c r="H5" s="77">
        <f>歳入・旧南那須町!H5+歳入・旧烏山町!H5</f>
        <v>310478</v>
      </c>
      <c r="I5" s="77">
        <f>歳入・旧南那須町!I5+歳入・旧烏山町!I5</f>
        <v>317058</v>
      </c>
      <c r="J5" s="77">
        <f>歳入・旧南那須町!J5+歳入・旧烏山町!J5</f>
        <v>210610</v>
      </c>
      <c r="K5" s="77">
        <f>歳入・旧南那須町!K5+歳入・旧烏山町!K5</f>
        <v>154918</v>
      </c>
      <c r="L5" s="77">
        <f>歳入・旧南那須町!L5+歳入・旧烏山町!L5</f>
        <v>158685</v>
      </c>
      <c r="M5" s="77">
        <f>歳入・旧南那須町!M5+歳入・旧烏山町!M5</f>
        <v>161355</v>
      </c>
      <c r="N5" s="77">
        <f>歳入・旧南那須町!N5+歳入・旧烏山町!N5</f>
        <v>163540</v>
      </c>
      <c r="O5" s="77">
        <f>歳入・旧南那須町!O5+歳入・旧烏山町!O5</f>
        <v>167813</v>
      </c>
      <c r="P5" s="77">
        <f>歳入・旧南那須町!P5+歳入・旧烏山町!P5</f>
        <v>172310</v>
      </c>
      <c r="Q5" s="77">
        <f>歳入・旧南那須町!Q5+歳入・旧烏山町!Q5</f>
        <v>237204</v>
      </c>
      <c r="R5" s="7">
        <v>297090</v>
      </c>
      <c r="S5" s="7">
        <v>418233</v>
      </c>
      <c r="T5" s="7">
        <v>176445</v>
      </c>
      <c r="U5" s="7">
        <v>169897</v>
      </c>
      <c r="V5" s="7">
        <v>159697</v>
      </c>
      <c r="W5" s="7">
        <v>154668</v>
      </c>
      <c r="X5" s="7">
        <v>151382</v>
      </c>
      <c r="Y5" s="105">
        <v>142113</v>
      </c>
      <c r="Z5" s="105">
        <v>135757</v>
      </c>
      <c r="AA5" s="105">
        <v>129310</v>
      </c>
      <c r="AB5" s="105">
        <v>135228</v>
      </c>
      <c r="AC5" s="121">
        <v>134752</v>
      </c>
      <c r="AD5" s="121">
        <v>134539</v>
      </c>
      <c r="AE5" s="121">
        <v>135282</v>
      </c>
      <c r="AF5" s="121">
        <v>142802</v>
      </c>
    </row>
    <row r="6" spans="1:32" ht="15" customHeight="1" x14ac:dyDescent="0.15">
      <c r="A6" s="3" t="s">
        <v>160</v>
      </c>
      <c r="B6" s="76"/>
      <c r="C6" s="76"/>
      <c r="D6" s="77">
        <f>歳入・旧南那須町!D6+歳入・旧烏山町!D6</f>
        <v>127622</v>
      </c>
      <c r="E6" s="77">
        <f>歳入・旧南那須町!E6+歳入・旧烏山町!E6</f>
        <v>89899</v>
      </c>
      <c r="F6" s="77">
        <f>歳入・旧南那須町!F6+歳入・旧烏山町!F6</f>
        <v>92843</v>
      </c>
      <c r="G6" s="77">
        <f>歳入・旧南那須町!G6+歳入・旧烏山町!G6</f>
        <v>120906</v>
      </c>
      <c r="H6" s="77">
        <f>歳入・旧南那須町!H6+歳入・旧烏山町!H6</f>
        <v>85830</v>
      </c>
      <c r="I6" s="77">
        <f>歳入・旧南那須町!I6+歳入・旧烏山町!I6</f>
        <v>48212</v>
      </c>
      <c r="J6" s="77">
        <f>歳入・旧南那須町!J6+歳入・旧烏山町!J6</f>
        <v>38216</v>
      </c>
      <c r="K6" s="77">
        <f>歳入・旧南那須町!K6+歳入・旧烏山町!K6</f>
        <v>30599</v>
      </c>
      <c r="L6" s="77">
        <f>歳入・旧南那須町!L6+歳入・旧烏山町!L6</f>
        <v>28662</v>
      </c>
      <c r="M6" s="77">
        <f>歳入・旧南那須町!M6+歳入・旧烏山町!M6</f>
        <v>120401</v>
      </c>
      <c r="N6" s="77">
        <f>歳入・旧南那須町!N6+歳入・旧烏山町!N6</f>
        <v>120478</v>
      </c>
      <c r="O6" s="77">
        <f>歳入・旧南那須町!O6+歳入・旧烏山町!O6</f>
        <v>37942</v>
      </c>
      <c r="P6" s="77">
        <f>歳入・旧南那須町!P6+歳入・旧烏山町!P6</f>
        <v>26050</v>
      </c>
      <c r="Q6" s="77">
        <f>歳入・旧南那須町!Q6+歳入・旧烏山町!Q6</f>
        <v>25398</v>
      </c>
      <c r="R6" s="7">
        <v>14578</v>
      </c>
      <c r="S6" s="7">
        <v>9870</v>
      </c>
      <c r="T6" s="7">
        <v>13144</v>
      </c>
      <c r="U6" s="7">
        <v>13228</v>
      </c>
      <c r="V6" s="7">
        <v>10663</v>
      </c>
      <c r="W6" s="7">
        <v>9084</v>
      </c>
      <c r="X6" s="7">
        <v>7014</v>
      </c>
      <c r="Y6" s="105">
        <v>6123</v>
      </c>
      <c r="Z6" s="105">
        <v>5635</v>
      </c>
      <c r="AA6" s="105">
        <v>4981</v>
      </c>
      <c r="AB6" s="105">
        <v>4046</v>
      </c>
      <c r="AC6" s="121">
        <v>2304</v>
      </c>
      <c r="AD6" s="121">
        <v>4257</v>
      </c>
      <c r="AE6" s="121">
        <v>4604</v>
      </c>
      <c r="AF6" s="121">
        <v>1857</v>
      </c>
    </row>
    <row r="7" spans="1:32" ht="15" customHeight="1" x14ac:dyDescent="0.15">
      <c r="A7" s="3" t="s">
        <v>161</v>
      </c>
      <c r="B7" s="76"/>
      <c r="C7" s="76"/>
      <c r="D7" s="77">
        <f>歳入・旧南那須町!D7+歳入・旧烏山町!D7</f>
        <v>0</v>
      </c>
      <c r="E7" s="77">
        <f>歳入・旧南那須町!E7+歳入・旧烏山町!E7</f>
        <v>0</v>
      </c>
      <c r="F7" s="77">
        <f>歳入・旧南那須町!F7+歳入・旧烏山町!F7</f>
        <v>0</v>
      </c>
      <c r="G7" s="77">
        <f>歳入・旧南那須町!G7+歳入・旧烏山町!G7</f>
        <v>0</v>
      </c>
      <c r="H7" s="77">
        <f>歳入・旧南那須町!H7+歳入・旧烏山町!H7</f>
        <v>0</v>
      </c>
      <c r="I7" s="77">
        <f>歳入・旧南那須町!I7+歳入・旧烏山町!I7</f>
        <v>0</v>
      </c>
      <c r="J7" s="77">
        <f>歳入・旧南那須町!J7+歳入・旧烏山町!J7</f>
        <v>0</v>
      </c>
      <c r="K7" s="77">
        <f>歳入・旧南那須町!K7+歳入・旧烏山町!K7</f>
        <v>0</v>
      </c>
      <c r="L7" s="77">
        <f>歳入・旧南那須町!L7+歳入・旧烏山町!L7</f>
        <v>0</v>
      </c>
      <c r="M7" s="77">
        <f>歳入・旧南那須町!M7+歳入・旧烏山町!M7</f>
        <v>0</v>
      </c>
      <c r="N7" s="77">
        <f>歳入・旧南那須町!N7+歳入・旧烏山町!N7</f>
        <v>0</v>
      </c>
      <c r="O7" s="77">
        <f>歳入・旧南那須町!O7+歳入・旧烏山町!O7</f>
        <v>0</v>
      </c>
      <c r="P7" s="77">
        <f>歳入・旧南那須町!P7+歳入・旧烏山町!P7</f>
        <v>0</v>
      </c>
      <c r="Q7" s="77">
        <f>歳入・旧南那須町!Q7+歳入・旧烏山町!Q7</f>
        <v>3987</v>
      </c>
      <c r="R7" s="7">
        <v>6867</v>
      </c>
      <c r="S7" s="7">
        <v>10609</v>
      </c>
      <c r="T7" s="7">
        <v>11674</v>
      </c>
      <c r="U7" s="7">
        <v>4206</v>
      </c>
      <c r="V7" s="7">
        <v>3270</v>
      </c>
      <c r="W7" s="7">
        <v>4124</v>
      </c>
      <c r="X7" s="7">
        <v>4665</v>
      </c>
      <c r="Y7" s="105">
        <v>5384</v>
      </c>
      <c r="Z7" s="105">
        <v>10831</v>
      </c>
      <c r="AA7" s="105">
        <v>20758</v>
      </c>
      <c r="AB7" s="105">
        <v>15644</v>
      </c>
      <c r="AC7" s="121">
        <v>8839</v>
      </c>
      <c r="AD7" s="121">
        <v>12948</v>
      </c>
      <c r="AE7" s="121">
        <v>9787</v>
      </c>
      <c r="AF7" s="121">
        <v>11628</v>
      </c>
    </row>
    <row r="8" spans="1:32" ht="15" customHeight="1" x14ac:dyDescent="0.15">
      <c r="A8" s="3" t="s">
        <v>162</v>
      </c>
      <c r="B8" s="76"/>
      <c r="C8" s="76"/>
      <c r="D8" s="77">
        <f>歳入・旧南那須町!D8+歳入・旧烏山町!D8</f>
        <v>0</v>
      </c>
      <c r="E8" s="77">
        <f>歳入・旧南那須町!E8+歳入・旧烏山町!E8</f>
        <v>0</v>
      </c>
      <c r="F8" s="77">
        <f>歳入・旧南那須町!F8+歳入・旧烏山町!F8</f>
        <v>0</v>
      </c>
      <c r="G8" s="77">
        <f>歳入・旧南那須町!G8+歳入・旧烏山町!G8</f>
        <v>0</v>
      </c>
      <c r="H8" s="77">
        <f>歳入・旧南那須町!H8+歳入・旧烏山町!H8</f>
        <v>0</v>
      </c>
      <c r="I8" s="77">
        <f>歳入・旧南那須町!I8+歳入・旧烏山町!I8</f>
        <v>0</v>
      </c>
      <c r="J8" s="77">
        <f>歳入・旧南那須町!J8+歳入・旧烏山町!J8</f>
        <v>0</v>
      </c>
      <c r="K8" s="77">
        <f>歳入・旧南那須町!K8+歳入・旧烏山町!K8</f>
        <v>0</v>
      </c>
      <c r="L8" s="77">
        <f>歳入・旧南那須町!L8+歳入・旧烏山町!L8</f>
        <v>0</v>
      </c>
      <c r="M8" s="77">
        <f>歳入・旧南那須町!M8+歳入・旧烏山町!M8</f>
        <v>0</v>
      </c>
      <c r="N8" s="77">
        <f>歳入・旧南那須町!N8+歳入・旧烏山町!N8</f>
        <v>0</v>
      </c>
      <c r="O8" s="77">
        <f>歳入・旧南那須町!O8+歳入・旧烏山町!O8</f>
        <v>0</v>
      </c>
      <c r="P8" s="77">
        <f>歳入・旧南那須町!P8+歳入・旧烏山町!P8</f>
        <v>0</v>
      </c>
      <c r="Q8" s="77">
        <f>歳入・旧南那須町!Q8+歳入・旧烏山町!Q8</f>
        <v>4602</v>
      </c>
      <c r="R8" s="7">
        <v>10109</v>
      </c>
      <c r="S8" s="7">
        <v>7736</v>
      </c>
      <c r="T8" s="7">
        <v>6722</v>
      </c>
      <c r="U8" s="7">
        <v>2447</v>
      </c>
      <c r="V8" s="7">
        <v>1922</v>
      </c>
      <c r="W8" s="7">
        <v>1592</v>
      </c>
      <c r="X8" s="7">
        <v>1201</v>
      </c>
      <c r="Y8" s="105">
        <v>1563</v>
      </c>
      <c r="Z8" s="105">
        <v>17400</v>
      </c>
      <c r="AA8" s="105">
        <v>11325</v>
      </c>
      <c r="AB8" s="105">
        <v>13395</v>
      </c>
      <c r="AC8" s="121">
        <v>5095</v>
      </c>
      <c r="AD8" s="121">
        <v>13690</v>
      </c>
      <c r="AE8" s="121">
        <v>8813</v>
      </c>
      <c r="AF8" s="121">
        <v>8037</v>
      </c>
    </row>
    <row r="9" spans="1:32" ht="15" customHeight="1" x14ac:dyDescent="0.15">
      <c r="A9" s="3" t="s">
        <v>99</v>
      </c>
      <c r="B9" s="76"/>
      <c r="C9" s="76"/>
      <c r="D9" s="77">
        <f>歳入・旧南那須町!D9+歳入・旧烏山町!D9</f>
        <v>0</v>
      </c>
      <c r="E9" s="77">
        <f>歳入・旧南那須町!E9+歳入・旧烏山町!E9</f>
        <v>0</v>
      </c>
      <c r="F9" s="77">
        <f>歳入・旧南那須町!F9+歳入・旧烏山町!F9</f>
        <v>0</v>
      </c>
      <c r="G9" s="77">
        <f>歳入・旧南那須町!G9+歳入・旧烏山町!G9</f>
        <v>0</v>
      </c>
      <c r="H9" s="77">
        <f>歳入・旧南那須町!H9+歳入・旧烏山町!H9</f>
        <v>0</v>
      </c>
      <c r="I9" s="77">
        <f>歳入・旧南那須町!I9+歳入・旧烏山町!I9</f>
        <v>0</v>
      </c>
      <c r="J9" s="77">
        <f>歳入・旧南那須町!J9+歳入・旧烏山町!J9</f>
        <v>76075</v>
      </c>
      <c r="K9" s="77">
        <f>歳入・旧南那須町!K9+歳入・旧烏山町!K9</f>
        <v>327170</v>
      </c>
      <c r="L9" s="77">
        <f>歳入・旧南那須町!L9+歳入・旧烏山町!L9</f>
        <v>310407</v>
      </c>
      <c r="M9" s="77">
        <f>歳入・旧南那須町!M9+歳入・旧烏山町!M9</f>
        <v>320114</v>
      </c>
      <c r="N9" s="77">
        <f>歳入・旧南那須町!N9+歳入・旧烏山町!N9</f>
        <v>309019</v>
      </c>
      <c r="O9" s="77">
        <f>歳入・旧南那須町!O9+歳入・旧烏山町!O9</f>
        <v>266445</v>
      </c>
      <c r="P9" s="77">
        <f>歳入・旧南那須町!P9+歳入・旧烏山町!P9</f>
        <v>290886</v>
      </c>
      <c r="Q9" s="77">
        <f>歳入・旧南那須町!Q9+歳入・旧烏山町!Q9</f>
        <v>321018</v>
      </c>
      <c r="R9" s="7">
        <v>296494</v>
      </c>
      <c r="S9" s="7">
        <v>303919</v>
      </c>
      <c r="T9" s="7">
        <v>293611</v>
      </c>
      <c r="U9" s="7">
        <v>274523</v>
      </c>
      <c r="V9" s="7">
        <v>290875</v>
      </c>
      <c r="W9" s="7">
        <v>290375</v>
      </c>
      <c r="X9" s="7">
        <v>273118</v>
      </c>
      <c r="Y9" s="105">
        <v>264500</v>
      </c>
      <c r="Z9" s="105">
        <v>262246</v>
      </c>
      <c r="AA9" s="105">
        <v>322678</v>
      </c>
      <c r="AB9" s="105">
        <v>541412</v>
      </c>
      <c r="AC9" s="121">
        <v>473886</v>
      </c>
      <c r="AD9" s="121">
        <v>488992</v>
      </c>
      <c r="AE9" s="121">
        <v>505499</v>
      </c>
      <c r="AF9" s="121">
        <v>478128</v>
      </c>
    </row>
    <row r="10" spans="1:32" ht="15" customHeight="1" x14ac:dyDescent="0.15">
      <c r="A10" s="3" t="s">
        <v>100</v>
      </c>
      <c r="B10" s="76"/>
      <c r="C10" s="76"/>
      <c r="D10" s="78">
        <f>歳入・旧南那須町!D10+歳入・旧烏山町!D10</f>
        <v>171595</v>
      </c>
      <c r="E10" s="78">
        <f>歳入・旧南那須町!E10+歳入・旧烏山町!E10</f>
        <v>161385</v>
      </c>
      <c r="F10" s="78">
        <f>歳入・旧南那須町!F10+歳入・旧烏山町!F10</f>
        <v>165202</v>
      </c>
      <c r="G10" s="78">
        <f>歳入・旧南那須町!G10+歳入・旧烏山町!G10</f>
        <v>168151</v>
      </c>
      <c r="H10" s="78">
        <f>歳入・旧南那須町!H10+歳入・旧烏山町!H10</f>
        <v>171355</v>
      </c>
      <c r="I10" s="78">
        <f>歳入・旧南那須町!I10+歳入・旧烏山町!I10</f>
        <v>162245</v>
      </c>
      <c r="J10" s="78">
        <f>歳入・旧南那須町!J10+歳入・旧烏山町!J10</f>
        <v>147022</v>
      </c>
      <c r="K10" s="78">
        <f>歳入・旧南那須町!K10+歳入・旧烏山町!K10</f>
        <v>131736</v>
      </c>
      <c r="L10" s="78">
        <f>歳入・旧南那須町!L10+歳入・旧烏山町!L10</f>
        <v>129368</v>
      </c>
      <c r="M10" s="78">
        <f>歳入・旧南那須町!M10+歳入・旧烏山町!M10</f>
        <v>111394</v>
      </c>
      <c r="N10" s="78">
        <f>歳入・旧南那須町!N10+歳入・旧烏山町!N10</f>
        <v>106944</v>
      </c>
      <c r="O10" s="78">
        <f>歳入・旧南那須町!O10+歳入・旧烏山町!O10</f>
        <v>84666</v>
      </c>
      <c r="P10" s="78">
        <f>歳入・旧南那須町!P10+歳入・旧烏山町!P10</f>
        <v>74303</v>
      </c>
      <c r="Q10" s="78">
        <f>歳入・旧南那須町!Q10+歳入・旧烏山町!Q10</f>
        <v>70358</v>
      </c>
      <c r="R10" s="13">
        <v>72243</v>
      </c>
      <c r="S10" s="13">
        <v>68948</v>
      </c>
      <c r="T10" s="13">
        <v>74716</v>
      </c>
      <c r="U10" s="13">
        <v>77244</v>
      </c>
      <c r="V10" s="13">
        <v>73844</v>
      </c>
      <c r="W10" s="13">
        <v>72379</v>
      </c>
      <c r="X10" s="13">
        <v>57009</v>
      </c>
      <c r="Y10" s="106">
        <v>56099</v>
      </c>
      <c r="Z10" s="106">
        <v>41924</v>
      </c>
      <c r="AA10" s="106">
        <v>37705</v>
      </c>
      <c r="AB10" s="106">
        <v>38591</v>
      </c>
      <c r="AC10" s="122">
        <v>40838</v>
      </c>
      <c r="AD10" s="122">
        <v>40585</v>
      </c>
      <c r="AE10" s="122">
        <v>41258</v>
      </c>
      <c r="AF10" s="122">
        <v>41458</v>
      </c>
    </row>
    <row r="11" spans="1:32" ht="15" customHeight="1" x14ac:dyDescent="0.15">
      <c r="A11" s="3" t="s">
        <v>101</v>
      </c>
      <c r="B11" s="76"/>
      <c r="C11" s="76"/>
      <c r="D11" s="78">
        <f>歳入・旧南那須町!D11+歳入・旧烏山町!D11</f>
        <v>1395</v>
      </c>
      <c r="E11" s="78">
        <f>歳入・旧南那須町!E11+歳入・旧烏山町!E11</f>
        <v>3086</v>
      </c>
      <c r="F11" s="78">
        <f>歳入・旧南那須町!F11+歳入・旧烏山町!F11</f>
        <v>4510</v>
      </c>
      <c r="G11" s="78">
        <f>歳入・旧南那須町!G11+歳入・旧烏山町!G11</f>
        <v>3901</v>
      </c>
      <c r="H11" s="78">
        <f>歳入・旧南那須町!H11+歳入・旧烏山町!H11</f>
        <v>3112</v>
      </c>
      <c r="I11" s="78">
        <f>歳入・旧南那須町!I11+歳入・旧烏山町!I11</f>
        <v>2184</v>
      </c>
      <c r="J11" s="78">
        <f>歳入・旧南那須町!J11+歳入・旧烏山町!J11</f>
        <v>2926</v>
      </c>
      <c r="K11" s="78">
        <f>歳入・旧南那須町!K11+歳入・旧烏山町!K11</f>
        <v>2694</v>
      </c>
      <c r="L11" s="78">
        <f>歳入・旧南那須町!L11+歳入・旧烏山町!L11</f>
        <v>2132</v>
      </c>
      <c r="M11" s="78">
        <f>歳入・旧南那須町!M11+歳入・旧烏山町!M11</f>
        <v>457</v>
      </c>
      <c r="N11" s="78">
        <f>歳入・旧南那須町!N11+歳入・旧烏山町!N11</f>
        <v>0</v>
      </c>
      <c r="O11" s="78">
        <f>歳入・旧南那須町!O11+歳入・旧烏山町!O11</f>
        <v>0</v>
      </c>
      <c r="P11" s="78">
        <f>歳入・旧南那須町!P11+歳入・旧烏山町!P11</f>
        <v>262</v>
      </c>
      <c r="Q11" s="78">
        <f>歳入・旧南那須町!Q11+歳入・旧烏山町!Q11</f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06">
        <v>0</v>
      </c>
      <c r="Z11" s="106">
        <v>0</v>
      </c>
      <c r="AA11" s="106">
        <v>0</v>
      </c>
      <c r="AB11" s="106">
        <v>0</v>
      </c>
      <c r="AC11" s="122">
        <v>0</v>
      </c>
      <c r="AD11" s="122">
        <v>0</v>
      </c>
      <c r="AE11" s="122">
        <v>0</v>
      </c>
      <c r="AF11" s="122">
        <v>0</v>
      </c>
    </row>
    <row r="12" spans="1:32" ht="15" customHeight="1" x14ac:dyDescent="0.15">
      <c r="A12" s="3" t="s">
        <v>102</v>
      </c>
      <c r="B12" s="76"/>
      <c r="C12" s="76"/>
      <c r="D12" s="77">
        <f>歳入・旧南那須町!D12+歳入・旧烏山町!D12</f>
        <v>161494</v>
      </c>
      <c r="E12" s="77">
        <f>歳入・旧南那須町!E12+歳入・旧烏山町!E12</f>
        <v>148836</v>
      </c>
      <c r="F12" s="77">
        <f>歳入・旧南那須町!F12+歳入・旧烏山町!F12</f>
        <v>131112</v>
      </c>
      <c r="G12" s="77">
        <f>歳入・旧南那須町!G12+歳入・旧烏山町!G12</f>
        <v>146322</v>
      </c>
      <c r="H12" s="77">
        <f>歳入・旧南那須町!H12+歳入・旧烏山町!H12</f>
        <v>157670</v>
      </c>
      <c r="I12" s="77">
        <f>歳入・旧南那須町!I12+歳入・旧烏山町!I12</f>
        <v>156164</v>
      </c>
      <c r="J12" s="77">
        <f>歳入・旧南那須町!J12+歳入・旧烏山町!J12</f>
        <v>130583</v>
      </c>
      <c r="K12" s="77">
        <f>歳入・旧南那須町!K12+歳入・旧烏山町!K12</f>
        <v>114466</v>
      </c>
      <c r="L12" s="77">
        <f>歳入・旧南那須町!L12+歳入・旧烏山町!L12</f>
        <v>113687</v>
      </c>
      <c r="M12" s="77">
        <f>歳入・旧南那須町!M12+歳入・旧烏山町!M12</f>
        <v>108204</v>
      </c>
      <c r="N12" s="77">
        <f>歳入・旧南那須町!N12+歳入・旧烏山町!N12</f>
        <v>110716</v>
      </c>
      <c r="O12" s="77">
        <f>歳入・旧南那須町!O12+歳入・旧烏山町!O12</f>
        <v>99598</v>
      </c>
      <c r="P12" s="77">
        <f>歳入・旧南那須町!P12+歳入・旧烏山町!P12</f>
        <v>109685</v>
      </c>
      <c r="Q12" s="77">
        <f>歳入・旧南那須町!Q12+歳入・旧烏山町!Q12</f>
        <v>103296</v>
      </c>
      <c r="R12" s="7">
        <v>110028</v>
      </c>
      <c r="S12" s="7">
        <v>103480</v>
      </c>
      <c r="T12" s="7">
        <v>104309</v>
      </c>
      <c r="U12" s="7">
        <v>86866</v>
      </c>
      <c r="V12" s="7">
        <v>54683</v>
      </c>
      <c r="W12" s="7">
        <v>45857</v>
      </c>
      <c r="X12" s="7">
        <v>34752</v>
      </c>
      <c r="Y12" s="105">
        <v>49051</v>
      </c>
      <c r="Z12" s="105">
        <v>41282</v>
      </c>
      <c r="AA12" s="105">
        <v>19914</v>
      </c>
      <c r="AB12" s="105">
        <v>30738</v>
      </c>
      <c r="AC12" s="121">
        <v>31887</v>
      </c>
      <c r="AD12" s="121">
        <v>37308</v>
      </c>
      <c r="AE12" s="121">
        <v>48610</v>
      </c>
      <c r="AF12" s="121">
        <v>22009</v>
      </c>
    </row>
    <row r="13" spans="1:32" ht="15" customHeight="1" x14ac:dyDescent="0.15">
      <c r="A13" s="3" t="s">
        <v>324</v>
      </c>
      <c r="B13" s="76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>
        <f>歳入・旧南那須町!Q13+歳入・旧烏山町!Q13</f>
        <v>0</v>
      </c>
      <c r="R13" s="7">
        <v>1</v>
      </c>
      <c r="S13" s="7">
        <v>1</v>
      </c>
      <c r="T13" s="7">
        <v>1</v>
      </c>
      <c r="U13" s="7">
        <v>1</v>
      </c>
      <c r="V13" s="7">
        <v>1</v>
      </c>
      <c r="W13" s="7">
        <v>0</v>
      </c>
      <c r="X13" s="7">
        <v>0</v>
      </c>
      <c r="Y13" s="105">
        <v>0</v>
      </c>
      <c r="Z13" s="105">
        <v>0</v>
      </c>
      <c r="AA13" s="105">
        <v>0</v>
      </c>
      <c r="AB13" s="105">
        <v>0</v>
      </c>
      <c r="AC13" s="121"/>
      <c r="AD13" s="121"/>
      <c r="AE13" s="121"/>
      <c r="AF13" s="121">
        <v>6924</v>
      </c>
    </row>
    <row r="14" spans="1:32" ht="15" customHeight="1" x14ac:dyDescent="0.15">
      <c r="A14" s="3" t="s">
        <v>103</v>
      </c>
      <c r="B14" s="76"/>
      <c r="C14" s="76"/>
      <c r="D14" s="77">
        <f>歳入・旧南那須町!D14+歳入・旧烏山町!D14</f>
        <v>0</v>
      </c>
      <c r="E14" s="77">
        <f>歳入・旧南那須町!E14+歳入・旧烏山町!E14</f>
        <v>0</v>
      </c>
      <c r="F14" s="77">
        <f>歳入・旧南那須町!F14+歳入・旧烏山町!F14</f>
        <v>0</v>
      </c>
      <c r="G14" s="77">
        <f>歳入・旧南那須町!G14+歳入・旧烏山町!G14</f>
        <v>0</v>
      </c>
      <c r="H14" s="77">
        <f>歳入・旧南那須町!H14+歳入・旧烏山町!H14</f>
        <v>0</v>
      </c>
      <c r="I14" s="77">
        <f>歳入・旧南那須町!I14+歳入・旧烏山町!I14</f>
        <v>0</v>
      </c>
      <c r="J14" s="77">
        <f>歳入・旧南那須町!J14+歳入・旧烏山町!J14</f>
        <v>0</v>
      </c>
      <c r="K14" s="77">
        <f>歳入・旧南那須町!K14+歳入・旧烏山町!K14</f>
        <v>0</v>
      </c>
      <c r="L14" s="77">
        <f>歳入・旧南那須町!L14+歳入・旧烏山町!L14</f>
        <v>84498</v>
      </c>
      <c r="M14" s="77">
        <f>歳入・旧南那須町!M14+歳入・旧烏山町!M14</f>
        <v>100241</v>
      </c>
      <c r="N14" s="77">
        <f>歳入・旧南那須町!N14+歳入・旧烏山町!N14</f>
        <v>106668</v>
      </c>
      <c r="O14" s="77">
        <f>歳入・旧南那須町!O14+歳入・旧烏山町!O14</f>
        <v>104913</v>
      </c>
      <c r="P14" s="77">
        <f>歳入・旧南那須町!P14+歳入・旧烏山町!P14</f>
        <v>97885</v>
      </c>
      <c r="Q14" s="77">
        <f>歳入・旧南那須町!Q14+歳入・旧烏山町!Q14</f>
        <v>89354</v>
      </c>
      <c r="R14" s="7">
        <v>92979</v>
      </c>
      <c r="S14" s="7">
        <v>72414</v>
      </c>
      <c r="T14" s="7">
        <v>18680</v>
      </c>
      <c r="U14" s="7">
        <v>35466</v>
      </c>
      <c r="V14" s="7">
        <v>44274</v>
      </c>
      <c r="W14" s="7">
        <v>51081</v>
      </c>
      <c r="X14" s="7">
        <v>45711</v>
      </c>
      <c r="Y14" s="105">
        <v>8818</v>
      </c>
      <c r="Z14" s="105">
        <v>7998</v>
      </c>
      <c r="AA14" s="105">
        <v>8555</v>
      </c>
      <c r="AB14" s="105">
        <v>8551</v>
      </c>
      <c r="AC14" s="121">
        <v>8727</v>
      </c>
      <c r="AD14" s="121">
        <v>9192</v>
      </c>
      <c r="AE14" s="121">
        <v>10415</v>
      </c>
      <c r="AF14" s="121">
        <v>56507</v>
      </c>
    </row>
    <row r="15" spans="1:32" ht="15" customHeight="1" x14ac:dyDescent="0.15">
      <c r="A15" s="3" t="s">
        <v>104</v>
      </c>
      <c r="B15" s="76"/>
      <c r="C15" s="76"/>
      <c r="D15" s="77">
        <f>歳入・旧南那須町!D15+歳入・旧烏山町!D15</f>
        <v>3560072</v>
      </c>
      <c r="E15" s="77">
        <f>歳入・旧南那須町!E15+歳入・旧烏山町!E15</f>
        <v>3962879</v>
      </c>
      <c r="F15" s="77">
        <f>歳入・旧南那須町!F15+歳入・旧烏山町!F15</f>
        <v>3860349</v>
      </c>
      <c r="G15" s="77">
        <f>歳入・旧南那須町!G15+歳入・旧烏山町!G15</f>
        <v>3901389</v>
      </c>
      <c r="H15" s="77">
        <f>歳入・旧南那須町!H15+歳入・旧烏山町!H15</f>
        <v>4003921</v>
      </c>
      <c r="I15" s="77">
        <f>歳入・旧南那須町!I15+歳入・旧烏山町!I15</f>
        <v>4142863</v>
      </c>
      <c r="J15" s="77">
        <f>歳入・旧南那須町!J15+歳入・旧烏山町!J15</f>
        <v>4404305</v>
      </c>
      <c r="K15" s="77">
        <f>歳入・旧南那須町!K15+歳入・旧烏山町!K15</f>
        <v>4525628</v>
      </c>
      <c r="L15" s="77">
        <f>歳入・旧南那須町!L15+歳入・旧烏山町!L15</f>
        <v>4722342</v>
      </c>
      <c r="M15" s="77">
        <f>歳入・旧南那須町!M15+歳入・旧烏山町!M15</f>
        <v>4817341</v>
      </c>
      <c r="N15" s="77">
        <f>歳入・旧南那須町!N15+歳入・旧烏山町!N15</f>
        <v>4464218</v>
      </c>
      <c r="O15" s="77">
        <f>歳入・旧南那須町!O15+歳入・旧烏山町!O15</f>
        <v>4159347</v>
      </c>
      <c r="P15" s="77">
        <f>歳入・旧南那須町!P15+歳入・旧烏山町!P15</f>
        <v>3813290</v>
      </c>
      <c r="Q15" s="77">
        <f>歳入・旧南那須町!Q15+歳入・旧烏山町!Q15</f>
        <v>3723991</v>
      </c>
      <c r="R15" s="7">
        <v>3949990</v>
      </c>
      <c r="S15" s="7">
        <v>4109383</v>
      </c>
      <c r="T15" s="7">
        <v>3923343</v>
      </c>
      <c r="U15" s="7">
        <v>3989105</v>
      </c>
      <c r="V15" s="7">
        <v>4318802</v>
      </c>
      <c r="W15" s="7">
        <v>4694752</v>
      </c>
      <c r="X15" s="7">
        <v>5055192</v>
      </c>
      <c r="Y15" s="105">
        <v>4722167</v>
      </c>
      <c r="Z15" s="105">
        <v>4756001</v>
      </c>
      <c r="AA15" s="105">
        <v>4894787</v>
      </c>
      <c r="AB15" s="105">
        <v>4891902</v>
      </c>
      <c r="AC15" s="121">
        <v>4666688</v>
      </c>
      <c r="AD15" s="121">
        <v>4540904</v>
      </c>
      <c r="AE15" s="121">
        <v>4370983</v>
      </c>
      <c r="AF15" s="121">
        <v>4777855</v>
      </c>
    </row>
    <row r="16" spans="1:32" ht="15" customHeight="1" x14ac:dyDescent="0.15">
      <c r="A16" s="3" t="s">
        <v>105</v>
      </c>
      <c r="B16" s="76"/>
      <c r="C16" s="76"/>
      <c r="D16" s="79">
        <f>歳入・旧南那須町!D16+歳入・旧烏山町!D16</f>
        <v>3163959</v>
      </c>
      <c r="E16" s="79">
        <f>歳入・旧南那須町!E16+歳入・旧烏山町!E16</f>
        <v>3557965</v>
      </c>
      <c r="F16" s="79">
        <f>歳入・旧南那須町!F16+歳入・旧烏山町!F16</f>
        <v>0</v>
      </c>
      <c r="G16" s="79">
        <f>歳入・旧南那須町!G16+歳入・旧烏山町!G16</f>
        <v>0</v>
      </c>
      <c r="H16" s="79">
        <f>歳入・旧南那須町!H16+歳入・旧烏山町!H16</f>
        <v>0</v>
      </c>
      <c r="I16" s="79">
        <f>歳入・旧南那須町!I16+歳入・旧烏山町!I16</f>
        <v>0</v>
      </c>
      <c r="J16" s="79">
        <f>歳入・旧南那須町!J16+歳入・旧烏山町!J16</f>
        <v>4006640</v>
      </c>
      <c r="K16" s="79">
        <f>歳入・旧南那須町!K16+歳入・旧烏山町!K16</f>
        <v>4076976</v>
      </c>
      <c r="L16" s="79">
        <f>歳入・旧南那須町!L16+歳入・旧烏山町!L16</f>
        <v>4215969</v>
      </c>
      <c r="M16" s="79">
        <f>歳入・旧南那須町!M16+歳入・旧烏山町!M16</f>
        <v>4306886</v>
      </c>
      <c r="N16" s="79">
        <f>歳入・旧南那須町!N16+歳入・旧烏山町!N16</f>
        <v>3998240</v>
      </c>
      <c r="O16" s="79">
        <f>歳入・旧南那須町!O16+歳入・旧烏山町!O16</f>
        <v>3693905</v>
      </c>
      <c r="P16" s="79">
        <f>歳入・旧南那須町!P16+歳入・旧烏山町!P16</f>
        <v>3383480</v>
      </c>
      <c r="Q16" s="79">
        <f>歳入・旧南那須町!Q16+歳入・旧烏山町!Q16</f>
        <v>3313975</v>
      </c>
      <c r="R16" s="6">
        <v>3385971</v>
      </c>
      <c r="S16" s="6">
        <v>3518010</v>
      </c>
      <c r="T16" s="6">
        <v>3377212</v>
      </c>
      <c r="U16" s="6">
        <v>3461832</v>
      </c>
      <c r="V16" s="6">
        <v>3777624</v>
      </c>
      <c r="W16" s="6">
        <v>4118393</v>
      </c>
      <c r="X16" s="6">
        <v>4124882</v>
      </c>
      <c r="Y16" s="6">
        <v>4123130</v>
      </c>
      <c r="Z16" s="6">
        <v>4123152</v>
      </c>
      <c r="AA16" s="6">
        <v>4163635</v>
      </c>
      <c r="AB16" s="6">
        <v>4302846</v>
      </c>
      <c r="AC16" s="123">
        <v>4114184</v>
      </c>
      <c r="AD16" s="123">
        <v>3990591</v>
      </c>
      <c r="AE16" s="123">
        <v>3806127</v>
      </c>
      <c r="AF16" s="123">
        <v>3921661</v>
      </c>
    </row>
    <row r="17" spans="1:32" ht="15" customHeight="1" x14ac:dyDescent="0.15">
      <c r="A17" s="3" t="s">
        <v>106</v>
      </c>
      <c r="B17" s="76"/>
      <c r="C17" s="76"/>
      <c r="D17" s="79">
        <f>歳入・旧南那須町!D17+歳入・旧烏山町!D17</f>
        <v>396113</v>
      </c>
      <c r="E17" s="79">
        <f>歳入・旧南那須町!E17+歳入・旧烏山町!E17</f>
        <v>404914</v>
      </c>
      <c r="F17" s="79">
        <f>歳入・旧南那須町!F17+歳入・旧烏山町!F17</f>
        <v>0</v>
      </c>
      <c r="G17" s="79">
        <f>歳入・旧南那須町!G17+歳入・旧烏山町!G17</f>
        <v>0</v>
      </c>
      <c r="H17" s="79">
        <f>歳入・旧南那須町!H17+歳入・旧烏山町!H17</f>
        <v>0</v>
      </c>
      <c r="I17" s="79">
        <f>歳入・旧南那須町!I17+歳入・旧烏山町!I17</f>
        <v>0</v>
      </c>
      <c r="J17" s="79">
        <f>歳入・旧南那須町!J17+歳入・旧烏山町!J17</f>
        <v>397665</v>
      </c>
      <c r="K17" s="79">
        <f>歳入・旧南那須町!K17+歳入・旧烏山町!K17</f>
        <v>448652</v>
      </c>
      <c r="L17" s="79">
        <f>歳入・旧南那須町!L17+歳入・旧烏山町!L17</f>
        <v>506373</v>
      </c>
      <c r="M17" s="79">
        <f>歳入・旧南那須町!M17+歳入・旧烏山町!M17</f>
        <v>510455</v>
      </c>
      <c r="N17" s="79">
        <f>歳入・旧南那須町!N17+歳入・旧烏山町!N17</f>
        <v>465978</v>
      </c>
      <c r="O17" s="79">
        <f>歳入・旧南那須町!O17+歳入・旧烏山町!O17</f>
        <v>465442</v>
      </c>
      <c r="P17" s="79">
        <f>歳入・旧南那須町!P17+歳入・旧烏山町!P17</f>
        <v>429810</v>
      </c>
      <c r="Q17" s="79">
        <f>歳入・旧南那須町!Q17+歳入・旧烏山町!Q17</f>
        <v>410016</v>
      </c>
      <c r="R17" s="6">
        <v>564019</v>
      </c>
      <c r="S17" s="6">
        <v>591373</v>
      </c>
      <c r="T17" s="6">
        <v>546131</v>
      </c>
      <c r="U17" s="6">
        <v>527273</v>
      </c>
      <c r="V17" s="6">
        <v>541178</v>
      </c>
      <c r="W17" s="6">
        <v>576359</v>
      </c>
      <c r="X17" s="6">
        <v>662973</v>
      </c>
      <c r="Y17" s="6">
        <v>590720</v>
      </c>
      <c r="Z17" s="6">
        <v>601142</v>
      </c>
      <c r="AA17" s="6">
        <v>579484</v>
      </c>
      <c r="AB17" s="6">
        <v>580870</v>
      </c>
      <c r="AC17" s="123">
        <v>549254</v>
      </c>
      <c r="AD17" s="123">
        <v>545377</v>
      </c>
      <c r="AE17" s="123">
        <v>561603</v>
      </c>
      <c r="AF17" s="123">
        <v>853831</v>
      </c>
    </row>
    <row r="18" spans="1:32" ht="15" customHeight="1" x14ac:dyDescent="0.15">
      <c r="A18" s="3" t="s">
        <v>308</v>
      </c>
      <c r="B18" s="76"/>
      <c r="C18" s="76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6"/>
      <c r="S18" s="6"/>
      <c r="T18" s="6"/>
      <c r="U18" s="6"/>
      <c r="V18" s="6"/>
      <c r="W18" s="6"/>
      <c r="X18" s="6">
        <v>267337</v>
      </c>
      <c r="Y18" s="6">
        <v>8317</v>
      </c>
      <c r="Z18" s="6">
        <v>31707</v>
      </c>
      <c r="AA18" s="6">
        <v>151668</v>
      </c>
      <c r="AB18" s="6">
        <v>8186</v>
      </c>
      <c r="AC18" s="123">
        <v>3250</v>
      </c>
      <c r="AD18" s="123">
        <v>4936</v>
      </c>
      <c r="AE18" s="123">
        <v>3253</v>
      </c>
      <c r="AF18" s="123">
        <v>2363</v>
      </c>
    </row>
    <row r="19" spans="1:32" ht="15" customHeight="1" x14ac:dyDescent="0.15">
      <c r="A19" s="3" t="s">
        <v>107</v>
      </c>
      <c r="B19" s="76"/>
      <c r="C19" s="76"/>
      <c r="D19" s="77">
        <f>歳入・旧南那須町!D18+歳入・旧烏山町!D18</f>
        <v>7762</v>
      </c>
      <c r="E19" s="77">
        <f>歳入・旧南那須町!E18+歳入・旧烏山町!E18</f>
        <v>7467</v>
      </c>
      <c r="F19" s="77">
        <f>歳入・旧南那須町!F18+歳入・旧烏山町!F18</f>
        <v>6994</v>
      </c>
      <c r="G19" s="77">
        <f>歳入・旧南那須町!G18+歳入・旧烏山町!G18</f>
        <v>6682</v>
      </c>
      <c r="H19" s="77">
        <f>歳入・旧南那須町!H18+歳入・旧烏山町!H18</f>
        <v>6495</v>
      </c>
      <c r="I19" s="77">
        <f>歳入・旧南那須町!I18+歳入・旧烏山町!I18</f>
        <v>6300</v>
      </c>
      <c r="J19" s="77">
        <f>歳入・旧南那須町!J18+歳入・旧烏山町!J18</f>
        <v>5883</v>
      </c>
      <c r="K19" s="77">
        <f>歳入・旧南那須町!K18+歳入・旧烏山町!K18</f>
        <v>5831</v>
      </c>
      <c r="L19" s="77">
        <f>歳入・旧南那須町!L18+歳入・旧烏山町!L18</f>
        <v>5745</v>
      </c>
      <c r="M19" s="77">
        <f>歳入・旧南那須町!M18+歳入・旧烏山町!M18</f>
        <v>4701</v>
      </c>
      <c r="N19" s="77">
        <f>歳入・旧南那須町!N18+歳入・旧烏山町!N18</f>
        <v>4505</v>
      </c>
      <c r="O19" s="77">
        <f>歳入・旧南那須町!O18+歳入・旧烏山町!O18</f>
        <v>4049</v>
      </c>
      <c r="P19" s="77">
        <f>歳入・旧南那須町!P18+歳入・旧烏山町!P18</f>
        <v>4357</v>
      </c>
      <c r="Q19" s="77">
        <f>歳入・旧南那須町!Q18+歳入・旧烏山町!Q18</f>
        <v>4449</v>
      </c>
      <c r="R19" s="7">
        <v>4370</v>
      </c>
      <c r="S19" s="7">
        <v>4401</v>
      </c>
      <c r="T19" s="7">
        <v>4321</v>
      </c>
      <c r="U19" s="7">
        <v>3837</v>
      </c>
      <c r="V19" s="7">
        <v>3670</v>
      </c>
      <c r="W19" s="7">
        <v>3422</v>
      </c>
      <c r="X19" s="7">
        <v>3411</v>
      </c>
      <c r="Y19" s="105">
        <v>3169</v>
      </c>
      <c r="Z19" s="105">
        <v>2755</v>
      </c>
      <c r="AA19" s="105">
        <v>2268</v>
      </c>
      <c r="AB19" s="105">
        <v>2291</v>
      </c>
      <c r="AC19" s="121">
        <v>2209</v>
      </c>
      <c r="AD19" s="121">
        <v>2046</v>
      </c>
      <c r="AE19" s="121">
        <v>1920</v>
      </c>
      <c r="AF19" s="121">
        <v>2199</v>
      </c>
    </row>
    <row r="20" spans="1:32" ht="15" customHeight="1" x14ac:dyDescent="0.15">
      <c r="A20" s="3" t="s">
        <v>108</v>
      </c>
      <c r="B20" s="76"/>
      <c r="C20" s="76"/>
      <c r="D20" s="77">
        <f>歳入・旧南那須町!D19+歳入・旧烏山町!D19</f>
        <v>62824</v>
      </c>
      <c r="E20" s="77">
        <f>歳入・旧南那須町!E19+歳入・旧烏山町!E19</f>
        <v>64408</v>
      </c>
      <c r="F20" s="77">
        <f>歳入・旧南那須町!F19+歳入・旧烏山町!F19</f>
        <v>109096</v>
      </c>
      <c r="G20" s="77">
        <f>歳入・旧南那須町!G19+歳入・旧烏山町!G19</f>
        <v>125307</v>
      </c>
      <c r="H20" s="77">
        <f>歳入・旧南那須町!H19+歳入・旧烏山町!H19</f>
        <v>151338</v>
      </c>
      <c r="I20" s="77">
        <f>歳入・旧南那須町!I19+歳入・旧烏山町!I19</f>
        <v>154646</v>
      </c>
      <c r="J20" s="77">
        <f>歳入・旧南那須町!J19+歳入・旧烏山町!J19</f>
        <v>154651</v>
      </c>
      <c r="K20" s="77">
        <f>歳入・旧南那須町!K19+歳入・旧烏山町!K19</f>
        <v>181883</v>
      </c>
      <c r="L20" s="77">
        <f>歳入・旧南那須町!L19+歳入・旧烏山町!L19</f>
        <v>168057</v>
      </c>
      <c r="M20" s="77">
        <f>歳入・旧南那須町!M19+歳入・旧烏山町!M19</f>
        <v>78038</v>
      </c>
      <c r="N20" s="77">
        <f>歳入・旧南那須町!N19+歳入・旧烏山町!N19</f>
        <v>78139</v>
      </c>
      <c r="O20" s="77">
        <f>歳入・旧南那須町!O19+歳入・旧烏山町!O19</f>
        <v>82022</v>
      </c>
      <c r="P20" s="77">
        <f>歳入・旧南那須町!P19+歳入・旧烏山町!P19</f>
        <v>70446</v>
      </c>
      <c r="Q20" s="77">
        <f>歳入・旧南那須町!Q19+歳入・旧烏山町!Q19</f>
        <v>82687</v>
      </c>
      <c r="R20" s="7">
        <v>44907</v>
      </c>
      <c r="S20" s="7">
        <v>58296</v>
      </c>
      <c r="T20" s="7">
        <v>66755</v>
      </c>
      <c r="U20" s="7">
        <v>59233</v>
      </c>
      <c r="V20" s="7">
        <v>55486</v>
      </c>
      <c r="W20" s="7">
        <v>52952</v>
      </c>
      <c r="X20" s="7">
        <v>56075</v>
      </c>
      <c r="Y20" s="105">
        <v>71623</v>
      </c>
      <c r="Z20" s="105">
        <v>71351</v>
      </c>
      <c r="AA20" s="105">
        <v>61209</v>
      </c>
      <c r="AB20" s="105">
        <v>59217</v>
      </c>
      <c r="AC20" s="121">
        <v>54486</v>
      </c>
      <c r="AD20" s="121">
        <v>57602</v>
      </c>
      <c r="AE20" s="121">
        <v>55399</v>
      </c>
      <c r="AF20" s="121">
        <v>50143</v>
      </c>
    </row>
    <row r="21" spans="1:32" ht="15" customHeight="1" x14ac:dyDescent="0.15">
      <c r="A21" s="3" t="s">
        <v>109</v>
      </c>
      <c r="B21" s="76"/>
      <c r="C21" s="76"/>
      <c r="D21" s="77">
        <f>歳入・旧南那須町!D20+歳入・旧烏山町!D20</f>
        <v>148289</v>
      </c>
      <c r="E21" s="77">
        <f>歳入・旧南那須町!E20+歳入・旧烏山町!E20</f>
        <v>154052</v>
      </c>
      <c r="F21" s="77">
        <f>歳入・旧南那須町!F20+歳入・旧烏山町!F20</f>
        <v>195230</v>
      </c>
      <c r="G21" s="77">
        <f>歳入・旧南那須町!G20+歳入・旧烏山町!G20</f>
        <v>249075</v>
      </c>
      <c r="H21" s="77">
        <f>歳入・旧南那須町!H20+歳入・旧烏山町!H20</f>
        <v>250865</v>
      </c>
      <c r="I21" s="77">
        <f>歳入・旧南那須町!I20+歳入・旧烏山町!I20</f>
        <v>248583</v>
      </c>
      <c r="J21" s="77">
        <f>歳入・旧南那須町!J20+歳入・旧烏山町!J20</f>
        <v>283273</v>
      </c>
      <c r="K21" s="77">
        <f>歳入・旧南那須町!K20+歳入・旧烏山町!K20</f>
        <v>267511</v>
      </c>
      <c r="L21" s="77">
        <f>歳入・旧南那須町!L20+歳入・旧烏山町!L20</f>
        <v>251611</v>
      </c>
      <c r="M21" s="77">
        <f>歳入・旧南那須町!M20+歳入・旧烏山町!M20</f>
        <v>233255</v>
      </c>
      <c r="N21" s="77">
        <f>歳入・旧南那須町!N20+歳入・旧烏山町!N20</f>
        <v>292375</v>
      </c>
      <c r="O21" s="77">
        <f>歳入・旧南那須町!O20+歳入・旧烏山町!O20</f>
        <v>264444</v>
      </c>
      <c r="P21" s="77">
        <f>歳入・旧南那須町!P20+歳入・旧烏山町!P20</f>
        <v>205477</v>
      </c>
      <c r="Q21" s="77">
        <f>歳入・旧南那須町!Q20+歳入・旧烏山町!Q20</f>
        <v>204393</v>
      </c>
      <c r="R21" s="7">
        <v>220214</v>
      </c>
      <c r="S21" s="7">
        <v>179226</v>
      </c>
      <c r="T21" s="7">
        <v>172022</v>
      </c>
      <c r="U21" s="7">
        <v>162667</v>
      </c>
      <c r="V21" s="7">
        <v>152009</v>
      </c>
      <c r="W21" s="7">
        <v>150908</v>
      </c>
      <c r="X21" s="7">
        <v>152813</v>
      </c>
      <c r="Y21" s="105">
        <v>147953</v>
      </c>
      <c r="Z21" s="105">
        <v>139979</v>
      </c>
      <c r="AA21" s="105">
        <v>145008</v>
      </c>
      <c r="AB21" s="105">
        <v>144834</v>
      </c>
      <c r="AC21" s="121">
        <v>127812</v>
      </c>
      <c r="AD21" s="121">
        <v>125936</v>
      </c>
      <c r="AE21" s="121">
        <v>120612</v>
      </c>
      <c r="AF21" s="121">
        <v>92922</v>
      </c>
    </row>
    <row r="22" spans="1:32" ht="15" customHeight="1" x14ac:dyDescent="0.15">
      <c r="A22" s="4" t="s">
        <v>110</v>
      </c>
      <c r="B22" s="80"/>
      <c r="C22" s="80"/>
      <c r="D22" s="81">
        <f>歳入・旧南那須町!D21+歳入・旧烏山町!D21</f>
        <v>15101</v>
      </c>
      <c r="E22" s="81">
        <f>歳入・旧南那須町!E21+歳入・旧烏山町!E21</f>
        <v>14272</v>
      </c>
      <c r="F22" s="81">
        <f>歳入・旧南那須町!F21+歳入・旧烏山町!F21</f>
        <v>14902</v>
      </c>
      <c r="G22" s="81">
        <f>歳入・旧南那須町!G21+歳入・旧烏山町!G21</f>
        <v>15712</v>
      </c>
      <c r="H22" s="81">
        <f>歳入・旧南那須町!H21+歳入・旧烏山町!H21</f>
        <v>17209</v>
      </c>
      <c r="I22" s="81">
        <f>歳入・旧南那須町!I21+歳入・旧烏山町!I21</f>
        <v>84160</v>
      </c>
      <c r="J22" s="81">
        <f>歳入・旧南那須町!J21+歳入・旧烏山町!J21</f>
        <v>82816</v>
      </c>
      <c r="K22" s="81">
        <f>歳入・旧南那須町!K21+歳入・旧烏山町!K21</f>
        <v>82174</v>
      </c>
      <c r="L22" s="81">
        <f>歳入・旧南那須町!L21+歳入・旧烏山町!L21</f>
        <v>81898</v>
      </c>
      <c r="M22" s="81">
        <f>歳入・旧南那須町!M21+歳入・旧烏山町!M21</f>
        <v>85343</v>
      </c>
      <c r="N22" s="81">
        <f>歳入・旧南那須町!N21+歳入・旧烏山町!N21</f>
        <v>19075</v>
      </c>
      <c r="O22" s="81">
        <f>歳入・旧南那須町!O21+歳入・旧烏山町!O21</f>
        <v>18326</v>
      </c>
      <c r="P22" s="81">
        <f>歳入・旧南那須町!P21+歳入・旧烏山町!P21</f>
        <v>18654</v>
      </c>
      <c r="Q22" s="81">
        <f>歳入・旧南那須町!Q21+歳入・旧烏山町!Q21</f>
        <v>18556</v>
      </c>
      <c r="R22" s="8">
        <v>20197</v>
      </c>
      <c r="S22" s="8">
        <v>21662</v>
      </c>
      <c r="T22" s="8">
        <v>18849</v>
      </c>
      <c r="U22" s="8">
        <v>17790</v>
      </c>
      <c r="V22" s="8">
        <v>17065</v>
      </c>
      <c r="W22" s="8">
        <v>16628</v>
      </c>
      <c r="X22" s="8">
        <v>17400</v>
      </c>
      <c r="Y22" s="107">
        <v>17305</v>
      </c>
      <c r="Z22" s="107">
        <v>17042</v>
      </c>
      <c r="AA22" s="107">
        <v>16951</v>
      </c>
      <c r="AB22" s="107">
        <v>16358</v>
      </c>
      <c r="AC22" s="124">
        <v>15354</v>
      </c>
      <c r="AD22" s="124">
        <v>15628</v>
      </c>
      <c r="AE22" s="124">
        <v>15078</v>
      </c>
      <c r="AF22" s="124">
        <v>14266</v>
      </c>
    </row>
    <row r="23" spans="1:32" ht="15" customHeight="1" x14ac:dyDescent="0.15">
      <c r="A23" s="3" t="s">
        <v>111</v>
      </c>
      <c r="B23" s="76"/>
      <c r="C23" s="76"/>
      <c r="D23" s="77">
        <f>歳入・旧南那須町!D22+歳入・旧烏山町!D22</f>
        <v>969253</v>
      </c>
      <c r="E23" s="77">
        <f>歳入・旧南那須町!E22+歳入・旧烏山町!E22</f>
        <v>991634</v>
      </c>
      <c r="F23" s="77">
        <f>歳入・旧南那須町!F22+歳入・旧烏山町!F22</f>
        <v>901135</v>
      </c>
      <c r="G23" s="77">
        <f>歳入・旧南那須町!G22+歳入・旧烏山町!G22</f>
        <v>725500</v>
      </c>
      <c r="H23" s="77">
        <f>歳入・旧南那須町!H22+歳入・旧烏山町!H22</f>
        <v>823993</v>
      </c>
      <c r="I23" s="77">
        <f>歳入・旧南那須町!I22+歳入・旧烏山町!I22</f>
        <v>551269</v>
      </c>
      <c r="J23" s="77">
        <f>歳入・旧南那須町!J22+歳入・旧烏山町!J22</f>
        <v>699760</v>
      </c>
      <c r="K23" s="77">
        <f>歳入・旧南那須町!K22+歳入・旧烏山町!K22</f>
        <v>772754</v>
      </c>
      <c r="L23" s="77">
        <f>歳入・旧南那須町!L22+歳入・旧烏山町!L22</f>
        <v>1086214</v>
      </c>
      <c r="M23" s="77">
        <f>歳入・旧南那須町!M22+歳入・旧烏山町!M22</f>
        <v>440406</v>
      </c>
      <c r="N23" s="77">
        <f>歳入・旧南那須町!N22+歳入・旧烏山町!N22</f>
        <v>544317</v>
      </c>
      <c r="O23" s="77">
        <f>歳入・旧南那須町!O22+歳入・旧烏山町!O22</f>
        <v>547849</v>
      </c>
      <c r="P23" s="77">
        <f>歳入・旧南那須町!P22+歳入・旧烏山町!P22</f>
        <v>453612</v>
      </c>
      <c r="Q23" s="77">
        <f>歳入・旧南那須町!Q22+歳入・旧烏山町!Q22</f>
        <v>444750</v>
      </c>
      <c r="R23" s="7">
        <v>506011</v>
      </c>
      <c r="S23" s="7">
        <v>575802</v>
      </c>
      <c r="T23" s="7">
        <v>989810</v>
      </c>
      <c r="U23" s="7">
        <v>937815</v>
      </c>
      <c r="V23" s="7">
        <v>2031713</v>
      </c>
      <c r="W23" s="7">
        <v>1792177</v>
      </c>
      <c r="X23" s="7">
        <v>1480573</v>
      </c>
      <c r="Y23" s="105">
        <v>1362345</v>
      </c>
      <c r="Z23" s="105">
        <v>1154808</v>
      </c>
      <c r="AA23" s="105">
        <v>1186294</v>
      </c>
      <c r="AB23" s="105">
        <v>1259034</v>
      </c>
      <c r="AC23" s="121">
        <v>1297825</v>
      </c>
      <c r="AD23" s="121">
        <v>1247928</v>
      </c>
      <c r="AE23" s="121">
        <v>1325589</v>
      </c>
      <c r="AF23" s="121">
        <v>1281650</v>
      </c>
    </row>
    <row r="24" spans="1:32" ht="15" customHeight="1" x14ac:dyDescent="0.15">
      <c r="A24" s="3" t="s">
        <v>112</v>
      </c>
      <c r="B24" s="76"/>
      <c r="C24" s="76"/>
      <c r="D24" s="77">
        <f>歳入・旧南那須町!D23+歳入・旧烏山町!D23</f>
        <v>873973</v>
      </c>
      <c r="E24" s="77">
        <f>歳入・旧南那須町!E23+歳入・旧烏山町!E23</f>
        <v>898648</v>
      </c>
      <c r="F24" s="77">
        <f>歳入・旧南那須町!F23+歳入・旧烏山町!F23</f>
        <v>1320563</v>
      </c>
      <c r="G24" s="77">
        <f>歳入・旧南那須町!G23+歳入・旧烏山町!G23</f>
        <v>1018229</v>
      </c>
      <c r="H24" s="77">
        <f>歳入・旧南那須町!H23+歳入・旧烏山町!H23</f>
        <v>846851</v>
      </c>
      <c r="I24" s="77">
        <f>歳入・旧南那須町!I23+歳入・旧烏山町!I23</f>
        <v>931892</v>
      </c>
      <c r="J24" s="77">
        <f>歳入・旧南那須町!J23+歳入・旧烏山町!J23</f>
        <v>849167</v>
      </c>
      <c r="K24" s="77">
        <f>歳入・旧南那須町!K23+歳入・旧烏山町!K23</f>
        <v>884779</v>
      </c>
      <c r="L24" s="77">
        <f>歳入・旧南那須町!L23+歳入・旧烏山町!L23</f>
        <v>757525</v>
      </c>
      <c r="M24" s="77">
        <f>歳入・旧南那須町!M23+歳入・旧烏山町!M23</f>
        <v>537713</v>
      </c>
      <c r="N24" s="77">
        <f>歳入・旧南那須町!N23+歳入・旧烏山町!N23</f>
        <v>725307</v>
      </c>
      <c r="O24" s="77">
        <f>歳入・旧南那須町!O23+歳入・旧烏山町!O23</f>
        <v>638675</v>
      </c>
      <c r="P24" s="77">
        <f>歳入・旧南那須町!P23+歳入・旧烏山町!P23</f>
        <v>606702</v>
      </c>
      <c r="Q24" s="77">
        <f>歳入・旧南那須町!Q23+歳入・旧烏山町!Q23</f>
        <v>567189</v>
      </c>
      <c r="R24" s="7">
        <v>656169</v>
      </c>
      <c r="S24" s="7">
        <v>757528</v>
      </c>
      <c r="T24" s="7">
        <v>921048</v>
      </c>
      <c r="U24" s="7">
        <v>594437</v>
      </c>
      <c r="V24" s="7">
        <v>763971</v>
      </c>
      <c r="W24" s="7">
        <v>905659</v>
      </c>
      <c r="X24" s="7">
        <v>945666</v>
      </c>
      <c r="Y24" s="105">
        <v>932978</v>
      </c>
      <c r="Z24" s="105">
        <v>874287</v>
      </c>
      <c r="AA24" s="105">
        <v>783605</v>
      </c>
      <c r="AB24" s="105">
        <v>825204</v>
      </c>
      <c r="AC24" s="121">
        <v>798150</v>
      </c>
      <c r="AD24" s="121">
        <v>880586</v>
      </c>
      <c r="AE24" s="121">
        <v>768508</v>
      </c>
      <c r="AF24" s="121">
        <v>813271</v>
      </c>
    </row>
    <row r="25" spans="1:32" ht="15" customHeight="1" x14ac:dyDescent="0.15">
      <c r="A25" s="3" t="s">
        <v>113</v>
      </c>
      <c r="B25" s="76"/>
      <c r="C25" s="76"/>
      <c r="D25" s="77">
        <f>歳入・旧南那須町!D24+歳入・旧烏山町!D24</f>
        <v>173272</v>
      </c>
      <c r="E25" s="77">
        <f>歳入・旧南那須町!E24+歳入・旧烏山町!E24</f>
        <v>126497</v>
      </c>
      <c r="F25" s="77">
        <f>歳入・旧南那須町!F24+歳入・旧烏山町!F24</f>
        <v>73963</v>
      </c>
      <c r="G25" s="77">
        <f>歳入・旧南那須町!G24+歳入・旧烏山町!G24</f>
        <v>62122</v>
      </c>
      <c r="H25" s="77">
        <f>歳入・旧南那須町!H24+歳入・旧烏山町!H24</f>
        <v>57616</v>
      </c>
      <c r="I25" s="77">
        <f>歳入・旧南那須町!I24+歳入・旧烏山町!I24</f>
        <v>29301</v>
      </c>
      <c r="J25" s="77">
        <f>歳入・旧南那須町!J24+歳入・旧烏山町!J24</f>
        <v>47835</v>
      </c>
      <c r="K25" s="77">
        <f>歳入・旧南那須町!K24+歳入・旧烏山町!K24</f>
        <v>46249</v>
      </c>
      <c r="L25" s="77">
        <f>歳入・旧南那須町!L24+歳入・旧烏山町!L24</f>
        <v>185534</v>
      </c>
      <c r="M25" s="77">
        <f>歳入・旧南那須町!M24+歳入・旧烏山町!M24</f>
        <v>28061</v>
      </c>
      <c r="N25" s="77">
        <f>歳入・旧南那須町!N24+歳入・旧烏山町!N24</f>
        <v>25555</v>
      </c>
      <c r="O25" s="77">
        <f>歳入・旧南那須町!O24+歳入・旧烏山町!O24</f>
        <v>21309</v>
      </c>
      <c r="P25" s="77">
        <f>歳入・旧南那須町!P24+歳入・旧烏山町!P24</f>
        <v>25044</v>
      </c>
      <c r="Q25" s="77">
        <f>歳入・旧南那須町!Q24+歳入・旧烏山町!Q24</f>
        <v>6799</v>
      </c>
      <c r="R25" s="7">
        <v>7680</v>
      </c>
      <c r="S25" s="7">
        <v>33218</v>
      </c>
      <c r="T25" s="7">
        <v>395036</v>
      </c>
      <c r="U25" s="7">
        <v>129458</v>
      </c>
      <c r="V25" s="7">
        <v>54309</v>
      </c>
      <c r="W25" s="7">
        <v>49126</v>
      </c>
      <c r="X25" s="7">
        <v>122458</v>
      </c>
      <c r="Y25" s="105">
        <v>38325</v>
      </c>
      <c r="Z25" s="105">
        <v>38226</v>
      </c>
      <c r="AA25" s="105">
        <v>33066</v>
      </c>
      <c r="AB25" s="105">
        <v>31843</v>
      </c>
      <c r="AC25" s="121">
        <v>73355</v>
      </c>
      <c r="AD25" s="121">
        <v>14302</v>
      </c>
      <c r="AE25" s="121">
        <v>48090</v>
      </c>
      <c r="AF25" s="121">
        <v>6840</v>
      </c>
    </row>
    <row r="26" spans="1:32" ht="15" customHeight="1" x14ac:dyDescent="0.15">
      <c r="A26" s="3" t="s">
        <v>114</v>
      </c>
      <c r="B26" s="76"/>
      <c r="C26" s="76"/>
      <c r="D26" s="77">
        <f>歳入・旧南那須町!D25+歳入・旧烏山町!D25</f>
        <v>1311</v>
      </c>
      <c r="E26" s="77">
        <f>歳入・旧南那須町!E25+歳入・旧烏山町!E25</f>
        <v>3055</v>
      </c>
      <c r="F26" s="77">
        <f>歳入・旧南那須町!F25+歳入・旧烏山町!F25</f>
        <v>3780</v>
      </c>
      <c r="G26" s="77">
        <f>歳入・旧南那須町!G25+歳入・旧烏山町!G25</f>
        <v>2813</v>
      </c>
      <c r="H26" s="77">
        <f>歳入・旧南那須町!H25+歳入・旧烏山町!H25</f>
        <v>3184</v>
      </c>
      <c r="I26" s="77">
        <f>歳入・旧南那須町!I25+歳入・旧烏山町!I25</f>
        <v>52040</v>
      </c>
      <c r="J26" s="77">
        <f>歳入・旧南那須町!J25+歳入・旧烏山町!J25</f>
        <v>3052</v>
      </c>
      <c r="K26" s="77">
        <f>歳入・旧南那須町!K25+歳入・旧烏山町!K25</f>
        <v>1593</v>
      </c>
      <c r="L26" s="77">
        <f>歳入・旧南那須町!L25+歳入・旧烏山町!L25</f>
        <v>2204</v>
      </c>
      <c r="M26" s="77">
        <f>歳入・旧南那須町!M25+歳入・旧烏山町!M25</f>
        <v>3229</v>
      </c>
      <c r="N26" s="77">
        <f>歳入・旧南那須町!N25+歳入・旧烏山町!N25</f>
        <v>1163</v>
      </c>
      <c r="O26" s="77">
        <f>歳入・旧南那須町!O25+歳入・旧烏山町!O25</f>
        <v>3039</v>
      </c>
      <c r="P26" s="77">
        <f>歳入・旧南那須町!P25+歳入・旧烏山町!P25</f>
        <v>4349</v>
      </c>
      <c r="Q26" s="77">
        <f>歳入・旧南那須町!Q25+歳入・旧烏山町!Q25</f>
        <v>26233</v>
      </c>
      <c r="R26" s="7">
        <v>2086</v>
      </c>
      <c r="S26" s="7">
        <v>3209</v>
      </c>
      <c r="T26" s="7">
        <v>2204</v>
      </c>
      <c r="U26" s="7">
        <v>2294</v>
      </c>
      <c r="V26" s="7">
        <v>6527</v>
      </c>
      <c r="W26" s="7">
        <v>4883</v>
      </c>
      <c r="X26" s="7">
        <v>8693</v>
      </c>
      <c r="Y26" s="105">
        <v>4519</v>
      </c>
      <c r="Z26" s="105">
        <v>5249</v>
      </c>
      <c r="AA26" s="105">
        <v>3413</v>
      </c>
      <c r="AB26" s="105">
        <v>2906</v>
      </c>
      <c r="AC26" s="121">
        <v>20778</v>
      </c>
      <c r="AD26" s="121">
        <v>13934</v>
      </c>
      <c r="AE26" s="121">
        <v>12269</v>
      </c>
      <c r="AF26" s="121">
        <v>13152</v>
      </c>
    </row>
    <row r="27" spans="1:32" ht="15" customHeight="1" x14ac:dyDescent="0.15">
      <c r="A27" s="3" t="s">
        <v>115</v>
      </c>
      <c r="B27" s="76"/>
      <c r="C27" s="76"/>
      <c r="D27" s="77">
        <f>歳入・旧南那須町!D26+歳入・旧烏山町!D26</f>
        <v>867123</v>
      </c>
      <c r="E27" s="77">
        <f>歳入・旧南那須町!E26+歳入・旧烏山町!E26</f>
        <v>1071662</v>
      </c>
      <c r="F27" s="77">
        <f>歳入・旧南那須町!F26+歳入・旧烏山町!F26</f>
        <v>543178</v>
      </c>
      <c r="G27" s="77">
        <f>歳入・旧南那須町!G26+歳入・旧烏山町!G26</f>
        <v>393230</v>
      </c>
      <c r="H27" s="77">
        <f>歳入・旧南那須町!H26+歳入・旧烏山町!H26</f>
        <v>214196</v>
      </c>
      <c r="I27" s="77">
        <f>歳入・旧南那須町!I26+歳入・旧烏山町!I26</f>
        <v>347029</v>
      </c>
      <c r="J27" s="77">
        <f>歳入・旧南那須町!J26+歳入・旧烏山町!J26</f>
        <v>135356</v>
      </c>
      <c r="K27" s="77">
        <f>歳入・旧南那須町!K26+歳入・旧烏山町!K26</f>
        <v>38144</v>
      </c>
      <c r="L27" s="77">
        <f>歳入・旧南那須町!L26+歳入・旧烏山町!L26</f>
        <v>168407</v>
      </c>
      <c r="M27" s="77">
        <f>歳入・旧南那須町!M26+歳入・旧烏山町!M26</f>
        <v>544</v>
      </c>
      <c r="N27" s="77">
        <f>歳入・旧南那須町!N26+歳入・旧烏山町!N26</f>
        <v>403647</v>
      </c>
      <c r="O27" s="77">
        <f>歳入・旧南那須町!O26+歳入・旧烏山町!O26</f>
        <v>662307</v>
      </c>
      <c r="P27" s="77">
        <f>歳入・旧南那須町!P26+歳入・旧烏山町!P26</f>
        <v>429939</v>
      </c>
      <c r="Q27" s="77">
        <f>歳入・旧南那須町!Q26+歳入・旧烏山町!Q26</f>
        <v>656423</v>
      </c>
      <c r="R27" s="7">
        <v>284819</v>
      </c>
      <c r="S27" s="7">
        <v>165706</v>
      </c>
      <c r="T27" s="7">
        <v>141209</v>
      </c>
      <c r="U27" s="7">
        <v>99925</v>
      </c>
      <c r="V27" s="7">
        <v>454711</v>
      </c>
      <c r="W27" s="7">
        <v>22452</v>
      </c>
      <c r="X27" s="7">
        <v>482067</v>
      </c>
      <c r="Y27" s="105">
        <v>558627</v>
      </c>
      <c r="Z27" s="105">
        <v>52668</v>
      </c>
      <c r="AA27" s="105">
        <v>501426</v>
      </c>
      <c r="AB27" s="105">
        <v>414782</v>
      </c>
      <c r="AC27" s="121">
        <v>420404</v>
      </c>
      <c r="AD27" s="121">
        <v>218979</v>
      </c>
      <c r="AE27" s="121">
        <v>271952</v>
      </c>
      <c r="AF27" s="121">
        <v>146546</v>
      </c>
    </row>
    <row r="28" spans="1:32" ht="15" customHeight="1" x14ac:dyDescent="0.15">
      <c r="A28" s="3" t="s">
        <v>116</v>
      </c>
      <c r="B28" s="76"/>
      <c r="C28" s="76"/>
      <c r="D28" s="77">
        <f>歳入・旧南那須町!D27+歳入・旧烏山町!D27</f>
        <v>282134</v>
      </c>
      <c r="E28" s="77">
        <f>歳入・旧南那須町!E27+歳入・旧烏山町!E27</f>
        <v>258603</v>
      </c>
      <c r="F28" s="77">
        <f>歳入・旧南那須町!F27+歳入・旧烏山町!F27</f>
        <v>330795</v>
      </c>
      <c r="G28" s="77">
        <f>歳入・旧南那須町!G27+歳入・旧烏山町!G27</f>
        <v>212700</v>
      </c>
      <c r="H28" s="77">
        <f>歳入・旧南那須町!H27+歳入・旧烏山町!H27</f>
        <v>232127</v>
      </c>
      <c r="I28" s="77">
        <f>歳入・旧南那須町!I27+歳入・旧烏山町!I27</f>
        <v>295252</v>
      </c>
      <c r="J28" s="77">
        <f>歳入・旧南那須町!J27+歳入・旧烏山町!J27</f>
        <v>235548</v>
      </c>
      <c r="K28" s="77">
        <f>歳入・旧南那須町!K27+歳入・旧烏山町!K27</f>
        <v>238010</v>
      </c>
      <c r="L28" s="77">
        <f>歳入・旧南那須町!L27+歳入・旧烏山町!L27</f>
        <v>523991</v>
      </c>
      <c r="M28" s="77">
        <f>歳入・旧南那須町!M27+歳入・旧烏山町!M27</f>
        <v>320202</v>
      </c>
      <c r="N28" s="77">
        <f>歳入・旧南那須町!N27+歳入・旧烏山町!N27</f>
        <v>251073</v>
      </c>
      <c r="O28" s="77">
        <f>歳入・旧南那須町!O27+歳入・旧烏山町!O27</f>
        <v>237453</v>
      </c>
      <c r="P28" s="77">
        <f>歳入・旧南那須町!P27+歳入・旧烏山町!P27</f>
        <v>221056</v>
      </c>
      <c r="Q28" s="77">
        <f>歳入・旧南那須町!Q27+歳入・旧烏山町!Q27</f>
        <v>264024</v>
      </c>
      <c r="R28" s="7">
        <v>228003</v>
      </c>
      <c r="S28" s="7">
        <v>133842</v>
      </c>
      <c r="T28" s="7">
        <v>249610</v>
      </c>
      <c r="U28" s="7">
        <v>164131</v>
      </c>
      <c r="V28" s="7">
        <v>203268</v>
      </c>
      <c r="W28" s="7">
        <v>252027</v>
      </c>
      <c r="X28" s="7">
        <v>374500</v>
      </c>
      <c r="Y28" s="105">
        <v>329688</v>
      </c>
      <c r="Z28" s="105">
        <v>219183</v>
      </c>
      <c r="AA28" s="105">
        <v>202382</v>
      </c>
      <c r="AB28" s="105">
        <v>224021</v>
      </c>
      <c r="AC28" s="121">
        <v>422951</v>
      </c>
      <c r="AD28" s="121">
        <v>320979</v>
      </c>
      <c r="AE28" s="121">
        <v>333208</v>
      </c>
      <c r="AF28" s="121">
        <v>276117</v>
      </c>
    </row>
    <row r="29" spans="1:32" ht="15" customHeight="1" x14ac:dyDescent="0.15">
      <c r="A29" s="3" t="s">
        <v>117</v>
      </c>
      <c r="B29" s="76"/>
      <c r="C29" s="76"/>
      <c r="D29" s="77">
        <f>歳入・旧南那須町!D28+歳入・旧烏山町!D28</f>
        <v>280803</v>
      </c>
      <c r="E29" s="77">
        <f>歳入・旧南那須町!E28+歳入・旧烏山町!E28</f>
        <v>217338</v>
      </c>
      <c r="F29" s="77">
        <f>歳入・旧南那須町!F28+歳入・旧烏山町!F28</f>
        <v>221332</v>
      </c>
      <c r="G29" s="77">
        <f>歳入・旧南那須町!G28+歳入・旧烏山町!G28</f>
        <v>196271</v>
      </c>
      <c r="H29" s="77">
        <f>歳入・旧南那須町!H28+歳入・旧烏山町!H28</f>
        <v>198246</v>
      </c>
      <c r="I29" s="77">
        <f>歳入・旧南那須町!I28+歳入・旧烏山町!I28</f>
        <v>140002</v>
      </c>
      <c r="J29" s="77">
        <f>歳入・旧南那須町!J28+歳入・旧烏山町!J28</f>
        <v>127358</v>
      </c>
      <c r="K29" s="77">
        <f>歳入・旧南那須町!K28+歳入・旧烏山町!K28</f>
        <v>179544</v>
      </c>
      <c r="L29" s="77">
        <f>歳入・旧南那須町!L28+歳入・旧烏山町!L28</f>
        <v>420683</v>
      </c>
      <c r="M29" s="77">
        <f>歳入・旧南那須町!M28+歳入・旧烏山町!M28</f>
        <v>141293</v>
      </c>
      <c r="N29" s="77">
        <f>歳入・旧南那須町!N28+歳入・旧烏山町!N28</f>
        <v>141509</v>
      </c>
      <c r="O29" s="77">
        <f>歳入・旧南那須町!O28+歳入・旧烏山町!O28</f>
        <v>149128</v>
      </c>
      <c r="P29" s="77">
        <f>歳入・旧南那須町!P28+歳入・旧烏山町!P28</f>
        <v>316642</v>
      </c>
      <c r="Q29" s="77">
        <f>歳入・旧南那須町!Q28+歳入・旧烏山町!Q28</f>
        <v>161328</v>
      </c>
      <c r="R29" s="7">
        <v>163537</v>
      </c>
      <c r="S29" s="7">
        <v>149239</v>
      </c>
      <c r="T29" s="7">
        <v>160185</v>
      </c>
      <c r="U29" s="7">
        <v>154879</v>
      </c>
      <c r="V29" s="7">
        <v>192357</v>
      </c>
      <c r="W29" s="7">
        <v>206020</v>
      </c>
      <c r="X29" s="7">
        <v>231938</v>
      </c>
      <c r="Y29" s="105">
        <v>255346</v>
      </c>
      <c r="Z29" s="105">
        <v>272136</v>
      </c>
      <c r="AA29" s="105">
        <v>261585</v>
      </c>
      <c r="AB29" s="105">
        <v>277994</v>
      </c>
      <c r="AC29" s="121">
        <v>264071</v>
      </c>
      <c r="AD29" s="121">
        <v>275931</v>
      </c>
      <c r="AE29" s="121">
        <v>257151</v>
      </c>
      <c r="AF29" s="121">
        <v>287012</v>
      </c>
    </row>
    <row r="30" spans="1:32" ht="15" customHeight="1" x14ac:dyDescent="0.15">
      <c r="A30" s="3" t="s">
        <v>118</v>
      </c>
      <c r="B30" s="76"/>
      <c r="C30" s="76"/>
      <c r="D30" s="77">
        <f>歳入・旧南那須町!D29+歳入・旧烏山町!D29</f>
        <v>1086400</v>
      </c>
      <c r="E30" s="77">
        <f>歳入・旧南那須町!E29+歳入・旧烏山町!E29</f>
        <v>1248400</v>
      </c>
      <c r="F30" s="77">
        <f>歳入・旧南那須町!F29+歳入・旧烏山町!F29</f>
        <v>1638600</v>
      </c>
      <c r="G30" s="77">
        <f>歳入・旧南那須町!G29+歳入・旧烏山町!G29</f>
        <v>1598600</v>
      </c>
      <c r="H30" s="77">
        <f>歳入・旧南那須町!H29+歳入・旧烏山町!H29</f>
        <v>1230300</v>
      </c>
      <c r="I30" s="77">
        <f>歳入・旧南那須町!I29+歳入・旧烏山町!I29</f>
        <v>1727800</v>
      </c>
      <c r="J30" s="77">
        <f>歳入・旧南那須町!J29+歳入・旧烏山町!J29</f>
        <v>1293200</v>
      </c>
      <c r="K30" s="77">
        <f>歳入・旧南那須町!K29+歳入・旧烏山町!K29</f>
        <v>1146600</v>
      </c>
      <c r="L30" s="77">
        <f>歳入・旧南那須町!L29+歳入・旧烏山町!L29</f>
        <v>1558600</v>
      </c>
      <c r="M30" s="77">
        <f>歳入・旧南那須町!M29+歳入・旧烏山町!M29</f>
        <v>917900</v>
      </c>
      <c r="N30" s="77">
        <f>歳入・旧南那須町!N29+歳入・旧烏山町!N29</f>
        <v>921040</v>
      </c>
      <c r="O30" s="77">
        <f>歳入・旧南那須町!O29+歳入・旧烏山町!O29</f>
        <v>1319335</v>
      </c>
      <c r="P30" s="77">
        <f>歳入・旧南那須町!P29+歳入・旧烏山町!P29</f>
        <v>1277000</v>
      </c>
      <c r="Q30" s="77">
        <f>歳入・旧南那須町!Q29+歳入・旧烏山町!Q29</f>
        <v>936700</v>
      </c>
      <c r="R30" s="7">
        <v>2154600</v>
      </c>
      <c r="S30" s="7">
        <v>745700</v>
      </c>
      <c r="T30" s="7">
        <v>876311</v>
      </c>
      <c r="U30" s="7">
        <v>1155479</v>
      </c>
      <c r="V30" s="7">
        <v>1326800</v>
      </c>
      <c r="W30" s="7">
        <v>1754828</v>
      </c>
      <c r="X30" s="7">
        <v>2258996</v>
      </c>
      <c r="Y30" s="105">
        <v>2189300</v>
      </c>
      <c r="Z30" s="105">
        <v>1409500</v>
      </c>
      <c r="AA30" s="105">
        <v>682500</v>
      </c>
      <c r="AB30" s="105">
        <v>766000</v>
      </c>
      <c r="AC30" s="121">
        <v>671400</v>
      </c>
      <c r="AD30" s="121">
        <v>562500</v>
      </c>
      <c r="AE30" s="121">
        <v>510100</v>
      </c>
      <c r="AF30" s="121">
        <v>620900</v>
      </c>
    </row>
    <row r="31" spans="1:32" ht="15" customHeight="1" x14ac:dyDescent="0.15">
      <c r="A31" s="3" t="s">
        <v>157</v>
      </c>
      <c r="B31" s="76"/>
      <c r="C31" s="76"/>
      <c r="D31" s="77">
        <f>歳入・旧南那須町!D30+歳入・旧烏山町!D30</f>
        <v>0</v>
      </c>
      <c r="E31" s="77">
        <f>歳入・旧南那須町!E30+歳入・旧烏山町!E30</f>
        <v>0</v>
      </c>
      <c r="F31" s="77">
        <f>歳入・旧南那須町!F30+歳入・旧烏山町!F30</f>
        <v>0</v>
      </c>
      <c r="G31" s="77">
        <f>歳入・旧南那須町!G30+歳入・旧烏山町!G30</f>
        <v>0</v>
      </c>
      <c r="H31" s="77">
        <f>歳入・旧南那須町!H30+歳入・旧烏山町!H30</f>
        <v>0</v>
      </c>
      <c r="I31" s="77">
        <f>歳入・旧南那須町!I30+歳入・旧烏山町!I30</f>
        <v>0</v>
      </c>
      <c r="J31" s="77">
        <f>歳入・旧南那須町!J30+歳入・旧烏山町!J30</f>
        <v>0</v>
      </c>
      <c r="K31" s="77">
        <f>歳入・旧南那須町!K30+歳入・旧烏山町!K30</f>
        <v>0</v>
      </c>
      <c r="L31" s="77">
        <f>歳入・旧南那須町!L30+歳入・旧烏山町!L30</f>
        <v>0</v>
      </c>
      <c r="M31" s="77">
        <f>歳入・旧南那須町!M30+歳入・旧烏山町!M30</f>
        <v>0</v>
      </c>
      <c r="N31" s="77">
        <f>歳入・旧南那須町!N30+歳入・旧烏山町!N30</f>
        <v>24800</v>
      </c>
      <c r="O31" s="77">
        <f>歳入・旧南那須町!O30+歳入・旧烏山町!O30</f>
        <v>23600</v>
      </c>
      <c r="P31" s="77">
        <f>歳入・旧南那須町!P30+歳入・旧烏山町!P30</f>
        <v>20700</v>
      </c>
      <c r="Q31" s="77">
        <f>歳入・旧南那須町!Q30+歳入・旧烏山町!Q30</f>
        <v>44300</v>
      </c>
      <c r="R31" s="7">
        <v>36500</v>
      </c>
      <c r="S31" s="7">
        <v>26500</v>
      </c>
      <c r="T31" s="7"/>
      <c r="U31" s="7"/>
      <c r="V31" s="7">
        <v>0</v>
      </c>
      <c r="W31" s="7">
        <v>0</v>
      </c>
      <c r="X31" s="7"/>
      <c r="Y31" s="105"/>
      <c r="Z31" s="105"/>
      <c r="AA31" s="105"/>
      <c r="AB31" s="105"/>
      <c r="AC31" s="121"/>
      <c r="AD31" s="121"/>
      <c r="AE31" s="121"/>
      <c r="AF31" s="121"/>
    </row>
    <row r="32" spans="1:32" ht="15" customHeight="1" x14ac:dyDescent="0.15">
      <c r="A32" s="3" t="s">
        <v>158</v>
      </c>
      <c r="B32" s="76"/>
      <c r="C32" s="76"/>
      <c r="D32" s="77">
        <f>歳入・旧南那須町!D31+歳入・旧烏山町!D31</f>
        <v>0</v>
      </c>
      <c r="E32" s="77">
        <f>歳入・旧南那須町!E31+歳入・旧烏山町!E31</f>
        <v>0</v>
      </c>
      <c r="F32" s="77">
        <f>歳入・旧南那須町!F31+歳入・旧烏山町!F31</f>
        <v>0</v>
      </c>
      <c r="G32" s="77">
        <f>歳入・旧南那須町!G31+歳入・旧烏山町!G31</f>
        <v>0</v>
      </c>
      <c r="H32" s="77">
        <f>歳入・旧南那須町!H31+歳入・旧烏山町!H31</f>
        <v>0</v>
      </c>
      <c r="I32" s="77">
        <f>歳入・旧南那須町!I31+歳入・旧烏山町!I31</f>
        <v>0</v>
      </c>
      <c r="J32" s="77">
        <f>歳入・旧南那須町!J31+歳入・旧烏山町!J31</f>
        <v>0</v>
      </c>
      <c r="K32" s="77">
        <f>歳入・旧南那須町!K31+歳入・旧烏山町!K31</f>
        <v>0</v>
      </c>
      <c r="L32" s="77">
        <f>歳入・旧南那須町!L31+歳入・旧烏山町!L31</f>
        <v>0</v>
      </c>
      <c r="M32" s="77">
        <f>歳入・旧南那須町!M31+歳入・旧烏山町!M31</f>
        <v>0</v>
      </c>
      <c r="N32" s="77">
        <f>歳入・旧南那須町!N31+歳入・旧烏山町!N31</f>
        <v>115300</v>
      </c>
      <c r="O32" s="77">
        <f>歳入・旧南那須町!O31+歳入・旧烏山町!O31</f>
        <v>417900</v>
      </c>
      <c r="P32" s="77">
        <f>歳入・旧南那須町!P31+歳入・旧烏山町!P31</f>
        <v>851600</v>
      </c>
      <c r="Q32" s="77">
        <f>歳入・旧南那須町!Q31+歳入・旧烏山町!Q31</f>
        <v>599100</v>
      </c>
      <c r="R32" s="7">
        <v>465900</v>
      </c>
      <c r="S32" s="7">
        <v>412900</v>
      </c>
      <c r="T32" s="7">
        <v>374611</v>
      </c>
      <c r="U32" s="7">
        <v>350879</v>
      </c>
      <c r="V32" s="7">
        <v>480000</v>
      </c>
      <c r="W32" s="7">
        <v>600000</v>
      </c>
      <c r="X32" s="7">
        <v>589124</v>
      </c>
      <c r="Y32" s="105">
        <v>550000</v>
      </c>
      <c r="Z32" s="105">
        <v>500000</v>
      </c>
      <c r="AA32" s="105">
        <v>400000</v>
      </c>
      <c r="AB32" s="105">
        <v>400000</v>
      </c>
      <c r="AC32" s="121">
        <v>400000</v>
      </c>
      <c r="AD32" s="121">
        <v>400000</v>
      </c>
      <c r="AE32" s="121">
        <v>395000</v>
      </c>
      <c r="AF32" s="121">
        <v>300000</v>
      </c>
    </row>
    <row r="33" spans="1:32" ht="15" customHeight="1" x14ac:dyDescent="0.15">
      <c r="A33" s="3" t="s">
        <v>0</v>
      </c>
      <c r="B33" s="76"/>
      <c r="C33" s="76"/>
      <c r="D33" s="79">
        <f>歳入・旧南那須町!D32+歳入・旧烏山町!D32</f>
        <v>11833100</v>
      </c>
      <c r="E33" s="79">
        <f>歳入・旧南那須町!E32+歳入・旧烏山町!E32</f>
        <v>12663804</v>
      </c>
      <c r="F33" s="79">
        <f>歳入・旧南那須町!F32+歳入・旧烏山町!F32</f>
        <v>12937325</v>
      </c>
      <c r="G33" s="79">
        <f>歳入・旧南那須町!G32+歳入・旧烏山町!G32</f>
        <v>12097441</v>
      </c>
      <c r="H33" s="79">
        <f>歳入・旧南那須町!H32+歳入・旧烏山町!H32</f>
        <v>11815372</v>
      </c>
      <c r="I33" s="79">
        <f>歳入・旧南那須町!I32+歳入・旧烏山町!I32</f>
        <v>12336546</v>
      </c>
      <c r="J33" s="79">
        <f>歳入・旧南那須町!J32+歳入・旧烏山町!J32</f>
        <v>11987670</v>
      </c>
      <c r="K33" s="79">
        <f>歳入・旧南那須町!K32+歳入・旧烏山町!K32</f>
        <v>12035980</v>
      </c>
      <c r="L33" s="79">
        <f>歳入・旧南那須町!L32+歳入・旧烏山町!L32</f>
        <v>13658183</v>
      </c>
      <c r="M33" s="79">
        <f>歳入・旧南那須町!M32+歳入・旧烏山町!M32</f>
        <v>11387397</v>
      </c>
      <c r="N33" s="79">
        <f>歳入・旧南那須町!N32+歳入・旧烏山町!N32</f>
        <v>11655275</v>
      </c>
      <c r="O33" s="79">
        <f>歳入・旧南那須町!O32+歳入・旧烏山町!O32</f>
        <v>11641247</v>
      </c>
      <c r="P33" s="79">
        <f>歳入・旧南那須町!P32+歳入・旧烏山町!P32</f>
        <v>10939436</v>
      </c>
      <c r="Q33" s="79">
        <f>歳入・旧南那須町!Q32+歳入・旧烏山町!Q32</f>
        <v>10738219</v>
      </c>
      <c r="R33" s="6">
        <f t="shared" ref="R33:W33" si="0">SUM(R4:R30)-R16-R17</f>
        <v>11954537</v>
      </c>
      <c r="S33" s="6">
        <f t="shared" si="0"/>
        <v>10837297</v>
      </c>
      <c r="T33" s="6">
        <f t="shared" si="0"/>
        <v>11840599</v>
      </c>
      <c r="U33" s="6">
        <f t="shared" si="0"/>
        <v>11332421</v>
      </c>
      <c r="V33" s="6">
        <f t="shared" si="0"/>
        <v>13290044</v>
      </c>
      <c r="W33" s="6">
        <f t="shared" si="0"/>
        <v>13562035</v>
      </c>
      <c r="X33" s="6">
        <f>SUM(X4:X30)-X16-X17-X18</f>
        <v>14792497</v>
      </c>
      <c r="Y33" s="6">
        <f t="shared" ref="Y33:AB33" si="1">SUM(Y4:Y30)-Y16-Y17-Y18</f>
        <v>14150969</v>
      </c>
      <c r="Z33" s="6">
        <f t="shared" si="1"/>
        <v>12639399</v>
      </c>
      <c r="AA33" s="6">
        <f t="shared" si="1"/>
        <v>12344620</v>
      </c>
      <c r="AB33" s="6">
        <f t="shared" si="1"/>
        <v>12757823</v>
      </c>
      <c r="AC33" s="6">
        <f t="shared" ref="AC33:AD33" si="2">SUM(AC4:AC30)-AC16-AC17-AC18</f>
        <v>12690378</v>
      </c>
      <c r="AD33" s="6">
        <f t="shared" si="2"/>
        <v>12317456</v>
      </c>
      <c r="AE33" s="6">
        <f t="shared" ref="AE33" si="3">SUM(AE4:AE30)-AE16-AE17-AE18</f>
        <v>12129097</v>
      </c>
      <c r="AF33" s="6">
        <f t="shared" ref="AF33" si="4">SUM(AF4:AF30)-AF16-AF17-AF18</f>
        <v>12430923</v>
      </c>
    </row>
    <row r="34" spans="1:32" ht="15" customHeight="1" x14ac:dyDescent="0.15">
      <c r="A34" s="3" t="s">
        <v>1</v>
      </c>
      <c r="B34" s="76"/>
      <c r="C34" s="76"/>
      <c r="D34" s="82">
        <f>歳入・旧南那須町!D33+歳入・旧烏山町!D33</f>
        <v>7072617</v>
      </c>
      <c r="E34" s="82">
        <f>歳入・旧南那須町!E33+歳入・旧烏山町!E33</f>
        <v>7615235</v>
      </c>
      <c r="F34" s="82">
        <f>歳入・旧南那須町!F33+歳入・旧烏山町!F33</f>
        <v>7584751</v>
      </c>
      <c r="G34" s="82">
        <f>歳入・旧南那須町!G33+歳入・旧烏山町!G33</f>
        <v>7497882</v>
      </c>
      <c r="H34" s="82">
        <f>歳入・旧南那須町!H33+歳入・旧烏山町!H33</f>
        <v>7789447</v>
      </c>
      <c r="I34" s="82">
        <f>歳入・旧南那須町!I33+歳入・旧烏山町!I33</f>
        <v>7774572</v>
      </c>
      <c r="J34" s="82">
        <f>歳入・旧南那須町!J33+歳入・旧烏山町!J33</f>
        <v>8075654</v>
      </c>
      <c r="K34" s="82">
        <f>歳入・旧南那須町!K33+歳入・旧烏山町!K33</f>
        <v>8196739</v>
      </c>
      <c r="L34" s="82">
        <f>歳入・旧南那須町!L33+歳入・旧烏山町!L33</f>
        <v>8453459</v>
      </c>
      <c r="M34" s="82">
        <f>歳入・旧南那須町!M33+歳入・旧烏山町!M33</f>
        <v>8601413</v>
      </c>
      <c r="N34" s="82">
        <f>歳入・旧南那須町!N33+歳入・旧烏山町!N33</f>
        <v>8252075</v>
      </c>
      <c r="O34" s="82">
        <f>歳入・旧南那須町!O33+歳入・旧烏山町!O33</f>
        <v>7697360</v>
      </c>
      <c r="P34" s="82">
        <f>歳入・旧南那須町!P33+歳入・旧烏山町!P33</f>
        <v>7310515</v>
      </c>
      <c r="Q34" s="82">
        <f>歳入・旧南那須町!Q33+歳入・旧烏山町!Q33</f>
        <v>7369137</v>
      </c>
      <c r="R34" s="9">
        <f t="shared" ref="R34:X34" si="5">SUM(R4:R15)+R19</f>
        <v>7666314</v>
      </c>
      <c r="S34" s="9">
        <f t="shared" si="5"/>
        <v>8013869</v>
      </c>
      <c r="T34" s="9">
        <f t="shared" si="5"/>
        <v>7847560</v>
      </c>
      <c r="U34" s="9">
        <f t="shared" si="5"/>
        <v>7854313</v>
      </c>
      <c r="V34" s="9">
        <f t="shared" si="5"/>
        <v>8031828</v>
      </c>
      <c r="W34" s="9">
        <f t="shared" si="5"/>
        <v>8354375</v>
      </c>
      <c r="X34" s="9">
        <f t="shared" si="5"/>
        <v>8661318</v>
      </c>
      <c r="Y34" s="108">
        <f t="shared" ref="Y34:AB34" si="6">SUM(Y4:Y15)+Y19</f>
        <v>8242960</v>
      </c>
      <c r="Z34" s="108">
        <f t="shared" si="6"/>
        <v>8384970</v>
      </c>
      <c r="AA34" s="108">
        <f t="shared" si="6"/>
        <v>8467181</v>
      </c>
      <c r="AB34" s="108">
        <f t="shared" si="6"/>
        <v>8735630</v>
      </c>
      <c r="AC34" s="108">
        <f t="shared" ref="AC34:AD34" si="7">SUM(AC4:AC15)+AC19</f>
        <v>8523792</v>
      </c>
      <c r="AD34" s="108">
        <f t="shared" si="7"/>
        <v>8583151</v>
      </c>
      <c r="AE34" s="108">
        <f t="shared" ref="AE34" si="8">SUM(AE4:AE15)+AE19</f>
        <v>8411141</v>
      </c>
      <c r="AF34" s="108">
        <f t="shared" ref="AF34" si="9">SUM(AF4:AF15)+AF19</f>
        <v>8828104</v>
      </c>
    </row>
    <row r="35" spans="1:32" ht="15" customHeight="1" x14ac:dyDescent="0.15">
      <c r="A35" s="3" t="s">
        <v>150</v>
      </c>
      <c r="B35" s="76"/>
      <c r="C35" s="76"/>
      <c r="D35" s="82">
        <f>歳入・旧南那須町!D34+歳入・旧烏山町!D34</f>
        <v>4760483</v>
      </c>
      <c r="E35" s="82">
        <f>歳入・旧南那須町!E34+歳入・旧烏山町!E34</f>
        <v>5048569</v>
      </c>
      <c r="F35" s="82">
        <f>歳入・旧南那須町!F34+歳入・旧烏山町!F34</f>
        <v>5352574</v>
      </c>
      <c r="G35" s="82">
        <f>歳入・旧南那須町!G34+歳入・旧烏山町!G34</f>
        <v>4599559</v>
      </c>
      <c r="H35" s="82">
        <f>歳入・旧南那須町!H34+歳入・旧烏山町!H34</f>
        <v>4025925</v>
      </c>
      <c r="I35" s="82">
        <f>歳入・旧南那須町!I34+歳入・旧烏山町!I34</f>
        <v>4561974</v>
      </c>
      <c r="J35" s="82">
        <f>歳入・旧南那須町!J34+歳入・旧烏山町!J34</f>
        <v>3912016</v>
      </c>
      <c r="K35" s="82">
        <f>歳入・旧南那須町!K34+歳入・旧烏山町!K34</f>
        <v>3839241</v>
      </c>
      <c r="L35" s="82">
        <f>歳入・旧南那須町!L34+歳入・旧烏山町!L34</f>
        <v>5204724</v>
      </c>
      <c r="M35" s="82">
        <f>歳入・旧南那須町!M34+歳入・旧烏山町!M34</f>
        <v>2785984</v>
      </c>
      <c r="N35" s="82">
        <f>歳入・旧南那須町!N34+歳入・旧烏山町!N34</f>
        <v>3403200</v>
      </c>
      <c r="O35" s="82">
        <f>歳入・旧南那須町!O34+歳入・旧烏山町!O34</f>
        <v>3943887</v>
      </c>
      <c r="P35" s="82">
        <f>歳入・旧南那須町!P34+歳入・旧烏山町!P34</f>
        <v>3628921</v>
      </c>
      <c r="Q35" s="82">
        <f>歳入・旧南那須町!Q34+歳入・旧烏山町!Q34</f>
        <v>3369082</v>
      </c>
      <c r="R35" s="9">
        <f t="shared" ref="R35:X35" si="10">SUM(R20:R30)</f>
        <v>4288223</v>
      </c>
      <c r="S35" s="9">
        <f t="shared" si="10"/>
        <v>2823428</v>
      </c>
      <c r="T35" s="9">
        <f t="shared" si="10"/>
        <v>3993039</v>
      </c>
      <c r="U35" s="9">
        <f t="shared" si="10"/>
        <v>3478108</v>
      </c>
      <c r="V35" s="9">
        <f t="shared" si="10"/>
        <v>5258216</v>
      </c>
      <c r="W35" s="9">
        <f t="shared" si="10"/>
        <v>5207660</v>
      </c>
      <c r="X35" s="9">
        <f t="shared" si="10"/>
        <v>6131179</v>
      </c>
      <c r="Y35" s="108">
        <f t="shared" ref="Y35:AB35" si="11">SUM(Y20:Y30)</f>
        <v>5908009</v>
      </c>
      <c r="Z35" s="108">
        <f t="shared" si="11"/>
        <v>4254429</v>
      </c>
      <c r="AA35" s="108">
        <f t="shared" si="11"/>
        <v>3877439</v>
      </c>
      <c r="AB35" s="108">
        <f t="shared" si="11"/>
        <v>4022193</v>
      </c>
      <c r="AC35" s="108">
        <f t="shared" ref="AC35:AD35" si="12">SUM(AC20:AC30)</f>
        <v>4166586</v>
      </c>
      <c r="AD35" s="108">
        <f t="shared" si="12"/>
        <v>3734305</v>
      </c>
      <c r="AE35" s="108">
        <f t="shared" ref="AE35" si="13">SUM(AE20:AE30)</f>
        <v>3717956</v>
      </c>
      <c r="AF35" s="108">
        <f t="shared" ref="AF35" si="14">SUM(AF20:AF30)</f>
        <v>3602819</v>
      </c>
    </row>
    <row r="36" spans="1:32" ht="15" customHeight="1" x14ac:dyDescent="0.15">
      <c r="A36" s="3" t="s">
        <v>3</v>
      </c>
      <c r="B36" s="76"/>
      <c r="C36" s="76"/>
      <c r="D36" s="82">
        <f>歳入・旧南那須町!D35+歳入・旧烏山町!D35</f>
        <v>4624997</v>
      </c>
      <c r="E36" s="82">
        <f>歳入・旧南那須町!E35+歳入・旧烏山町!E35</f>
        <v>4881809</v>
      </c>
      <c r="F36" s="82">
        <f>歳入・旧南那須町!F35+歳入・旧烏山町!F35</f>
        <v>4521049</v>
      </c>
      <c r="G36" s="82">
        <f>歳入・旧南那須町!G35+歳入・旧烏山町!G35</f>
        <v>4107426</v>
      </c>
      <c r="H36" s="82">
        <f>歳入・旧南那須町!H35+歳入・旧烏山町!H35</f>
        <v>4175367</v>
      </c>
      <c r="I36" s="82">
        <f>歳入・旧南那須町!I35+歳入・旧烏山町!I35</f>
        <v>4290559</v>
      </c>
      <c r="J36" s="82">
        <f>歳入・旧南那須町!J35+歳入・旧烏山町!J35</f>
        <v>4129923</v>
      </c>
      <c r="K36" s="82">
        <f>歳入・旧南那須町!K35+歳入・旧烏山町!K35</f>
        <v>3938805</v>
      </c>
      <c r="L36" s="82">
        <f>歳入・旧南那須町!L35+歳入・旧烏山町!L35</f>
        <v>4700318</v>
      </c>
      <c r="M36" s="82">
        <f>歳入・旧南那須町!M35+歳入・旧烏山町!M35</f>
        <v>3747170</v>
      </c>
      <c r="N36" s="82">
        <f>歳入・旧南那須町!N35+歳入・旧烏山町!N35</f>
        <v>4078523</v>
      </c>
      <c r="O36" s="82">
        <f>歳入・旧南那須町!O35+歳入・旧烏山町!O35</f>
        <v>4210615</v>
      </c>
      <c r="P36" s="82">
        <f>歳入・旧南那須町!P35+歳入・旧烏山町!P35</f>
        <v>4013094</v>
      </c>
      <c r="Q36" s="82">
        <f>歳入・旧南那須町!Q35+歳入・旧烏山町!Q35</f>
        <v>4205923</v>
      </c>
      <c r="R36" s="9">
        <f t="shared" ref="R36:X36" si="15">+R4+R20+R21+R22+R25+R26+R27+R28+R29</f>
        <v>3783008</v>
      </c>
      <c r="S36" s="9">
        <f t="shared" si="15"/>
        <v>3649273</v>
      </c>
      <c r="T36" s="9">
        <f t="shared" si="15"/>
        <v>4426464</v>
      </c>
      <c r="U36" s="9">
        <f t="shared" si="15"/>
        <v>3987870</v>
      </c>
      <c r="V36" s="9">
        <f t="shared" si="15"/>
        <v>4205859</v>
      </c>
      <c r="W36" s="9">
        <f t="shared" si="15"/>
        <v>3782037</v>
      </c>
      <c r="X36" s="9">
        <f t="shared" si="15"/>
        <v>4473807</v>
      </c>
      <c r="Y36" s="108">
        <f t="shared" ref="Y36:AB36" si="16">+Y4+Y20+Y21+Y22+Y25+Y26+Y27+Y28+Y29</f>
        <v>4407359</v>
      </c>
      <c r="Z36" s="108">
        <f t="shared" si="16"/>
        <v>3918975</v>
      </c>
      <c r="AA36" s="108">
        <f t="shared" si="16"/>
        <v>4239940</v>
      </c>
      <c r="AB36" s="108">
        <f t="shared" si="16"/>
        <v>4225787</v>
      </c>
      <c r="AC36" s="108">
        <f t="shared" ref="AC36:AD36" si="17">+AC4+AC20+AC21+AC22+AC25+AC26+AC27+AC28+AC29</f>
        <v>4547778</v>
      </c>
      <c r="AD36" s="108">
        <f t="shared" si="17"/>
        <v>4341981</v>
      </c>
      <c r="AE36" s="108">
        <f t="shared" ref="AE36" si="18">+AE4+AE20+AE21+AE22+AE25+AE26+AE27+AE28+AE29</f>
        <v>4387729</v>
      </c>
      <c r="AF36" s="108">
        <f t="shared" ref="AF36" si="19">+AF4+AF20+AF21+AF22+AF25+AF26+AF27+AF28+AF29</f>
        <v>4165698</v>
      </c>
    </row>
    <row r="37" spans="1:32" ht="15" customHeight="1" x14ac:dyDescent="0.15">
      <c r="A37" s="3" t="s">
        <v>2</v>
      </c>
      <c r="B37" s="76"/>
      <c r="C37" s="76"/>
      <c r="D37" s="82">
        <f>歳入・旧南那須町!D36+歳入・旧烏山町!D36</f>
        <v>7208103</v>
      </c>
      <c r="E37" s="82">
        <f>歳入・旧南那須町!E36+歳入・旧烏山町!E36</f>
        <v>7781995</v>
      </c>
      <c r="F37" s="82">
        <f>歳入・旧南那須町!F36+歳入・旧烏山町!F36</f>
        <v>8416276</v>
      </c>
      <c r="G37" s="82">
        <f>歳入・旧南那須町!G36+歳入・旧烏山町!G36</f>
        <v>7990015</v>
      </c>
      <c r="H37" s="82">
        <f>歳入・旧南那須町!H36+歳入・旧烏山町!H36</f>
        <v>7640005</v>
      </c>
      <c r="I37" s="82">
        <f>歳入・旧南那須町!I36+歳入・旧烏山町!I36</f>
        <v>8045987</v>
      </c>
      <c r="J37" s="82">
        <f>歳入・旧南那須町!J36+歳入・旧烏山町!J36</f>
        <v>7857747</v>
      </c>
      <c r="K37" s="82">
        <f>歳入・旧南那須町!K36+歳入・旧烏山町!K36</f>
        <v>8097175</v>
      </c>
      <c r="L37" s="82">
        <f>歳入・旧南那須町!L36+歳入・旧烏山町!L36</f>
        <v>8957865</v>
      </c>
      <c r="M37" s="82">
        <f>歳入・旧南那須町!M36+歳入・旧烏山町!M36</f>
        <v>7640227</v>
      </c>
      <c r="N37" s="82">
        <f>歳入・旧南那須町!N36+歳入・旧烏山町!N36</f>
        <v>7576752</v>
      </c>
      <c r="O37" s="82">
        <f>歳入・旧南那須町!O36+歳入・旧烏山町!O36</f>
        <v>7430632</v>
      </c>
      <c r="P37" s="82">
        <f>歳入・旧南那須町!P36+歳入・旧烏山町!P36</f>
        <v>6926342</v>
      </c>
      <c r="Q37" s="82">
        <f>歳入・旧南那須町!Q36+歳入・旧烏山町!Q36</f>
        <v>6532296</v>
      </c>
      <c r="R37" s="9">
        <f t="shared" ref="R37:X37" si="20">SUM(R5:R19)-R16-R17+R23+R24+R30</f>
        <v>8171529</v>
      </c>
      <c r="S37" s="9">
        <f t="shared" si="20"/>
        <v>7188024</v>
      </c>
      <c r="T37" s="9">
        <f t="shared" si="20"/>
        <v>7414135</v>
      </c>
      <c r="U37" s="9">
        <f t="shared" si="20"/>
        <v>7344551</v>
      </c>
      <c r="V37" s="9">
        <f t="shared" si="20"/>
        <v>9084185</v>
      </c>
      <c r="W37" s="9">
        <f t="shared" si="20"/>
        <v>9779998</v>
      </c>
      <c r="X37" s="9">
        <f t="shared" si="20"/>
        <v>10586027</v>
      </c>
      <c r="Y37" s="108">
        <f t="shared" ref="Y37:AB37" si="21">SUM(Y5:Y19)-Y16-Y17+Y23+Y24+Y30</f>
        <v>9751927</v>
      </c>
      <c r="Z37" s="108">
        <f t="shared" si="21"/>
        <v>8752131</v>
      </c>
      <c r="AA37" s="108">
        <f t="shared" si="21"/>
        <v>8256348</v>
      </c>
      <c r="AB37" s="108">
        <f t="shared" si="21"/>
        <v>8540222</v>
      </c>
      <c r="AC37" s="108">
        <f t="shared" ref="AC37:AD37" si="22">SUM(AC5:AC19)-AC16-AC17+AC23+AC24+AC30</f>
        <v>8145850</v>
      </c>
      <c r="AD37" s="108">
        <f t="shared" si="22"/>
        <v>7980411</v>
      </c>
      <c r="AE37" s="108">
        <f t="shared" ref="AE37" si="23">SUM(AE5:AE19)-AE16-AE17+AE23+AE24+AE30</f>
        <v>7744621</v>
      </c>
      <c r="AF37" s="108">
        <f t="shared" ref="AF37" si="24">SUM(AF5:AF19)-AF16-AF17+AF23+AF24+AF30</f>
        <v>8267588</v>
      </c>
    </row>
    <row r="38" spans="1:32" ht="15" customHeight="1" x14ac:dyDescent="0.2">
      <c r="A38" s="22" t="s">
        <v>78</v>
      </c>
      <c r="B38" s="22"/>
      <c r="C38" s="22"/>
      <c r="D38" s="22"/>
      <c r="E38" s="22"/>
      <c r="F38" s="22"/>
      <c r="G38" s="22"/>
      <c r="H38" s="22"/>
      <c r="I38" s="22"/>
      <c r="J38" s="22"/>
      <c r="K38" s="54" t="str">
        <f>財政指標!$X$1</f>
        <v>那須烏山市</v>
      </c>
      <c r="L38" s="51"/>
      <c r="M38" s="22"/>
      <c r="N38" s="22"/>
      <c r="O38" s="22"/>
      <c r="P38" s="22"/>
      <c r="Q38" s="22"/>
      <c r="R38" s="54"/>
      <c r="S38" s="54"/>
      <c r="T38" s="54"/>
      <c r="U38" s="54" t="str">
        <f>財政指標!$X$1</f>
        <v>那須烏山市</v>
      </c>
      <c r="V38" s="51"/>
      <c r="W38" s="54"/>
      <c r="X38" s="54"/>
      <c r="Y38" s="54"/>
      <c r="Z38" s="54"/>
      <c r="AC38" s="54"/>
      <c r="AE38" s="54" t="str">
        <f>財政指標!$X$1</f>
        <v>那須烏山市</v>
      </c>
      <c r="AF38" s="51"/>
    </row>
    <row r="39" spans="1:32" ht="15" customHeight="1" x14ac:dyDescent="0.15">
      <c r="K39" s="15"/>
      <c r="L39" s="15" t="s">
        <v>325</v>
      </c>
      <c r="N39" s="35" t="s">
        <v>293</v>
      </c>
      <c r="U39" s="15"/>
      <c r="V39" s="15" t="s">
        <v>325</v>
      </c>
      <c r="AE39" s="15"/>
      <c r="AF39" s="15" t="s">
        <v>325</v>
      </c>
    </row>
    <row r="40" spans="1:32" s="103" customFormat="1" ht="15" customHeight="1" x14ac:dyDescent="0.2">
      <c r="A40" s="39"/>
      <c r="B40" s="74" t="s">
        <v>167</v>
      </c>
      <c r="C40" s="74" t="s">
        <v>169</v>
      </c>
      <c r="D40" s="74" t="s">
        <v>171</v>
      </c>
      <c r="E40" s="74" t="s">
        <v>173</v>
      </c>
      <c r="F40" s="74" t="s">
        <v>175</v>
      </c>
      <c r="G40" s="74" t="s">
        <v>177</v>
      </c>
      <c r="H40" s="75" t="s">
        <v>179</v>
      </c>
      <c r="I40" s="74" t="s">
        <v>181</v>
      </c>
      <c r="J40" s="75" t="s">
        <v>183</v>
      </c>
      <c r="K40" s="75" t="s">
        <v>185</v>
      </c>
      <c r="L40" s="74" t="s">
        <v>187</v>
      </c>
      <c r="M40" s="74" t="s">
        <v>189</v>
      </c>
      <c r="N40" s="74" t="s">
        <v>191</v>
      </c>
      <c r="O40" s="74" t="s">
        <v>193</v>
      </c>
      <c r="P40" s="74" t="s">
        <v>195</v>
      </c>
      <c r="Q40" s="74" t="s">
        <v>196</v>
      </c>
      <c r="R40" s="39" t="s">
        <v>163</v>
      </c>
      <c r="S40" s="39" t="s">
        <v>302</v>
      </c>
      <c r="T40" s="39" t="s">
        <v>295</v>
      </c>
      <c r="U40" s="39" t="s">
        <v>303</v>
      </c>
      <c r="V40" s="39" t="s">
        <v>304</v>
      </c>
      <c r="W40" s="39" t="s">
        <v>307</v>
      </c>
      <c r="X40" s="39" t="s">
        <v>306</v>
      </c>
      <c r="Y40" s="39" t="s">
        <v>309</v>
      </c>
      <c r="Z40" s="39" t="s">
        <v>310</v>
      </c>
      <c r="AA40" s="39" t="s">
        <v>311</v>
      </c>
      <c r="AB40" s="39" t="s">
        <v>312</v>
      </c>
      <c r="AC40" s="39" t="s">
        <v>313</v>
      </c>
      <c r="AD40" s="39" t="s">
        <v>319</v>
      </c>
      <c r="AE40" s="39" t="str">
        <f>AE3</f>
        <v>１８(H30)</v>
      </c>
      <c r="AF40" s="39" t="str">
        <f>AF3</f>
        <v>１９(R１)</v>
      </c>
    </row>
    <row r="41" spans="1:32" ht="15" customHeight="1" x14ac:dyDescent="0.15">
      <c r="A41" s="3" t="s">
        <v>97</v>
      </c>
      <c r="B41" s="76"/>
      <c r="C41" s="76"/>
      <c r="D41" s="83">
        <f t="shared" ref="D41:X41" si="25">+D4/D$33*100</f>
        <v>23.612916311025849</v>
      </c>
      <c r="E41" s="83">
        <f t="shared" si="25"/>
        <v>23.46784583842264</v>
      </c>
      <c r="F41" s="83">
        <f t="shared" si="25"/>
        <v>23.411122469289438</v>
      </c>
      <c r="G41" s="83">
        <f t="shared" si="25"/>
        <v>23.560321558914815</v>
      </c>
      <c r="H41" s="83">
        <f t="shared" si="25"/>
        <v>25.818789285686478</v>
      </c>
      <c r="I41" s="83">
        <f t="shared" si="25"/>
        <v>23.827949897807702</v>
      </c>
      <c r="J41" s="83">
        <f t="shared" si="25"/>
        <v>25.526511824232735</v>
      </c>
      <c r="K41" s="83">
        <f t="shared" si="25"/>
        <v>24.12513978919872</v>
      </c>
      <c r="L41" s="83">
        <f t="shared" si="25"/>
        <v>21.217558733837436</v>
      </c>
      <c r="M41" s="83">
        <f t="shared" si="25"/>
        <v>25.090940449340614</v>
      </c>
      <c r="N41" s="83">
        <f t="shared" si="25"/>
        <v>24.589612857697478</v>
      </c>
      <c r="O41" s="83">
        <f t="shared" si="25"/>
        <v>23.816924423989974</v>
      </c>
      <c r="P41" s="83">
        <f t="shared" si="25"/>
        <v>24.877763350871103</v>
      </c>
      <c r="Q41" s="83">
        <f t="shared" si="25"/>
        <v>25.939869544474742</v>
      </c>
      <c r="R41" s="20">
        <f t="shared" si="25"/>
        <v>23.518811309881762</v>
      </c>
      <c r="S41" s="20">
        <f t="shared" si="25"/>
        <v>26.804423649181157</v>
      </c>
      <c r="T41" s="20">
        <f t="shared" si="25"/>
        <v>27.199586777662176</v>
      </c>
      <c r="U41" s="20">
        <f t="shared" si="25"/>
        <v>28.215444872724021</v>
      </c>
      <c r="V41" s="20">
        <f t="shared" si="25"/>
        <v>23.100954368548365</v>
      </c>
      <c r="W41" s="20">
        <f t="shared" si="25"/>
        <v>22.319961569189285</v>
      </c>
      <c r="X41" s="20">
        <f t="shared" si="25"/>
        <v>20.468910691683764</v>
      </c>
      <c r="Y41" s="20">
        <f t="shared" ref="Y41:AB41" si="26">+Y4/Y$33*100</f>
        <v>21.086704380456208</v>
      </c>
      <c r="Z41" s="20">
        <f t="shared" si="26"/>
        <v>24.551333492992825</v>
      </c>
      <c r="AA41" s="20">
        <f t="shared" si="26"/>
        <v>24.42278498649614</v>
      </c>
      <c r="AB41" s="20">
        <f t="shared" si="26"/>
        <v>23.936936576091391</v>
      </c>
      <c r="AC41" s="20">
        <f t="shared" ref="AC41:AD41" si="27">+AC4/AC$33*100</f>
        <v>24.810663638230476</v>
      </c>
      <c r="AD41" s="20">
        <f t="shared" si="27"/>
        <v>26.780611191142068</v>
      </c>
      <c r="AE41" s="20">
        <f t="shared" ref="AE41" si="28">+AE4/AE$33*100</f>
        <v>26.992693685275992</v>
      </c>
      <c r="AF41" s="20">
        <f t="shared" ref="AF41" si="29">+AF4/AF$33*100</f>
        <v>26.375354428629315</v>
      </c>
    </row>
    <row r="42" spans="1:32" ht="15" customHeight="1" x14ac:dyDescent="0.15">
      <c r="A42" s="3" t="s">
        <v>98</v>
      </c>
      <c r="B42" s="76"/>
      <c r="C42" s="76"/>
      <c r="D42" s="83">
        <f t="shared" ref="D42:X42" si="30">+D5/D$33*100</f>
        <v>2.1003540914891277</v>
      </c>
      <c r="E42" s="83">
        <f t="shared" si="30"/>
        <v>2.1301735244796904</v>
      </c>
      <c r="F42" s="83">
        <f t="shared" si="30"/>
        <v>2.2799767339848076</v>
      </c>
      <c r="G42" s="83">
        <f t="shared" si="30"/>
        <v>2.4826324840104617</v>
      </c>
      <c r="H42" s="83">
        <f t="shared" si="30"/>
        <v>2.6277462952499508</v>
      </c>
      <c r="I42" s="83">
        <f t="shared" si="30"/>
        <v>2.5700710717570381</v>
      </c>
      <c r="J42" s="83">
        <f t="shared" si="30"/>
        <v>1.7568885363043862</v>
      </c>
      <c r="K42" s="83">
        <f t="shared" si="30"/>
        <v>1.2871241062215126</v>
      </c>
      <c r="L42" s="83">
        <f t="shared" si="30"/>
        <v>1.1618309697563725</v>
      </c>
      <c r="M42" s="83">
        <f t="shared" si="30"/>
        <v>1.4169612247645358</v>
      </c>
      <c r="N42" s="83">
        <f t="shared" si="30"/>
        <v>1.4031414960178976</v>
      </c>
      <c r="O42" s="83">
        <f t="shared" si="30"/>
        <v>1.4415380070537116</v>
      </c>
      <c r="P42" s="83">
        <f t="shared" si="30"/>
        <v>1.5751269078223045</v>
      </c>
      <c r="Q42" s="83">
        <f t="shared" si="30"/>
        <v>2.2089696624738235</v>
      </c>
      <c r="R42" s="20">
        <f t="shared" si="30"/>
        <v>2.4851652556682033</v>
      </c>
      <c r="S42" s="20">
        <f t="shared" si="30"/>
        <v>3.8592003153553875</v>
      </c>
      <c r="T42" s="20">
        <f t="shared" si="30"/>
        <v>1.4901695429428865</v>
      </c>
      <c r="U42" s="20">
        <f t="shared" si="30"/>
        <v>1.4992118630255618</v>
      </c>
      <c r="V42" s="20">
        <f t="shared" si="30"/>
        <v>1.2016288283168963</v>
      </c>
      <c r="W42" s="20">
        <f t="shared" si="30"/>
        <v>1.1404483176750393</v>
      </c>
      <c r="X42" s="20">
        <f t="shared" si="30"/>
        <v>1.0233701585337487</v>
      </c>
      <c r="Y42" s="20">
        <f t="shared" ref="Y42:AB42" si="31">+Y5/Y$33*100</f>
        <v>1.0042633829527858</v>
      </c>
      <c r="Z42" s="20">
        <f t="shared" si="31"/>
        <v>1.0740779684223909</v>
      </c>
      <c r="AA42" s="20">
        <f t="shared" si="31"/>
        <v>1.0475008546233096</v>
      </c>
      <c r="AB42" s="20">
        <f t="shared" si="31"/>
        <v>1.0599614056410722</v>
      </c>
      <c r="AC42" s="20">
        <f t="shared" ref="AC42:AD42" si="32">+AC5/AC$33*100</f>
        <v>1.061843863122123</v>
      </c>
      <c r="AD42" s="20">
        <f t="shared" si="32"/>
        <v>1.0922628828550311</v>
      </c>
      <c r="AE42" s="20">
        <f t="shared" ref="AE42" si="33">+AE5/AE$33*100</f>
        <v>1.1153509614112247</v>
      </c>
      <c r="AF42" s="20">
        <f t="shared" ref="AF42" si="34">+AF5/AF$33*100</f>
        <v>1.1487642550758297</v>
      </c>
    </row>
    <row r="43" spans="1:32" ht="15" customHeight="1" x14ac:dyDescent="0.15">
      <c r="A43" s="3" t="s">
        <v>160</v>
      </c>
      <c r="B43" s="76"/>
      <c r="C43" s="76"/>
      <c r="D43" s="83">
        <f t="shared" ref="D43:X43" si="35">+D6/D$33*100</f>
        <v>1.0785170411810938</v>
      </c>
      <c r="E43" s="83">
        <f t="shared" si="35"/>
        <v>0.70988938236883647</v>
      </c>
      <c r="F43" s="83">
        <f t="shared" si="35"/>
        <v>0.71763676030400414</v>
      </c>
      <c r="G43" s="83">
        <f t="shared" si="35"/>
        <v>0.99943450850473248</v>
      </c>
      <c r="H43" s="83">
        <f t="shared" si="35"/>
        <v>0.72642655686168833</v>
      </c>
      <c r="I43" s="83">
        <f t="shared" si="35"/>
        <v>0.39080630834595032</v>
      </c>
      <c r="J43" s="83">
        <f t="shared" si="35"/>
        <v>0.31879422773566507</v>
      </c>
      <c r="K43" s="83">
        <f t="shared" si="35"/>
        <v>0.25422940217580953</v>
      </c>
      <c r="L43" s="83">
        <f t="shared" si="35"/>
        <v>0.20985221826358602</v>
      </c>
      <c r="M43" s="83">
        <f t="shared" si="35"/>
        <v>1.0573180156975295</v>
      </c>
      <c r="N43" s="83">
        <f t="shared" si="35"/>
        <v>1.0336778840482099</v>
      </c>
      <c r="O43" s="83">
        <f t="shared" si="35"/>
        <v>0.32592728253253284</v>
      </c>
      <c r="P43" s="83">
        <f t="shared" si="35"/>
        <v>0.2381292783284257</v>
      </c>
      <c r="Q43" s="83">
        <f t="shared" si="35"/>
        <v>0.23651966867131316</v>
      </c>
      <c r="R43" s="20">
        <f t="shared" si="35"/>
        <v>0.12194533339099622</v>
      </c>
      <c r="S43" s="20">
        <f t="shared" si="35"/>
        <v>9.1074370297316756E-2</v>
      </c>
      <c r="T43" s="20">
        <f t="shared" si="35"/>
        <v>0.11100789748896994</v>
      </c>
      <c r="U43" s="20">
        <f t="shared" si="35"/>
        <v>0.11672704358583219</v>
      </c>
      <c r="V43" s="20">
        <f t="shared" si="35"/>
        <v>8.0232992456608865E-2</v>
      </c>
      <c r="W43" s="20">
        <f t="shared" si="35"/>
        <v>6.6981098338118134E-2</v>
      </c>
      <c r="X43" s="20">
        <f t="shared" si="35"/>
        <v>4.7415929846056415E-2</v>
      </c>
      <c r="Y43" s="20">
        <f t="shared" ref="Y43:AB43" si="36">+Y6/Y$33*100</f>
        <v>4.3269121711735782E-2</v>
      </c>
      <c r="Z43" s="20">
        <f t="shared" si="36"/>
        <v>4.4582816002564682E-2</v>
      </c>
      <c r="AA43" s="20">
        <f t="shared" si="36"/>
        <v>4.0349561185358478E-2</v>
      </c>
      <c r="AB43" s="20">
        <f t="shared" si="36"/>
        <v>3.1713874694765713E-2</v>
      </c>
      <c r="AC43" s="20">
        <f t="shared" ref="AC43:AD43" si="37">+AC6/AC$33*100</f>
        <v>1.8155487567037009E-2</v>
      </c>
      <c r="AD43" s="20">
        <f t="shared" si="37"/>
        <v>3.4560707990351248E-2</v>
      </c>
      <c r="AE43" s="20">
        <f t="shared" ref="AE43" si="38">+AE6/AE$33*100</f>
        <v>3.7958308025733495E-2</v>
      </c>
      <c r="AF43" s="20">
        <f t="shared" ref="AF43" si="39">+AF6/AF$33*100</f>
        <v>1.4938552833124299E-2</v>
      </c>
    </row>
    <row r="44" spans="1:32" ht="15" customHeight="1" x14ac:dyDescent="0.15">
      <c r="A44" s="3" t="s">
        <v>161</v>
      </c>
      <c r="B44" s="76"/>
      <c r="C44" s="76"/>
      <c r="D44" s="83">
        <f t="shared" ref="D44:X44" si="40">+D7/D$33*100</f>
        <v>0</v>
      </c>
      <c r="E44" s="83">
        <f t="shared" si="40"/>
        <v>0</v>
      </c>
      <c r="F44" s="83">
        <f t="shared" si="40"/>
        <v>0</v>
      </c>
      <c r="G44" s="83">
        <f t="shared" si="40"/>
        <v>0</v>
      </c>
      <c r="H44" s="83">
        <f t="shared" si="40"/>
        <v>0</v>
      </c>
      <c r="I44" s="83">
        <f t="shared" si="40"/>
        <v>0</v>
      </c>
      <c r="J44" s="83">
        <f t="shared" si="40"/>
        <v>0</v>
      </c>
      <c r="K44" s="83">
        <f t="shared" si="40"/>
        <v>0</v>
      </c>
      <c r="L44" s="83">
        <f t="shared" si="40"/>
        <v>0</v>
      </c>
      <c r="M44" s="83">
        <f t="shared" si="40"/>
        <v>0</v>
      </c>
      <c r="N44" s="83">
        <f t="shared" si="40"/>
        <v>0</v>
      </c>
      <c r="O44" s="83">
        <f t="shared" si="40"/>
        <v>0</v>
      </c>
      <c r="P44" s="83">
        <f t="shared" si="40"/>
        <v>0</v>
      </c>
      <c r="Q44" s="83">
        <f t="shared" si="40"/>
        <v>3.7129062091208975E-2</v>
      </c>
      <c r="R44" s="20">
        <f t="shared" si="40"/>
        <v>5.7442626176153873E-2</v>
      </c>
      <c r="S44" s="20">
        <f t="shared" si="40"/>
        <v>9.7893413828189821E-2</v>
      </c>
      <c r="T44" s="20">
        <f t="shared" si="40"/>
        <v>9.8592985033949712E-2</v>
      </c>
      <c r="U44" s="20">
        <f t="shared" si="40"/>
        <v>3.7114752443454052E-2</v>
      </c>
      <c r="V44" s="20">
        <f t="shared" si="40"/>
        <v>2.4604884679087592E-2</v>
      </c>
      <c r="W44" s="20">
        <f t="shared" si="40"/>
        <v>3.0408415846146983E-2</v>
      </c>
      <c r="X44" s="20">
        <f t="shared" si="40"/>
        <v>3.1536257874515708E-2</v>
      </c>
      <c r="Y44" s="20">
        <f t="shared" ref="Y44:AB44" si="41">+Y7/Y$33*100</f>
        <v>3.8046864493873178E-2</v>
      </c>
      <c r="Z44" s="20">
        <f t="shared" si="41"/>
        <v>8.5692365594281811E-2</v>
      </c>
      <c r="AA44" s="20">
        <f t="shared" si="41"/>
        <v>0.16815422426935783</v>
      </c>
      <c r="AB44" s="20">
        <f t="shared" si="41"/>
        <v>0.12262280171154592</v>
      </c>
      <c r="AC44" s="20">
        <f t="shared" ref="AC44:AD44" si="42">+AC7/AC$33*100</f>
        <v>6.9651195575104227E-2</v>
      </c>
      <c r="AD44" s="20">
        <f t="shared" si="42"/>
        <v>0.10511910901082172</v>
      </c>
      <c r="AE44" s="20">
        <f t="shared" ref="AE44" si="43">+AE7/AE$33*100</f>
        <v>8.0690260783634588E-2</v>
      </c>
      <c r="AF44" s="20">
        <f t="shared" ref="AF44" si="44">+AF7/AF$33*100</f>
        <v>9.3540922102083646E-2</v>
      </c>
    </row>
    <row r="45" spans="1:32" ht="15" customHeight="1" x14ac:dyDescent="0.15">
      <c r="A45" s="3" t="s">
        <v>162</v>
      </c>
      <c r="B45" s="76"/>
      <c r="C45" s="76"/>
      <c r="D45" s="83">
        <f t="shared" ref="D45:X45" si="45">+D8/D$33*100</f>
        <v>0</v>
      </c>
      <c r="E45" s="83">
        <f t="shared" si="45"/>
        <v>0</v>
      </c>
      <c r="F45" s="83">
        <f t="shared" si="45"/>
        <v>0</v>
      </c>
      <c r="G45" s="83">
        <f t="shared" si="45"/>
        <v>0</v>
      </c>
      <c r="H45" s="83">
        <f t="shared" si="45"/>
        <v>0</v>
      </c>
      <c r="I45" s="83">
        <f t="shared" si="45"/>
        <v>0</v>
      </c>
      <c r="J45" s="83">
        <f t="shared" si="45"/>
        <v>0</v>
      </c>
      <c r="K45" s="83">
        <f t="shared" si="45"/>
        <v>0</v>
      </c>
      <c r="L45" s="83">
        <f t="shared" si="45"/>
        <v>0</v>
      </c>
      <c r="M45" s="83">
        <f t="shared" si="45"/>
        <v>0</v>
      </c>
      <c r="N45" s="83">
        <f t="shared" si="45"/>
        <v>0</v>
      </c>
      <c r="O45" s="83">
        <f t="shared" si="45"/>
        <v>0</v>
      </c>
      <c r="P45" s="83">
        <f t="shared" si="45"/>
        <v>0</v>
      </c>
      <c r="Q45" s="83">
        <f t="shared" si="45"/>
        <v>4.2856268809567027E-2</v>
      </c>
      <c r="R45" s="20">
        <f t="shared" si="45"/>
        <v>8.4562036990642131E-2</v>
      </c>
      <c r="S45" s="20">
        <f t="shared" si="45"/>
        <v>7.1383113335363971E-2</v>
      </c>
      <c r="T45" s="20">
        <f t="shared" si="45"/>
        <v>5.6770776546017643E-2</v>
      </c>
      <c r="U45" s="20">
        <f t="shared" si="45"/>
        <v>2.1592914700221601E-2</v>
      </c>
      <c r="V45" s="20">
        <f t="shared" si="45"/>
        <v>1.4461953624833747E-2</v>
      </c>
      <c r="W45" s="20">
        <f t="shared" si="45"/>
        <v>1.1738651315971387E-2</v>
      </c>
      <c r="X45" s="20">
        <f t="shared" si="45"/>
        <v>8.1189808590125118E-3</v>
      </c>
      <c r="Y45" s="20">
        <f t="shared" ref="Y45:AB45" si="46">+Y8/Y$33*100</f>
        <v>1.1045180015587625E-2</v>
      </c>
      <c r="Z45" s="20">
        <f t="shared" si="46"/>
        <v>0.13766477345956085</v>
      </c>
      <c r="AA45" s="20">
        <f t="shared" si="46"/>
        <v>9.174036948889476E-2</v>
      </c>
      <c r="AB45" s="20">
        <f t="shared" si="46"/>
        <v>0.1049944022581282</v>
      </c>
      <c r="AC45" s="20">
        <f t="shared" ref="AC45:AD45" si="47">+AC8/AC$33*100</f>
        <v>4.0148528278669084E-2</v>
      </c>
      <c r="AD45" s="20">
        <f t="shared" si="47"/>
        <v>0.11114308019448173</v>
      </c>
      <c r="AE45" s="20">
        <f t="shared" ref="AE45" si="48">+AE8/AE$33*100</f>
        <v>7.2659984498433805E-2</v>
      </c>
      <c r="AF45" s="20">
        <f t="shared" ref="AF45" si="49">+AF8/AF$33*100</f>
        <v>6.4653284394087226E-2</v>
      </c>
    </row>
    <row r="46" spans="1:32" ht="15" customHeight="1" x14ac:dyDescent="0.15">
      <c r="A46" s="3" t="s">
        <v>99</v>
      </c>
      <c r="B46" s="76"/>
      <c r="C46" s="76"/>
      <c r="D46" s="83">
        <f t="shared" ref="D46:X46" si="50">+D9/D$33*100</f>
        <v>0</v>
      </c>
      <c r="E46" s="83">
        <f t="shared" si="50"/>
        <v>0</v>
      </c>
      <c r="F46" s="83">
        <f t="shared" si="50"/>
        <v>0</v>
      </c>
      <c r="G46" s="83">
        <f t="shared" si="50"/>
        <v>0</v>
      </c>
      <c r="H46" s="83">
        <f t="shared" si="50"/>
        <v>0</v>
      </c>
      <c r="I46" s="83">
        <f t="shared" si="50"/>
        <v>0</v>
      </c>
      <c r="J46" s="83">
        <f t="shared" si="50"/>
        <v>0.63461039551472476</v>
      </c>
      <c r="K46" s="83">
        <f t="shared" si="50"/>
        <v>2.7182663979169122</v>
      </c>
      <c r="L46" s="83">
        <f t="shared" si="50"/>
        <v>2.2726815126140862</v>
      </c>
      <c r="M46" s="83">
        <f t="shared" si="50"/>
        <v>2.8111253168744357</v>
      </c>
      <c r="N46" s="83">
        <f t="shared" si="50"/>
        <v>2.6513231133542536</v>
      </c>
      <c r="O46" s="83">
        <f t="shared" si="50"/>
        <v>2.2888011911438699</v>
      </c>
      <c r="P46" s="83">
        <f t="shared" si="50"/>
        <v>2.6590584743125696</v>
      </c>
      <c r="Q46" s="83">
        <f t="shared" si="50"/>
        <v>2.9894901566079066</v>
      </c>
      <c r="R46" s="20">
        <f t="shared" si="50"/>
        <v>2.4801797008114996</v>
      </c>
      <c r="S46" s="20">
        <f t="shared" si="50"/>
        <v>2.8043800958855329</v>
      </c>
      <c r="T46" s="20">
        <f t="shared" si="50"/>
        <v>2.4796971842387365</v>
      </c>
      <c r="U46" s="20">
        <f t="shared" si="50"/>
        <v>2.4224567724760666</v>
      </c>
      <c r="V46" s="20">
        <f t="shared" si="50"/>
        <v>2.1886684498561482</v>
      </c>
      <c r="W46" s="20">
        <f t="shared" si="50"/>
        <v>2.141087233589944</v>
      </c>
      <c r="X46" s="20">
        <f t="shared" si="50"/>
        <v>1.846327905288742</v>
      </c>
      <c r="Y46" s="20">
        <f t="shared" ref="Y46:AB46" si="51">+Y9/Y$33*100</f>
        <v>1.8691299514542077</v>
      </c>
      <c r="Z46" s="20">
        <f t="shared" si="51"/>
        <v>2.0748296655560918</v>
      </c>
      <c r="AA46" s="20">
        <f t="shared" si="51"/>
        <v>2.6139160217163426</v>
      </c>
      <c r="AB46" s="20">
        <f t="shared" si="51"/>
        <v>4.2437647865156931</v>
      </c>
      <c r="AC46" s="20">
        <f t="shared" ref="AC46:AD46" si="52">+AC9/AC$33*100</f>
        <v>3.7342150091983077</v>
      </c>
      <c r="AD46" s="20">
        <f t="shared" si="52"/>
        <v>3.9699106698655959</v>
      </c>
      <c r="AE46" s="20">
        <f t="shared" ref="AE46" si="53">+AE9/AE$33*100</f>
        <v>4.1676556795613067</v>
      </c>
      <c r="AF46" s="20">
        <f t="shared" ref="AF46" si="54">+AF9/AF$33*100</f>
        <v>3.8462791540097228</v>
      </c>
    </row>
    <row r="47" spans="1:32" ht="15" customHeight="1" x14ac:dyDescent="0.15">
      <c r="A47" s="3" t="s">
        <v>100</v>
      </c>
      <c r="B47" s="76"/>
      <c r="C47" s="76"/>
      <c r="D47" s="83">
        <f t="shared" ref="D47:X47" si="55">+D10/D$33*100</f>
        <v>1.4501271856064768</v>
      </c>
      <c r="E47" s="83">
        <f t="shared" si="55"/>
        <v>1.274380115169186</v>
      </c>
      <c r="F47" s="83">
        <f t="shared" si="55"/>
        <v>1.276940944128713</v>
      </c>
      <c r="G47" s="83">
        <f t="shared" si="55"/>
        <v>1.389971647722853</v>
      </c>
      <c r="H47" s="83">
        <f t="shared" si="55"/>
        <v>1.4502717307588791</v>
      </c>
      <c r="I47" s="83">
        <f t="shared" si="55"/>
        <v>1.3151574192646791</v>
      </c>
      <c r="J47" s="83">
        <f t="shared" si="55"/>
        <v>1.2264435040337278</v>
      </c>
      <c r="K47" s="83">
        <f t="shared" si="55"/>
        <v>1.0945182693889488</v>
      </c>
      <c r="L47" s="83">
        <f t="shared" si="55"/>
        <v>0.94718309163085612</v>
      </c>
      <c r="M47" s="83">
        <f t="shared" si="55"/>
        <v>0.97822180082067911</v>
      </c>
      <c r="N47" s="83">
        <f t="shared" si="55"/>
        <v>0.91755878775919064</v>
      </c>
      <c r="O47" s="83">
        <f t="shared" si="55"/>
        <v>0.72729321867322283</v>
      </c>
      <c r="P47" s="83">
        <f t="shared" si="55"/>
        <v>0.679221488201037</v>
      </c>
      <c r="Q47" s="83">
        <f t="shared" si="55"/>
        <v>0.65521107364265896</v>
      </c>
      <c r="R47" s="20">
        <f t="shared" si="55"/>
        <v>0.60431449582698193</v>
      </c>
      <c r="S47" s="20">
        <f t="shared" si="55"/>
        <v>0.63621030225525799</v>
      </c>
      <c r="T47" s="20">
        <f t="shared" si="55"/>
        <v>0.63101537346210268</v>
      </c>
      <c r="U47" s="20">
        <f t="shared" si="55"/>
        <v>0.68161957625824166</v>
      </c>
      <c r="V47" s="20">
        <f t="shared" si="55"/>
        <v>0.55563397683258231</v>
      </c>
      <c r="W47" s="20">
        <f t="shared" si="55"/>
        <v>0.5336883439690282</v>
      </c>
      <c r="X47" s="20">
        <f t="shared" si="55"/>
        <v>0.38539132372310098</v>
      </c>
      <c r="Y47" s="20">
        <f t="shared" ref="Y47:AB47" si="56">+Y10/Y$33*100</f>
        <v>0.39643221605531037</v>
      </c>
      <c r="Z47" s="20">
        <f t="shared" si="56"/>
        <v>0.3316929863516454</v>
      </c>
      <c r="AA47" s="20">
        <f t="shared" si="56"/>
        <v>0.30543670036015685</v>
      </c>
      <c r="AB47" s="20">
        <f t="shared" si="56"/>
        <v>0.30248891209730688</v>
      </c>
      <c r="AC47" s="20">
        <f t="shared" ref="AC47:AD47" si="57">+AC10/AC$33*100</f>
        <v>0.32180286513136169</v>
      </c>
      <c r="AD47" s="20">
        <f t="shared" si="57"/>
        <v>0.32949173920329</v>
      </c>
      <c r="AE47" s="20">
        <f t="shared" ref="AE47" si="58">+AE10/AE$33*100</f>
        <v>0.34015722687352568</v>
      </c>
      <c r="AF47" s="20">
        <f t="shared" ref="AF47" si="59">+AF10/AF$33*100</f>
        <v>0.33350701311559894</v>
      </c>
    </row>
    <row r="48" spans="1:32" ht="15" customHeight="1" x14ac:dyDescent="0.15">
      <c r="A48" s="3" t="s">
        <v>101</v>
      </c>
      <c r="B48" s="76"/>
      <c r="C48" s="76"/>
      <c r="D48" s="83">
        <f t="shared" ref="D48:X48" si="60">+D11/D$33*100</f>
        <v>1.1788964852828083E-2</v>
      </c>
      <c r="E48" s="83">
        <f t="shared" si="60"/>
        <v>2.4368665213074996E-2</v>
      </c>
      <c r="F48" s="83">
        <f t="shared" si="60"/>
        <v>3.4860374922945817E-2</v>
      </c>
      <c r="G48" s="83">
        <f t="shared" si="60"/>
        <v>3.2246489154193848E-2</v>
      </c>
      <c r="H48" s="83">
        <f t="shared" si="60"/>
        <v>2.6338569788577119E-2</v>
      </c>
      <c r="I48" s="83">
        <f t="shared" si="60"/>
        <v>1.770349658648377E-2</v>
      </c>
      <c r="J48" s="83">
        <f t="shared" si="60"/>
        <v>2.4408412977667888E-2</v>
      </c>
      <c r="K48" s="83">
        <f t="shared" si="60"/>
        <v>2.2382888638897706E-2</v>
      </c>
      <c r="L48" s="83">
        <f t="shared" si="60"/>
        <v>1.5609689810130674E-2</v>
      </c>
      <c r="M48" s="83">
        <f t="shared" si="60"/>
        <v>4.0132086375841642E-3</v>
      </c>
      <c r="N48" s="83">
        <f t="shared" si="60"/>
        <v>0</v>
      </c>
      <c r="O48" s="83">
        <f t="shared" si="60"/>
        <v>0</v>
      </c>
      <c r="P48" s="83">
        <f t="shared" si="60"/>
        <v>2.3950046419212107E-3</v>
      </c>
      <c r="Q48" s="83">
        <f t="shared" si="60"/>
        <v>0</v>
      </c>
      <c r="R48" s="20">
        <f t="shared" si="60"/>
        <v>0</v>
      </c>
      <c r="S48" s="20">
        <f t="shared" si="60"/>
        <v>0</v>
      </c>
      <c r="T48" s="20">
        <f t="shared" si="60"/>
        <v>0</v>
      </c>
      <c r="U48" s="20">
        <f t="shared" si="60"/>
        <v>0</v>
      </c>
      <c r="V48" s="20">
        <f t="shared" si="60"/>
        <v>0</v>
      </c>
      <c r="W48" s="20">
        <f t="shared" si="60"/>
        <v>0</v>
      </c>
      <c r="X48" s="20">
        <f t="shared" si="60"/>
        <v>0</v>
      </c>
      <c r="Y48" s="20">
        <f t="shared" ref="Y48:AB48" si="61">+Y11/Y$33*100</f>
        <v>0</v>
      </c>
      <c r="Z48" s="20">
        <f t="shared" si="61"/>
        <v>0</v>
      </c>
      <c r="AA48" s="20">
        <f t="shared" si="61"/>
        <v>0</v>
      </c>
      <c r="AB48" s="20">
        <f t="shared" si="61"/>
        <v>0</v>
      </c>
      <c r="AC48" s="20">
        <f t="shared" ref="AC48:AD48" si="62">+AC11/AC$33*100</f>
        <v>0</v>
      </c>
      <c r="AD48" s="20">
        <f t="shared" si="62"/>
        <v>0</v>
      </c>
      <c r="AE48" s="20">
        <f t="shared" ref="AE48" si="63">+AE11/AE$33*100</f>
        <v>0</v>
      </c>
      <c r="AF48" s="20">
        <f t="shared" ref="AF48" si="64">+AF11/AF$33*100</f>
        <v>0</v>
      </c>
    </row>
    <row r="49" spans="1:32" ht="15" customHeight="1" x14ac:dyDescent="0.15">
      <c r="A49" s="3" t="s">
        <v>102</v>
      </c>
      <c r="B49" s="76"/>
      <c r="C49" s="76"/>
      <c r="D49" s="83">
        <f t="shared" ref="D49:X49" si="65">+D12/D$33*100</f>
        <v>1.3647649390269667</v>
      </c>
      <c r="E49" s="83">
        <f t="shared" si="65"/>
        <v>1.1752866674184155</v>
      </c>
      <c r="F49" s="83">
        <f t="shared" si="65"/>
        <v>1.0134397953209029</v>
      </c>
      <c r="G49" s="83">
        <f t="shared" si="65"/>
        <v>1.2095285275621515</v>
      </c>
      <c r="H49" s="83">
        <f t="shared" si="65"/>
        <v>1.3344480393846254</v>
      </c>
      <c r="I49" s="83">
        <f t="shared" si="65"/>
        <v>1.2658648539064339</v>
      </c>
      <c r="J49" s="83">
        <f t="shared" si="65"/>
        <v>1.0893109336509932</v>
      </c>
      <c r="K49" s="83">
        <f t="shared" si="65"/>
        <v>0.95103182291761867</v>
      </c>
      <c r="L49" s="83">
        <f t="shared" si="65"/>
        <v>0.83237279805080966</v>
      </c>
      <c r="M49" s="83">
        <f t="shared" si="65"/>
        <v>0.95020837510099987</v>
      </c>
      <c r="N49" s="83">
        <f t="shared" si="65"/>
        <v>0.94992181651655583</v>
      </c>
      <c r="O49" s="83">
        <f t="shared" si="65"/>
        <v>0.85556126418415479</v>
      </c>
      <c r="P49" s="83">
        <f t="shared" si="65"/>
        <v>1.0026568097294961</v>
      </c>
      <c r="Q49" s="83">
        <f t="shared" si="65"/>
        <v>0.96194722793416665</v>
      </c>
      <c r="R49" s="20">
        <f t="shared" si="65"/>
        <v>0.92038696270712961</v>
      </c>
      <c r="S49" s="20">
        <f t="shared" si="65"/>
        <v>0.95485064218503934</v>
      </c>
      <c r="T49" s="20">
        <f t="shared" si="65"/>
        <v>0.88094360766714597</v>
      </c>
      <c r="U49" s="20">
        <f t="shared" si="65"/>
        <v>0.76652641125845922</v>
      </c>
      <c r="V49" s="20">
        <f t="shared" si="65"/>
        <v>0.41145838192860762</v>
      </c>
      <c r="W49" s="20">
        <f t="shared" si="65"/>
        <v>0.33812772198272606</v>
      </c>
      <c r="X49" s="20">
        <f t="shared" si="65"/>
        <v>0.23492991075137618</v>
      </c>
      <c r="Y49" s="20">
        <f t="shared" ref="Y49:AB49" si="66">+Y12/Y$33*100</f>
        <v>0.34662643950389543</v>
      </c>
      <c r="Z49" s="20">
        <f t="shared" si="66"/>
        <v>0.32661363091710294</v>
      </c>
      <c r="AA49" s="20">
        <f t="shared" si="66"/>
        <v>0.16131723779265783</v>
      </c>
      <c r="AB49" s="20">
        <f t="shared" si="66"/>
        <v>0.24093452307654681</v>
      </c>
      <c r="AC49" s="20">
        <f t="shared" ref="AC49:AD49" si="67">+AC12/AC$33*100</f>
        <v>0.25126911113285988</v>
      </c>
      <c r="AD49" s="20">
        <f t="shared" si="67"/>
        <v>0.30288721956871617</v>
      </c>
      <c r="AE49" s="20">
        <f t="shared" ref="AE49" si="68">+AE12/AE$33*100</f>
        <v>0.40077179694415832</v>
      </c>
      <c r="AF49" s="20">
        <f t="shared" ref="AF49" si="69">+AF12/AF$33*100</f>
        <v>0.17705040888757817</v>
      </c>
    </row>
    <row r="50" spans="1:32" ht="15" customHeight="1" x14ac:dyDescent="0.15">
      <c r="A50" s="3" t="s">
        <v>324</v>
      </c>
      <c r="B50" s="76"/>
      <c r="C50" s="76"/>
      <c r="D50" s="83">
        <f t="shared" ref="D50:X50" si="70">+D13/D$33*100</f>
        <v>0</v>
      </c>
      <c r="E50" s="83">
        <f t="shared" si="70"/>
        <v>0</v>
      </c>
      <c r="F50" s="83">
        <f t="shared" si="70"/>
        <v>0</v>
      </c>
      <c r="G50" s="83">
        <f t="shared" si="70"/>
        <v>0</v>
      </c>
      <c r="H50" s="83">
        <f t="shared" si="70"/>
        <v>0</v>
      </c>
      <c r="I50" s="83">
        <f t="shared" si="70"/>
        <v>0</v>
      </c>
      <c r="J50" s="83">
        <f t="shared" si="70"/>
        <v>0</v>
      </c>
      <c r="K50" s="83">
        <f t="shared" si="70"/>
        <v>0</v>
      </c>
      <c r="L50" s="83">
        <f t="shared" si="70"/>
        <v>0</v>
      </c>
      <c r="M50" s="83">
        <f t="shared" si="70"/>
        <v>0</v>
      </c>
      <c r="N50" s="83">
        <f t="shared" si="70"/>
        <v>0</v>
      </c>
      <c r="O50" s="83">
        <f t="shared" si="70"/>
        <v>0</v>
      </c>
      <c r="P50" s="83">
        <f t="shared" si="70"/>
        <v>0</v>
      </c>
      <c r="Q50" s="83">
        <f t="shared" si="70"/>
        <v>0</v>
      </c>
      <c r="R50" s="20">
        <f t="shared" si="70"/>
        <v>8.3650249273560324E-6</v>
      </c>
      <c r="S50" s="20">
        <f t="shared" si="70"/>
        <v>9.227393140558941E-6</v>
      </c>
      <c r="T50" s="20">
        <f t="shared" si="70"/>
        <v>8.445518676884506E-6</v>
      </c>
      <c r="U50" s="20">
        <f t="shared" si="70"/>
        <v>8.8242397630656337E-6</v>
      </c>
      <c r="V50" s="20">
        <f t="shared" si="70"/>
        <v>7.5244295654702116E-6</v>
      </c>
      <c r="W50" s="20">
        <f t="shared" si="70"/>
        <v>0</v>
      </c>
      <c r="X50" s="20">
        <f t="shared" si="70"/>
        <v>0</v>
      </c>
      <c r="Y50" s="20">
        <f t="shared" ref="Y50:AB50" si="71">+Y13/Y$33*100</f>
        <v>0</v>
      </c>
      <c r="Z50" s="20">
        <f t="shared" si="71"/>
        <v>0</v>
      </c>
      <c r="AA50" s="20">
        <f t="shared" si="71"/>
        <v>0</v>
      </c>
      <c r="AB50" s="20">
        <f t="shared" si="71"/>
        <v>0</v>
      </c>
      <c r="AC50" s="20">
        <f t="shared" ref="AC50:AD50" si="72">+AC13/AC$33*100</f>
        <v>0</v>
      </c>
      <c r="AD50" s="20">
        <f t="shared" si="72"/>
        <v>0</v>
      </c>
      <c r="AE50" s="20">
        <f t="shared" ref="AE50" si="73">+AE13/AE$33*100</f>
        <v>0</v>
      </c>
      <c r="AF50" s="20">
        <f t="shared" ref="AF50" si="74">+AF13/AF$33*100</f>
        <v>5.5699806040146821E-2</v>
      </c>
    </row>
    <row r="51" spans="1:32" ht="15" customHeight="1" x14ac:dyDescent="0.15">
      <c r="A51" s="3" t="s">
        <v>103</v>
      </c>
      <c r="B51" s="76"/>
      <c r="C51" s="76"/>
      <c r="D51" s="83">
        <f t="shared" ref="D51:X51" si="75">+D14/D$33*100</f>
        <v>0</v>
      </c>
      <c r="E51" s="83">
        <f t="shared" si="75"/>
        <v>0</v>
      </c>
      <c r="F51" s="83">
        <f t="shared" si="75"/>
        <v>0</v>
      </c>
      <c r="G51" s="83">
        <f t="shared" si="75"/>
        <v>0</v>
      </c>
      <c r="H51" s="83">
        <f t="shared" si="75"/>
        <v>0</v>
      </c>
      <c r="I51" s="83">
        <f t="shared" si="75"/>
        <v>0</v>
      </c>
      <c r="J51" s="83">
        <f t="shared" si="75"/>
        <v>0</v>
      </c>
      <c r="K51" s="83">
        <f t="shared" si="75"/>
        <v>0</v>
      </c>
      <c r="L51" s="83">
        <f t="shared" si="75"/>
        <v>0.61866208704334968</v>
      </c>
      <c r="M51" s="83">
        <f t="shared" si="75"/>
        <v>0.88028019045968098</v>
      </c>
      <c r="N51" s="83">
        <f t="shared" si="75"/>
        <v>0.9151907612647493</v>
      </c>
      <c r="O51" s="83">
        <f t="shared" si="75"/>
        <v>0.90121788499118693</v>
      </c>
      <c r="P51" s="83">
        <f t="shared" si="75"/>
        <v>0.89479018845212854</v>
      </c>
      <c r="Q51" s="83">
        <f t="shared" si="75"/>
        <v>0.83211191725555234</v>
      </c>
      <c r="R51" s="20">
        <f t="shared" si="75"/>
        <v>0.77777165272063653</v>
      </c>
      <c r="S51" s="20">
        <f t="shared" si="75"/>
        <v>0.66819244688043522</v>
      </c>
      <c r="T51" s="20">
        <f t="shared" si="75"/>
        <v>0.15776228888420257</v>
      </c>
      <c r="U51" s="20">
        <f t="shared" si="75"/>
        <v>0.3129604874368857</v>
      </c>
      <c r="V51" s="20">
        <f t="shared" si="75"/>
        <v>0.3331365945816282</v>
      </c>
      <c r="W51" s="20">
        <f t="shared" si="75"/>
        <v>0.37664701499443115</v>
      </c>
      <c r="X51" s="20">
        <f t="shared" si="75"/>
        <v>0.30901476606687839</v>
      </c>
      <c r="Y51" s="20">
        <f t="shared" ref="Y51:AB51" si="76">+Y14/Y$33*100</f>
        <v>6.2313753920314574E-2</v>
      </c>
      <c r="Z51" s="20">
        <f t="shared" si="76"/>
        <v>6.3278325179860206E-2</v>
      </c>
      <c r="AA51" s="20">
        <f t="shared" si="76"/>
        <v>6.930144467792447E-2</v>
      </c>
      <c r="AB51" s="20">
        <f t="shared" si="76"/>
        <v>6.7025541896920809E-2</v>
      </c>
      <c r="AC51" s="20">
        <f t="shared" ref="AC51:AD51" si="77">+AC14/AC$33*100</f>
        <v>6.8768637151706585E-2</v>
      </c>
      <c r="AD51" s="20">
        <f t="shared" si="77"/>
        <v>7.4625799353372976E-2</v>
      </c>
      <c r="AE51" s="20">
        <f t="shared" ref="AE51" si="78">+AE14/AE$33*100</f>
        <v>8.5867892721115183E-2</v>
      </c>
      <c r="AF51" s="20">
        <f t="shared" ref="AF51" si="79">+AF14/AF$33*100</f>
        <v>0.45456801558500526</v>
      </c>
    </row>
    <row r="52" spans="1:32" ht="15" customHeight="1" x14ac:dyDescent="0.15">
      <c r="A52" s="3" t="s">
        <v>104</v>
      </c>
      <c r="B52" s="76"/>
      <c r="C52" s="76"/>
      <c r="D52" s="83">
        <f t="shared" ref="D52:X52" si="80">+D15/D$33*100</f>
        <v>30.085708732284861</v>
      </c>
      <c r="E52" s="83">
        <f t="shared" si="80"/>
        <v>31.292959050850754</v>
      </c>
      <c r="F52" s="83">
        <f t="shared" si="80"/>
        <v>29.838849994106198</v>
      </c>
      <c r="G52" s="83">
        <f t="shared" si="80"/>
        <v>32.249704710277157</v>
      </c>
      <c r="H52" s="83">
        <f t="shared" si="80"/>
        <v>33.887388395388655</v>
      </c>
      <c r="I52" s="83">
        <f t="shared" si="80"/>
        <v>33.582033415187688</v>
      </c>
      <c r="J52" s="83">
        <f t="shared" si="80"/>
        <v>36.740292317022408</v>
      </c>
      <c r="K52" s="83">
        <f t="shared" si="80"/>
        <v>37.600826854148977</v>
      </c>
      <c r="L52" s="83">
        <f t="shared" si="80"/>
        <v>34.575184707951266</v>
      </c>
      <c r="M52" s="83">
        <f t="shared" si="80"/>
        <v>42.304145539142965</v>
      </c>
      <c r="N52" s="83">
        <f t="shared" si="80"/>
        <v>38.30212500348555</v>
      </c>
      <c r="O52" s="83">
        <f t="shared" si="80"/>
        <v>35.729393938639049</v>
      </c>
      <c r="P52" s="83">
        <f t="shared" si="80"/>
        <v>34.858195614472265</v>
      </c>
      <c r="Q52" s="83">
        <f t="shared" si="80"/>
        <v>34.67978255984535</v>
      </c>
      <c r="R52" s="20">
        <f t="shared" si="80"/>
        <v>33.04176481280706</v>
      </c>
      <c r="S52" s="20">
        <f t="shared" si="80"/>
        <v>37.918892506129524</v>
      </c>
      <c r="T52" s="20">
        <f t="shared" si="80"/>
        <v>33.134666582324087</v>
      </c>
      <c r="U52" s="20">
        <f t="shared" si="80"/>
        <v>35.200818960043925</v>
      </c>
      <c r="V52" s="20">
        <f t="shared" si="80"/>
        <v>32.496521456211887</v>
      </c>
      <c r="W52" s="20">
        <f t="shared" si="80"/>
        <v>34.616869813416642</v>
      </c>
      <c r="X52" s="20">
        <f t="shared" si="80"/>
        <v>34.174027549236619</v>
      </c>
      <c r="Y52" s="20">
        <f t="shared" ref="Y52:AB52" si="81">+Y15/Y$33*100</f>
        <v>33.36991975602519</v>
      </c>
      <c r="Z52" s="20">
        <f t="shared" si="81"/>
        <v>37.628379324048552</v>
      </c>
      <c r="AA52" s="20">
        <f t="shared" si="81"/>
        <v>39.651175977875383</v>
      </c>
      <c r="AB52" s="20">
        <f t="shared" si="81"/>
        <v>38.344331944407756</v>
      </c>
      <c r="AC52" s="20">
        <f t="shared" ref="AC52:AD52" si="82">+AC15/AC$33*100</f>
        <v>36.773435747934379</v>
      </c>
      <c r="AD52" s="20">
        <f t="shared" si="82"/>
        <v>36.865599519900861</v>
      </c>
      <c r="AE52" s="20">
        <f t="shared" ref="AE52" si="83">+AE15/AE$33*100</f>
        <v>36.037167482459743</v>
      </c>
      <c r="AF52" s="20">
        <f t="shared" ref="AF52" si="84">+AF15/AF$33*100</f>
        <v>38.435239281910121</v>
      </c>
    </row>
    <row r="53" spans="1:32" ht="15" customHeight="1" x14ac:dyDescent="0.15">
      <c r="A53" s="3" t="s">
        <v>105</v>
      </c>
      <c r="B53" s="76"/>
      <c r="C53" s="76"/>
      <c r="D53" s="83">
        <f t="shared" ref="D53:X53" si="85">+D16/D$33*100</f>
        <v>26.738208922429457</v>
      </c>
      <c r="E53" s="83">
        <f t="shared" si="85"/>
        <v>28.095546962034472</v>
      </c>
      <c r="F53" s="83">
        <f t="shared" si="85"/>
        <v>0</v>
      </c>
      <c r="G53" s="83">
        <f t="shared" si="85"/>
        <v>0</v>
      </c>
      <c r="H53" s="83">
        <f t="shared" si="85"/>
        <v>0</v>
      </c>
      <c r="I53" s="83">
        <f t="shared" si="85"/>
        <v>0</v>
      </c>
      <c r="J53" s="83">
        <f t="shared" si="85"/>
        <v>33.423008808217105</v>
      </c>
      <c r="K53" s="83">
        <f t="shared" si="85"/>
        <v>33.873236745159097</v>
      </c>
      <c r="L53" s="83">
        <f t="shared" si="85"/>
        <v>30.867714980828708</v>
      </c>
      <c r="M53" s="83">
        <f t="shared" si="85"/>
        <v>37.821514433895651</v>
      </c>
      <c r="N53" s="83">
        <f t="shared" si="85"/>
        <v>34.304124098315995</v>
      </c>
      <c r="O53" s="83">
        <f t="shared" si="85"/>
        <v>31.731179657986814</v>
      </c>
      <c r="P53" s="83">
        <f t="shared" si="85"/>
        <v>30.929199640639609</v>
      </c>
      <c r="Q53" s="83">
        <f t="shared" si="85"/>
        <v>30.861495747106666</v>
      </c>
      <c r="R53" s="20">
        <f t="shared" si="85"/>
        <v>28.32373181830463</v>
      </c>
      <c r="S53" s="20">
        <f t="shared" si="85"/>
        <v>32.462061342417762</v>
      </c>
      <c r="T53" s="20">
        <f t="shared" si="85"/>
        <v>28.522307021798476</v>
      </c>
      <c r="U53" s="20">
        <f t="shared" si="85"/>
        <v>30.548035587453025</v>
      </c>
      <c r="V53" s="20">
        <f t="shared" si="85"/>
        <v>28.424465712829843</v>
      </c>
      <c r="W53" s="20">
        <f t="shared" si="85"/>
        <v>30.367072493176721</v>
      </c>
      <c r="X53" s="20">
        <f t="shared" si="85"/>
        <v>27.884960869013526</v>
      </c>
      <c r="Y53" s="20">
        <f t="shared" ref="Y53:AB53" si="86">+Y16/Y$33*100</f>
        <v>29.136732615271789</v>
      </c>
      <c r="Z53" s="20">
        <f t="shared" si="86"/>
        <v>32.621424483869845</v>
      </c>
      <c r="AA53" s="20">
        <f t="shared" si="86"/>
        <v>33.728336716723561</v>
      </c>
      <c r="AB53" s="20">
        <f t="shared" si="86"/>
        <v>33.727117863290623</v>
      </c>
      <c r="AC53" s="20">
        <f t="shared" ref="AC53:AD53" si="87">+AC16/AC$33*100</f>
        <v>32.419712005426469</v>
      </c>
      <c r="AD53" s="20">
        <f t="shared" si="87"/>
        <v>32.397850660071363</v>
      </c>
      <c r="AE53" s="20">
        <f t="shared" ref="AE53" si="88">+AE16/AE$33*100</f>
        <v>31.380134893801241</v>
      </c>
      <c r="AF53" s="20">
        <f t="shared" ref="AF53" si="89">+AF16/AF$33*100</f>
        <v>31.547625224611238</v>
      </c>
    </row>
    <row r="54" spans="1:32" ht="15" customHeight="1" x14ac:dyDescent="0.15">
      <c r="A54" s="3" t="s">
        <v>106</v>
      </c>
      <c r="B54" s="76"/>
      <c r="C54" s="76"/>
      <c r="D54" s="83">
        <f t="shared" ref="D54:X54" si="90">+D17/D$33*100</f>
        <v>3.3474998098554054</v>
      </c>
      <c r="E54" s="83">
        <f t="shared" si="90"/>
        <v>3.1974120888162831</v>
      </c>
      <c r="F54" s="83">
        <f t="shared" si="90"/>
        <v>0</v>
      </c>
      <c r="G54" s="83">
        <f t="shared" si="90"/>
        <v>0</v>
      </c>
      <c r="H54" s="83">
        <f t="shared" si="90"/>
        <v>0</v>
      </c>
      <c r="I54" s="83">
        <f t="shared" si="90"/>
        <v>0</v>
      </c>
      <c r="J54" s="83">
        <f t="shared" si="90"/>
        <v>3.3172835088052972</v>
      </c>
      <c r="K54" s="83">
        <f t="shared" si="90"/>
        <v>3.7275901089898791</v>
      </c>
      <c r="L54" s="83">
        <f t="shared" si="90"/>
        <v>3.707469727122561</v>
      </c>
      <c r="M54" s="83">
        <f t="shared" si="90"/>
        <v>4.4826311052473189</v>
      </c>
      <c r="N54" s="83">
        <f t="shared" si="90"/>
        <v>3.998000905169548</v>
      </c>
      <c r="O54" s="83">
        <f t="shared" si="90"/>
        <v>3.9982142806522361</v>
      </c>
      <c r="P54" s="83">
        <f t="shared" si="90"/>
        <v>3.9289959738326545</v>
      </c>
      <c r="Q54" s="83">
        <f t="shared" si="90"/>
        <v>3.8182868127386858</v>
      </c>
      <c r="R54" s="20">
        <f t="shared" si="90"/>
        <v>4.7180329945024218</v>
      </c>
      <c r="S54" s="20">
        <f t="shared" si="90"/>
        <v>5.4568311637117635</v>
      </c>
      <c r="T54" s="20">
        <f t="shared" si="90"/>
        <v>4.6123595605256122</v>
      </c>
      <c r="U54" s="20">
        <f t="shared" si="90"/>
        <v>4.6527833725909051</v>
      </c>
      <c r="V54" s="20">
        <f t="shared" si="90"/>
        <v>4.0720557433820384</v>
      </c>
      <c r="W54" s="20">
        <f t="shared" si="90"/>
        <v>4.24979732023992</v>
      </c>
      <c r="X54" s="20">
        <f t="shared" si="90"/>
        <v>4.4818193980367207</v>
      </c>
      <c r="Y54" s="20">
        <f t="shared" ref="Y54:AB54" si="91">+Y17/Y$33*100</f>
        <v>4.1744137804273338</v>
      </c>
      <c r="Z54" s="20">
        <f t="shared" si="91"/>
        <v>4.7560963935073177</v>
      </c>
      <c r="AA54" s="20">
        <f t="shared" si="91"/>
        <v>4.6942230704549832</v>
      </c>
      <c r="AB54" s="20">
        <f t="shared" si="91"/>
        <v>4.5530495289047357</v>
      </c>
      <c r="AC54" s="20">
        <f t="shared" ref="AC54:AD54" si="92">+AC17/AC$33*100</f>
        <v>4.3281137882575287</v>
      </c>
      <c r="AD54" s="20">
        <f t="shared" si="92"/>
        <v>4.427675649906929</v>
      </c>
      <c r="AE54" s="20">
        <f t="shared" ref="AE54" si="93">+AE17/AE$33*100</f>
        <v>4.6302127850078207</v>
      </c>
      <c r="AF54" s="20">
        <f t="shared" ref="AF54" si="94">+AF17/AF$33*100</f>
        <v>6.8686050102635177</v>
      </c>
    </row>
    <row r="55" spans="1:32" ht="15" customHeight="1" x14ac:dyDescent="0.15">
      <c r="A55" s="3" t="s">
        <v>107</v>
      </c>
      <c r="B55" s="76"/>
      <c r="C55" s="76"/>
      <c r="D55" s="83">
        <f t="shared" ref="D55:X55" si="95">+D19/D$33*100</f>
        <v>6.5595659632725151E-2</v>
      </c>
      <c r="E55" s="83">
        <f t="shared" si="95"/>
        <v>5.8963325711610823E-2</v>
      </c>
      <c r="F55" s="83">
        <f t="shared" si="95"/>
        <v>5.4060634636603787E-2</v>
      </c>
      <c r="G55" s="83">
        <f t="shared" si="95"/>
        <v>5.5234821975986496E-2</v>
      </c>
      <c r="H55" s="83">
        <f t="shared" si="95"/>
        <v>5.4970761817740486E-2</v>
      </c>
      <c r="I55" s="83">
        <f t="shared" si="95"/>
        <v>5.1067778614857028E-2</v>
      </c>
      <c r="J55" s="83">
        <f t="shared" si="95"/>
        <v>4.9075424999186663E-2</v>
      </c>
      <c r="K55" s="83">
        <f t="shared" si="95"/>
        <v>4.8446408186121948E-2</v>
      </c>
      <c r="L55" s="83">
        <f t="shared" si="95"/>
        <v>4.2062696040900897E-2</v>
      </c>
      <c r="M55" s="83">
        <f t="shared" si="95"/>
        <v>4.1282480974361394E-2</v>
      </c>
      <c r="N55" s="83">
        <f t="shared" si="95"/>
        <v>3.8652026657457678E-2</v>
      </c>
      <c r="O55" s="83">
        <f t="shared" si="95"/>
        <v>3.4781497205582872E-2</v>
      </c>
      <c r="P55" s="83">
        <f t="shared" si="95"/>
        <v>3.9828378720804254E-2</v>
      </c>
      <c r="Q55" s="83">
        <f t="shared" si="95"/>
        <v>4.1431451528414535E-2</v>
      </c>
      <c r="R55" s="20">
        <f t="shared" si="95"/>
        <v>3.6555158932545857E-2</v>
      </c>
      <c r="S55" s="20">
        <f t="shared" si="95"/>
        <v>4.0609757211599901E-2</v>
      </c>
      <c r="T55" s="20">
        <f t="shared" si="95"/>
        <v>3.6493086202817951E-2</v>
      </c>
      <c r="U55" s="20">
        <f t="shared" si="95"/>
        <v>3.3858607970882831E-2</v>
      </c>
      <c r="V55" s="20">
        <f t="shared" si="95"/>
        <v>2.7614656505275677E-2</v>
      </c>
      <c r="W55" s="20">
        <f t="shared" si="95"/>
        <v>2.5232201509581709E-2</v>
      </c>
      <c r="X55" s="20">
        <f t="shared" si="95"/>
        <v>2.3058987269018883E-2</v>
      </c>
      <c r="Y55" s="20">
        <f t="shared" ref="Y55:AB55" si="96">+Y19/Y$33*100</f>
        <v>2.2394226148046821E-2</v>
      </c>
      <c r="Z55" s="20">
        <f t="shared" si="96"/>
        <v>2.179692246443047E-2</v>
      </c>
      <c r="AA55" s="20">
        <f t="shared" si="96"/>
        <v>1.8372375982411773E-2</v>
      </c>
      <c r="AB55" s="20">
        <f t="shared" si="96"/>
        <v>1.7957609225335704E-2</v>
      </c>
      <c r="AC55" s="20">
        <f t="shared" ref="AC55:AD55" si="97">+AC19/AC$33*100</f>
        <v>1.7406888904333659E-2</v>
      </c>
      <c r="AD55" s="20">
        <f t="shared" si="97"/>
        <v>1.6610572832571922E-2</v>
      </c>
      <c r="AE55" s="20">
        <f t="shared" ref="AE55" si="98">+AE19/AE$33*100</f>
        <v>1.5829702738794159E-2</v>
      </c>
      <c r="AF55" s="20">
        <f t="shared" ref="AF55" si="99">+AF19/AF$33*100</f>
        <v>1.7689756424362053E-2</v>
      </c>
    </row>
    <row r="56" spans="1:32" ht="15" customHeight="1" x14ac:dyDescent="0.15">
      <c r="A56" s="3" t="s">
        <v>108</v>
      </c>
      <c r="B56" s="76"/>
      <c r="C56" s="76"/>
      <c r="D56" s="83">
        <f t="shared" ref="D56:X56" si="100">+D20/D$33*100</f>
        <v>0.53091751104951368</v>
      </c>
      <c r="E56" s="83">
        <f t="shared" si="100"/>
        <v>0.50859915393510513</v>
      </c>
      <c r="F56" s="83">
        <f t="shared" si="100"/>
        <v>0.8432655127702211</v>
      </c>
      <c r="G56" s="83">
        <f t="shared" si="100"/>
        <v>1.0358141031644625</v>
      </c>
      <c r="H56" s="83">
        <f t="shared" si="100"/>
        <v>1.280856836331518</v>
      </c>
      <c r="I56" s="83">
        <f t="shared" si="100"/>
        <v>1.253559951059235</v>
      </c>
      <c r="J56" s="83">
        <f t="shared" si="100"/>
        <v>1.290083894534968</v>
      </c>
      <c r="K56" s="83">
        <f t="shared" si="100"/>
        <v>1.5111607031583636</v>
      </c>
      <c r="L56" s="83">
        <f t="shared" si="100"/>
        <v>1.2304491746815809</v>
      </c>
      <c r="M56" s="83">
        <f t="shared" si="100"/>
        <v>0.68530147846781841</v>
      </c>
      <c r="N56" s="83">
        <f t="shared" si="100"/>
        <v>0.67041747191722201</v>
      </c>
      <c r="O56" s="83">
        <f t="shared" si="100"/>
        <v>0.7045808752275422</v>
      </c>
      <c r="P56" s="83">
        <f t="shared" si="100"/>
        <v>0.64396372902588395</v>
      </c>
      <c r="Q56" s="83">
        <f t="shared" si="100"/>
        <v>0.77002527141605137</v>
      </c>
      <c r="R56" s="20">
        <f t="shared" si="100"/>
        <v>0.37564817441277737</v>
      </c>
      <c r="S56" s="20">
        <f t="shared" si="100"/>
        <v>0.53792011052202404</v>
      </c>
      <c r="T56" s="20">
        <f t="shared" si="100"/>
        <v>0.56378059927542512</v>
      </c>
      <c r="U56" s="20">
        <f t="shared" si="100"/>
        <v>0.52268619388566662</v>
      </c>
      <c r="V56" s="20">
        <f t="shared" si="100"/>
        <v>0.41750049886968021</v>
      </c>
      <c r="W56" s="20">
        <f t="shared" si="100"/>
        <v>0.39044287970057595</v>
      </c>
      <c r="X56" s="20">
        <f t="shared" si="100"/>
        <v>0.37907731196430189</v>
      </c>
      <c r="Y56" s="20">
        <f t="shared" ref="Y56:AB56" si="101">+Y20/Y$33*100</f>
        <v>0.50613495089982885</v>
      </c>
      <c r="Z56" s="20">
        <f t="shared" si="101"/>
        <v>0.56451260063868536</v>
      </c>
      <c r="AA56" s="20">
        <f t="shared" si="101"/>
        <v>0.49583543276342246</v>
      </c>
      <c r="AB56" s="20">
        <f t="shared" si="101"/>
        <v>0.46416226342064787</v>
      </c>
      <c r="AC56" s="20">
        <f t="shared" ref="AC56:AD56" si="102">+AC20/AC$33*100</f>
        <v>0.42934891301110178</v>
      </c>
      <c r="AD56" s="20">
        <f t="shared" si="102"/>
        <v>0.46764526700968123</v>
      </c>
      <c r="AE56" s="20">
        <f t="shared" ref="AE56" si="103">+AE20/AE$33*100</f>
        <v>0.45674463647211327</v>
      </c>
      <c r="AF56" s="20">
        <f t="shared" ref="AF56" si="104">+AF20/AF$33*100</f>
        <v>0.40337310431413659</v>
      </c>
    </row>
    <row r="57" spans="1:32" ht="15" customHeight="1" x14ac:dyDescent="0.15">
      <c r="A57" s="3" t="s">
        <v>109</v>
      </c>
      <c r="B57" s="76"/>
      <c r="C57" s="76"/>
      <c r="D57" s="83">
        <f t="shared" ref="D57:Q68" si="105">+D21/D$33*100</f>
        <v>1.2531711892910564</v>
      </c>
      <c r="E57" s="83">
        <f t="shared" si="105"/>
        <v>1.2164749233326733</v>
      </c>
      <c r="F57" s="83">
        <f t="shared" si="105"/>
        <v>1.5090445667864107</v>
      </c>
      <c r="G57" s="83">
        <f t="shared" si="105"/>
        <v>2.0589065075828845</v>
      </c>
      <c r="H57" s="83">
        <f t="shared" si="105"/>
        <v>2.1232086471758995</v>
      </c>
      <c r="I57" s="83">
        <f t="shared" si="105"/>
        <v>2.0150129541931752</v>
      </c>
      <c r="J57" s="83">
        <f t="shared" si="105"/>
        <v>2.3630363531862324</v>
      </c>
      <c r="K57" s="83">
        <f t="shared" si="105"/>
        <v>2.2225942548924142</v>
      </c>
      <c r="L57" s="83">
        <f t="shared" si="105"/>
        <v>1.8421996542292631</v>
      </c>
      <c r="M57" s="83">
        <f t="shared" si="105"/>
        <v>2.0483610082269021</v>
      </c>
      <c r="N57" s="83">
        <f t="shared" si="105"/>
        <v>2.5085208199720728</v>
      </c>
      <c r="O57" s="83">
        <f t="shared" si="105"/>
        <v>2.2716123109491622</v>
      </c>
      <c r="P57" s="83">
        <f t="shared" si="105"/>
        <v>1.8783143847635291</v>
      </c>
      <c r="Q57" s="83">
        <f t="shared" si="105"/>
        <v>1.9034161996509851</v>
      </c>
      <c r="R57" s="20">
        <f t="shared" ref="R57:X68" si="106">+R21/R$33*100</f>
        <v>1.8420955993527812</v>
      </c>
      <c r="S57" s="20">
        <f t="shared" si="106"/>
        <v>1.6537887630098169</v>
      </c>
      <c r="T57" s="20">
        <f t="shared" si="106"/>
        <v>1.4528150138350264</v>
      </c>
      <c r="U57" s="20">
        <f t="shared" si="106"/>
        <v>1.4354126095385973</v>
      </c>
      <c r="V57" s="20">
        <f t="shared" si="106"/>
        <v>1.1437810138175615</v>
      </c>
      <c r="W57" s="20">
        <f t="shared" si="106"/>
        <v>1.1127238648182223</v>
      </c>
      <c r="X57" s="20">
        <f t="shared" si="106"/>
        <v>1.0330439816888251</v>
      </c>
      <c r="Y57" s="20">
        <f t="shared" ref="Y57:AB57" si="107">+Y21/Y$33*100</f>
        <v>1.0455326416162738</v>
      </c>
      <c r="Z57" s="20">
        <f t="shared" si="107"/>
        <v>1.1074814554078085</v>
      </c>
      <c r="AA57" s="20">
        <f t="shared" si="107"/>
        <v>1.174665562811978</v>
      </c>
      <c r="AB57" s="20">
        <f t="shared" si="107"/>
        <v>1.1352563834754565</v>
      </c>
      <c r="AC57" s="20">
        <f t="shared" ref="AC57:AD57" si="108">+AC21/AC$33*100</f>
        <v>1.0071567608151624</v>
      </c>
      <c r="AD57" s="20">
        <f t="shared" si="108"/>
        <v>1.0224189150746712</v>
      </c>
      <c r="AE57" s="20">
        <f t="shared" ref="AE57" si="109">+AE21/AE$33*100</f>
        <v>0.99440213892262541</v>
      </c>
      <c r="AF57" s="20">
        <f t="shared" ref="AF57" si="110">+AF21/AF$33*100</f>
        <v>0.74750684241226495</v>
      </c>
    </row>
    <row r="58" spans="1:32" ht="15" customHeight="1" x14ac:dyDescent="0.15">
      <c r="A58" s="4" t="s">
        <v>110</v>
      </c>
      <c r="B58" s="80"/>
      <c r="C58" s="80"/>
      <c r="D58" s="83">
        <f t="shared" si="105"/>
        <v>0.1276166008907218</v>
      </c>
      <c r="E58" s="83">
        <f t="shared" si="105"/>
        <v>0.11269915421937989</v>
      </c>
      <c r="F58" s="83">
        <f t="shared" si="105"/>
        <v>0.11518609913564047</v>
      </c>
      <c r="G58" s="83">
        <f t="shared" si="105"/>
        <v>0.12987870740597124</v>
      </c>
      <c r="H58" s="83">
        <f t="shared" si="105"/>
        <v>0.14564924405257829</v>
      </c>
      <c r="I58" s="83">
        <f t="shared" si="105"/>
        <v>0.68220067432164566</v>
      </c>
      <c r="J58" s="83">
        <f t="shared" si="105"/>
        <v>0.69084317469533274</v>
      </c>
      <c r="K58" s="83">
        <f t="shared" si="105"/>
        <v>0.68273626243978469</v>
      </c>
      <c r="L58" s="83">
        <f t="shared" si="105"/>
        <v>0.59962587995782457</v>
      </c>
      <c r="M58" s="83">
        <f t="shared" si="105"/>
        <v>0.74945134520206858</v>
      </c>
      <c r="N58" s="83">
        <f t="shared" si="105"/>
        <v>0.16365980210677139</v>
      </c>
      <c r="O58" s="83">
        <f t="shared" si="105"/>
        <v>0.15742299772524368</v>
      </c>
      <c r="P58" s="83">
        <f t="shared" si="105"/>
        <v>0.17052067400915369</v>
      </c>
      <c r="Q58" s="83">
        <f t="shared" si="105"/>
        <v>0.17280332986317376</v>
      </c>
      <c r="R58" s="20">
        <f t="shared" si="106"/>
        <v>0.16894840845780978</v>
      </c>
      <c r="S58" s="20">
        <f t="shared" si="106"/>
        <v>0.19988379021078778</v>
      </c>
      <c r="T58" s="20">
        <f t="shared" si="106"/>
        <v>0.15918958154059604</v>
      </c>
      <c r="U58" s="20">
        <f t="shared" si="106"/>
        <v>0.15698322538493761</v>
      </c>
      <c r="V58" s="20">
        <f t="shared" si="106"/>
        <v>0.12840439053474917</v>
      </c>
      <c r="W58" s="20">
        <f t="shared" si="106"/>
        <v>0.1226069686444549</v>
      </c>
      <c r="X58" s="20">
        <f t="shared" si="106"/>
        <v>0.11762719978919044</v>
      </c>
      <c r="Y58" s="20">
        <f t="shared" ref="Y58:AB58" si="111">+Y22/Y$33*100</f>
        <v>0.12228844540610612</v>
      </c>
      <c r="Z58" s="20">
        <f t="shared" si="111"/>
        <v>0.13483236030447332</v>
      </c>
      <c r="AA58" s="20">
        <f t="shared" si="111"/>
        <v>0.13731487887030949</v>
      </c>
      <c r="AB58" s="20">
        <f t="shared" si="111"/>
        <v>0.12821936783415164</v>
      </c>
      <c r="AC58" s="20">
        <f t="shared" ref="AC58:AD58" si="112">+AC22/AC$33*100</f>
        <v>0.12098930386470759</v>
      </c>
      <c r="AD58" s="20">
        <f t="shared" si="112"/>
        <v>0.12687684859600878</v>
      </c>
      <c r="AE58" s="20">
        <f t="shared" ref="AE58" si="113">+AE22/AE$33*100</f>
        <v>0.12431263432059288</v>
      </c>
      <c r="AF58" s="20">
        <f t="shared" ref="AF58" si="114">+AF22/AF$33*100</f>
        <v>0.11476219424736202</v>
      </c>
    </row>
    <row r="59" spans="1:32" ht="15" customHeight="1" x14ac:dyDescent="0.15">
      <c r="A59" s="3" t="s">
        <v>111</v>
      </c>
      <c r="B59" s="76"/>
      <c r="C59" s="76"/>
      <c r="D59" s="83">
        <f t="shared" si="105"/>
        <v>8.1910319358409875</v>
      </c>
      <c r="E59" s="83">
        <f t="shared" si="105"/>
        <v>7.8304591574537952</v>
      </c>
      <c r="F59" s="83">
        <f t="shared" si="105"/>
        <v>6.9653889038112595</v>
      </c>
      <c r="G59" s="83">
        <f t="shared" si="105"/>
        <v>5.9971360885331038</v>
      </c>
      <c r="H59" s="83">
        <f t="shared" si="105"/>
        <v>6.9739065346397897</v>
      </c>
      <c r="I59" s="83">
        <f t="shared" si="105"/>
        <v>4.4685846427354949</v>
      </c>
      <c r="J59" s="83">
        <f t="shared" si="105"/>
        <v>5.8373311911322219</v>
      </c>
      <c r="K59" s="83">
        <f t="shared" si="105"/>
        <v>6.4203662684716987</v>
      </c>
      <c r="L59" s="83">
        <f t="shared" si="105"/>
        <v>7.9528440935371858</v>
      </c>
      <c r="M59" s="83">
        <f t="shared" si="105"/>
        <v>3.8674861340128914</v>
      </c>
      <c r="N59" s="83">
        <f t="shared" si="105"/>
        <v>4.6701343383146261</v>
      </c>
      <c r="O59" s="83">
        <f t="shared" si="105"/>
        <v>4.7061023617143416</v>
      </c>
      <c r="P59" s="83">
        <f t="shared" si="105"/>
        <v>4.1465757466838324</v>
      </c>
      <c r="Q59" s="83">
        <f t="shared" si="105"/>
        <v>4.1417482731540494</v>
      </c>
      <c r="R59" s="20">
        <f t="shared" si="106"/>
        <v>4.2327946285163529</v>
      </c>
      <c r="S59" s="20">
        <f t="shared" si="106"/>
        <v>5.31315142512012</v>
      </c>
      <c r="T59" s="20">
        <f t="shared" si="106"/>
        <v>8.3594588415670525</v>
      </c>
      <c r="U59" s="20">
        <f t="shared" si="106"/>
        <v>8.2755044133993962</v>
      </c>
      <c r="V59" s="20">
        <f t="shared" si="106"/>
        <v>15.28748136575018</v>
      </c>
      <c r="W59" s="20">
        <f t="shared" si="106"/>
        <v>13.214661369034959</v>
      </c>
      <c r="X59" s="20">
        <f t="shared" si="106"/>
        <v>10.008945751349485</v>
      </c>
      <c r="Y59" s="20">
        <f t="shared" ref="Y59:AB59" si="115">+Y23/Y$33*100</f>
        <v>9.6272205811488938</v>
      </c>
      <c r="Z59" s="20">
        <f t="shared" si="115"/>
        <v>9.1365736614533652</v>
      </c>
      <c r="AA59" s="20">
        <f t="shared" si="115"/>
        <v>9.6098057291354451</v>
      </c>
      <c r="AB59" s="20">
        <f t="shared" si="115"/>
        <v>9.8687213327853822</v>
      </c>
      <c r="AC59" s="20">
        <f t="shared" ref="AC59:AD59" si="116">+AC23/AC$33*100</f>
        <v>10.226842730768146</v>
      </c>
      <c r="AD59" s="20">
        <f t="shared" si="116"/>
        <v>10.131377778008705</v>
      </c>
      <c r="AE59" s="20">
        <f t="shared" ref="AE59" si="117">+AE23/AE$33*100</f>
        <v>10.928999908237191</v>
      </c>
      <c r="AF59" s="20">
        <f t="shared" ref="AF59" si="118">+AF23/AF$33*100</f>
        <v>10.31017568043821</v>
      </c>
    </row>
    <row r="60" spans="1:32" ht="15" customHeight="1" x14ac:dyDescent="0.15">
      <c r="A60" s="3" t="s">
        <v>112</v>
      </c>
      <c r="B60" s="76"/>
      <c r="C60" s="76"/>
      <c r="D60" s="83">
        <f t="shared" si="105"/>
        <v>7.3858329600865371</v>
      </c>
      <c r="E60" s="83">
        <f t="shared" si="105"/>
        <v>7.0961932133504284</v>
      </c>
      <c r="F60" s="83">
        <f t="shared" si="105"/>
        <v>10.207388312498914</v>
      </c>
      <c r="G60" s="83">
        <f t="shared" si="105"/>
        <v>8.4168957715933477</v>
      </c>
      <c r="H60" s="83">
        <f t="shared" si="105"/>
        <v>7.1673663766151421</v>
      </c>
      <c r="I60" s="83">
        <f t="shared" si="105"/>
        <v>7.5539133887232293</v>
      </c>
      <c r="J60" s="83">
        <f t="shared" si="105"/>
        <v>7.0836701377331872</v>
      </c>
      <c r="K60" s="83">
        <f t="shared" si="105"/>
        <v>7.3511172334949038</v>
      </c>
      <c r="L60" s="83">
        <f t="shared" si="105"/>
        <v>5.5463087586394177</v>
      </c>
      <c r="M60" s="83">
        <f t="shared" si="105"/>
        <v>4.7220009981209925</v>
      </c>
      <c r="N60" s="83">
        <f t="shared" si="105"/>
        <v>6.2229934514629646</v>
      </c>
      <c r="O60" s="83">
        <f t="shared" si="105"/>
        <v>5.4863108737405879</v>
      </c>
      <c r="P60" s="83">
        <f t="shared" si="105"/>
        <v>5.5460080391713067</v>
      </c>
      <c r="Q60" s="83">
        <f t="shared" si="105"/>
        <v>5.2819652867947653</v>
      </c>
      <c r="R60" s="20">
        <f t="shared" si="106"/>
        <v>5.4888700415582807</v>
      </c>
      <c r="S60" s="20">
        <f t="shared" si="106"/>
        <v>6.9900086709813349</v>
      </c>
      <c r="T60" s="20">
        <f t="shared" si="106"/>
        <v>7.7787280863071198</v>
      </c>
      <c r="U60" s="20">
        <f t="shared" si="106"/>
        <v>5.2454546120374461</v>
      </c>
      <c r="V60" s="20">
        <f t="shared" si="106"/>
        <v>5.7484459795618434</v>
      </c>
      <c r="W60" s="20">
        <f t="shared" si="106"/>
        <v>6.6778990026201814</v>
      </c>
      <c r="X60" s="20">
        <f t="shared" si="106"/>
        <v>6.3928760641289966</v>
      </c>
      <c r="Y60" s="20">
        <f t="shared" ref="Y60:AB60" si="119">+Y24/Y$33*100</f>
        <v>6.5930326043396743</v>
      </c>
      <c r="Z60" s="20">
        <f t="shared" si="119"/>
        <v>6.9171564249217861</v>
      </c>
      <c r="AA60" s="20">
        <f t="shared" si="119"/>
        <v>6.3477450095669212</v>
      </c>
      <c r="AB60" s="20">
        <f t="shared" si="119"/>
        <v>6.4682195387097003</v>
      </c>
      <c r="AC60" s="20">
        <f t="shared" ref="AC60:AD60" si="120">+AC24/AC$33*100</f>
        <v>6.2894107645966102</v>
      </c>
      <c r="AD60" s="20">
        <f t="shared" si="120"/>
        <v>7.1490898770005753</v>
      </c>
      <c r="AE60" s="20">
        <f t="shared" ref="AE60" si="121">+AE24/AE$33*100</f>
        <v>6.3360693710339682</v>
      </c>
      <c r="AF60" s="20">
        <f t="shared" ref="AF60" si="122">+AF24/AF$33*100</f>
        <v>6.5423219176886533</v>
      </c>
    </row>
    <row r="61" spans="1:32" ht="15" customHeight="1" x14ac:dyDescent="0.15">
      <c r="A61" s="3" t="s">
        <v>113</v>
      </c>
      <c r="B61" s="76"/>
      <c r="C61" s="76"/>
      <c r="D61" s="83">
        <f t="shared" si="105"/>
        <v>1.4642992960424572</v>
      </c>
      <c r="E61" s="83">
        <f t="shared" si="105"/>
        <v>0.99888627461385215</v>
      </c>
      <c r="F61" s="83">
        <f t="shared" si="105"/>
        <v>0.57170241916315778</v>
      </c>
      <c r="G61" s="83">
        <f t="shared" si="105"/>
        <v>0.51351356042984631</v>
      </c>
      <c r="H61" s="83">
        <f t="shared" si="105"/>
        <v>0.48763593731962057</v>
      </c>
      <c r="I61" s="83">
        <f t="shared" si="105"/>
        <v>0.23751380653871837</v>
      </c>
      <c r="J61" s="83">
        <f t="shared" si="105"/>
        <v>0.39903500847120416</v>
      </c>
      <c r="K61" s="83">
        <f t="shared" si="105"/>
        <v>0.38425620514490721</v>
      </c>
      <c r="L61" s="83">
        <f t="shared" si="105"/>
        <v>1.3584090943868594</v>
      </c>
      <c r="M61" s="83">
        <f t="shared" si="105"/>
        <v>0.24642154831345567</v>
      </c>
      <c r="N61" s="83">
        <f t="shared" si="105"/>
        <v>0.21925694588930764</v>
      </c>
      <c r="O61" s="83">
        <f t="shared" si="105"/>
        <v>0.18304740033434563</v>
      </c>
      <c r="P61" s="83">
        <f t="shared" si="105"/>
        <v>0.22893319180257557</v>
      </c>
      <c r="Q61" s="83">
        <f t="shared" si="105"/>
        <v>6.3315899964416819E-2</v>
      </c>
      <c r="R61" s="20">
        <f t="shared" si="106"/>
        <v>6.424339144209433E-2</v>
      </c>
      <c r="S61" s="20">
        <f t="shared" si="106"/>
        <v>0.30651554534308689</v>
      </c>
      <c r="T61" s="20">
        <f t="shared" si="106"/>
        <v>3.3362839160417477</v>
      </c>
      <c r="U61" s="20">
        <f t="shared" si="106"/>
        <v>1.1423684312469506</v>
      </c>
      <c r="V61" s="20">
        <f t="shared" si="106"/>
        <v>0.40864424527112175</v>
      </c>
      <c r="W61" s="20">
        <f t="shared" si="106"/>
        <v>0.36223177421382557</v>
      </c>
      <c r="X61" s="20">
        <f t="shared" si="106"/>
        <v>0.8278385995278551</v>
      </c>
      <c r="Y61" s="20">
        <f t="shared" ref="Y61:AB61" si="123">+Y25/Y$33*100</f>
        <v>0.27082950997913996</v>
      </c>
      <c r="Z61" s="20">
        <f t="shared" si="123"/>
        <v>0.30243526610719385</v>
      </c>
      <c r="AA61" s="20">
        <f t="shared" si="123"/>
        <v>0.26785757682293987</v>
      </c>
      <c r="AB61" s="20">
        <f t="shared" si="123"/>
        <v>0.24959587540915093</v>
      </c>
      <c r="AC61" s="20">
        <f t="shared" ref="AC61:AD61" si="124">+AC25/AC$33*100</f>
        <v>0.57803636739583331</v>
      </c>
      <c r="AD61" s="20">
        <f t="shared" si="124"/>
        <v>0.11611163863706922</v>
      </c>
      <c r="AE61" s="20">
        <f t="shared" ref="AE61" si="125">+AE25/AE$33*100</f>
        <v>0.39648458578573492</v>
      </c>
      <c r="AF61" s="20">
        <f t="shared" ref="AF61" si="126">+AF25/AF$33*100</f>
        <v>5.5024071824755084E-2</v>
      </c>
    </row>
    <row r="62" spans="1:32" ht="15" customHeight="1" x14ac:dyDescent="0.15">
      <c r="A62" s="3" t="s">
        <v>114</v>
      </c>
      <c r="B62" s="76"/>
      <c r="C62" s="76"/>
      <c r="D62" s="83">
        <f t="shared" si="105"/>
        <v>1.1079091700399725E-2</v>
      </c>
      <c r="E62" s="83">
        <f t="shared" si="105"/>
        <v>2.4123873047940413E-2</v>
      </c>
      <c r="F62" s="83">
        <f t="shared" si="105"/>
        <v>2.9217786520783856E-2</v>
      </c>
      <c r="G62" s="83">
        <f t="shared" si="105"/>
        <v>2.3252851574146964E-2</v>
      </c>
      <c r="H62" s="83">
        <f t="shared" si="105"/>
        <v>2.694794543921258E-2</v>
      </c>
      <c r="I62" s="83">
        <f t="shared" si="105"/>
        <v>0.42183606335193014</v>
      </c>
      <c r="J62" s="83">
        <f t="shared" si="105"/>
        <v>2.5459492962352153E-2</v>
      </c>
      <c r="K62" s="83">
        <f t="shared" si="105"/>
        <v>1.3235316110528601E-2</v>
      </c>
      <c r="L62" s="83">
        <f t="shared" si="105"/>
        <v>1.6136846314037525E-2</v>
      </c>
      <c r="M62" s="83">
        <f t="shared" si="105"/>
        <v>2.8355909607788329E-2</v>
      </c>
      <c r="N62" s="83">
        <f t="shared" si="105"/>
        <v>9.9783145399829683E-3</v>
      </c>
      <c r="O62" s="83">
        <f t="shared" si="105"/>
        <v>2.6105450730493047E-2</v>
      </c>
      <c r="P62" s="83">
        <f t="shared" si="105"/>
        <v>3.975524880807383E-2</v>
      </c>
      <c r="Q62" s="83">
        <f t="shared" si="105"/>
        <v>0.24429563226453102</v>
      </c>
      <c r="R62" s="20">
        <f t="shared" si="106"/>
        <v>1.7449441998464682E-2</v>
      </c>
      <c r="S62" s="20">
        <f t="shared" si="106"/>
        <v>2.9610704588053646E-2</v>
      </c>
      <c r="T62" s="20">
        <f t="shared" si="106"/>
        <v>1.8613923163853453E-2</v>
      </c>
      <c r="U62" s="20">
        <f t="shared" si="106"/>
        <v>2.0242806016472562E-2</v>
      </c>
      <c r="V62" s="20">
        <f t="shared" si="106"/>
        <v>4.9111951773824075E-2</v>
      </c>
      <c r="W62" s="20">
        <f t="shared" si="106"/>
        <v>3.6004921090382086E-2</v>
      </c>
      <c r="X62" s="20">
        <f t="shared" si="106"/>
        <v>5.8766278607323696E-2</v>
      </c>
      <c r="Y62" s="20">
        <f t="shared" ref="Y62:AB62" si="127">+Y26/Y$33*100</f>
        <v>3.1934208887038053E-2</v>
      </c>
      <c r="Z62" s="20">
        <f t="shared" si="127"/>
        <v>4.1528873326967523E-2</v>
      </c>
      <c r="AA62" s="20">
        <f t="shared" si="127"/>
        <v>2.764767161727133E-2</v>
      </c>
      <c r="AB62" s="20">
        <f t="shared" si="127"/>
        <v>2.2778180885563316E-2</v>
      </c>
      <c r="AC62" s="20">
        <f t="shared" ref="AC62:AD62" si="128">+AC26/AC$33*100</f>
        <v>0.16373034751210722</v>
      </c>
      <c r="AD62" s="20">
        <f t="shared" si="128"/>
        <v>0.11312400872387934</v>
      </c>
      <c r="AE62" s="20">
        <f t="shared" ref="AE62" si="129">+AE26/AE$33*100</f>
        <v>0.10115344942826329</v>
      </c>
      <c r="AF62" s="20">
        <f t="shared" ref="AF62" si="130">+AF26/AF$33*100</f>
        <v>0.10580067143847645</v>
      </c>
    </row>
    <row r="63" spans="1:32" ht="15" customHeight="1" x14ac:dyDescent="0.15">
      <c r="A63" s="3" t="s">
        <v>115</v>
      </c>
      <c r="B63" s="76"/>
      <c r="C63" s="76"/>
      <c r="D63" s="83">
        <f t="shared" si="105"/>
        <v>7.3279444946801764</v>
      </c>
      <c r="E63" s="83">
        <f t="shared" si="105"/>
        <v>8.4624019765309058</v>
      </c>
      <c r="F63" s="83">
        <f t="shared" si="105"/>
        <v>4.1985340864514109</v>
      </c>
      <c r="G63" s="83">
        <f t="shared" si="105"/>
        <v>3.2505221558840418</v>
      </c>
      <c r="H63" s="83">
        <f t="shared" si="105"/>
        <v>1.8128587064376815</v>
      </c>
      <c r="I63" s="83">
        <f t="shared" si="105"/>
        <v>2.8130158960214633</v>
      </c>
      <c r="J63" s="83">
        <f t="shared" si="105"/>
        <v>1.1291268444993898</v>
      </c>
      <c r="K63" s="83">
        <f t="shared" si="105"/>
        <v>0.31691644552417003</v>
      </c>
      <c r="L63" s="83">
        <f t="shared" si="105"/>
        <v>1.233011741020017</v>
      </c>
      <c r="M63" s="83">
        <f t="shared" si="105"/>
        <v>4.7772111572117843E-3</v>
      </c>
      <c r="N63" s="83">
        <f t="shared" si="105"/>
        <v>3.4632130087020685</v>
      </c>
      <c r="O63" s="83">
        <f t="shared" si="105"/>
        <v>5.6893131809676403</v>
      </c>
      <c r="P63" s="83">
        <f t="shared" si="105"/>
        <v>3.9301751936754328</v>
      </c>
      <c r="Q63" s="83">
        <f t="shared" si="105"/>
        <v>6.1129597003003946</v>
      </c>
      <c r="R63" s="20">
        <f t="shared" si="106"/>
        <v>2.3825180347846175</v>
      </c>
      <c r="S63" s="20">
        <f t="shared" si="106"/>
        <v>1.52903440774946</v>
      </c>
      <c r="T63" s="20">
        <f t="shared" si="106"/>
        <v>1.1925832468441842</v>
      </c>
      <c r="U63" s="20">
        <f t="shared" si="106"/>
        <v>0.88176215832433336</v>
      </c>
      <c r="V63" s="20">
        <f t="shared" si="106"/>
        <v>3.4214408921445254</v>
      </c>
      <c r="W63" s="20">
        <f t="shared" si="106"/>
        <v>0.16555037647373719</v>
      </c>
      <c r="X63" s="20">
        <f t="shared" si="106"/>
        <v>3.2588615701595205</v>
      </c>
      <c r="Y63" s="20">
        <f t="shared" ref="Y63:AB63" si="131">+Y27/Y$33*100</f>
        <v>3.9476236574329291</v>
      </c>
      <c r="Z63" s="20">
        <f t="shared" si="131"/>
        <v>0.41669702807862935</v>
      </c>
      <c r="AA63" s="20">
        <f t="shared" si="131"/>
        <v>4.0618990296987683</v>
      </c>
      <c r="AB63" s="20">
        <f t="shared" si="131"/>
        <v>3.2511973241829737</v>
      </c>
      <c r="AC63" s="20">
        <f t="shared" ref="AC63:AD63" si="132">+AC27/AC$33*100</f>
        <v>3.3127776020540916</v>
      </c>
      <c r="AD63" s="20">
        <f t="shared" si="132"/>
        <v>1.7777940509793582</v>
      </c>
      <c r="AE63" s="20">
        <f t="shared" ref="AE63" si="133">+AE27/AE$33*100</f>
        <v>2.2421454787607025</v>
      </c>
      <c r="AF63" s="20">
        <f t="shared" ref="AF63" si="134">+AF27/AF$33*100</f>
        <v>1.1788826943904327</v>
      </c>
    </row>
    <row r="64" spans="1:32" ht="15" customHeight="1" x14ac:dyDescent="0.15">
      <c r="A64" s="3" t="s">
        <v>116</v>
      </c>
      <c r="B64" s="76"/>
      <c r="C64" s="76"/>
      <c r="D64" s="83">
        <f t="shared" si="105"/>
        <v>2.3842779998478845</v>
      </c>
      <c r="E64" s="83">
        <f t="shared" si="105"/>
        <v>2.042064138074152</v>
      </c>
      <c r="F64" s="83">
        <f t="shared" si="105"/>
        <v>2.5569041513605013</v>
      </c>
      <c r="G64" s="83">
        <f t="shared" si="105"/>
        <v>1.7582230820551221</v>
      </c>
      <c r="H64" s="83">
        <f t="shared" si="105"/>
        <v>1.964618634098021</v>
      </c>
      <c r="I64" s="83">
        <f t="shared" si="105"/>
        <v>2.3933117097767886</v>
      </c>
      <c r="J64" s="83">
        <f t="shared" si="105"/>
        <v>1.9649189542254666</v>
      </c>
      <c r="K64" s="83">
        <f t="shared" si="105"/>
        <v>1.9774874999792289</v>
      </c>
      <c r="L64" s="83">
        <f t="shared" si="105"/>
        <v>3.8364619949813239</v>
      </c>
      <c r="M64" s="83">
        <f t="shared" si="105"/>
        <v>2.8118981010322202</v>
      </c>
      <c r="N64" s="83">
        <f t="shared" si="105"/>
        <v>2.1541576668075186</v>
      </c>
      <c r="O64" s="83">
        <f t="shared" si="105"/>
        <v>2.0397557065836676</v>
      </c>
      <c r="P64" s="83">
        <f t="shared" si="105"/>
        <v>2.0207257485669277</v>
      </c>
      <c r="Q64" s="83">
        <f t="shared" si="105"/>
        <v>2.4587317505817308</v>
      </c>
      <c r="R64" s="20">
        <f t="shared" si="106"/>
        <v>1.9072507785119577</v>
      </c>
      <c r="S64" s="20">
        <f t="shared" si="106"/>
        <v>1.2350127527186898</v>
      </c>
      <c r="T64" s="20">
        <f t="shared" si="106"/>
        <v>2.1080859169371413</v>
      </c>
      <c r="U64" s="20">
        <f t="shared" si="106"/>
        <v>1.4483312965517252</v>
      </c>
      <c r="V64" s="20">
        <f t="shared" si="106"/>
        <v>1.5294757489139992</v>
      </c>
      <c r="W64" s="20">
        <f t="shared" si="106"/>
        <v>1.8583273085491965</v>
      </c>
      <c r="X64" s="20">
        <f t="shared" si="106"/>
        <v>2.5316888690259667</v>
      </c>
      <c r="Y64" s="20">
        <f t="shared" ref="Y64:AB64" si="135">+Y28/Y$33*100</f>
        <v>2.3297909846315119</v>
      </c>
      <c r="Z64" s="20">
        <f t="shared" si="135"/>
        <v>1.7341251747808577</v>
      </c>
      <c r="AA64" s="20">
        <f t="shared" si="135"/>
        <v>1.639434830719779</v>
      </c>
      <c r="AB64" s="20">
        <f t="shared" si="135"/>
        <v>1.7559500551152025</v>
      </c>
      <c r="AC64" s="20">
        <f t="shared" ref="AC64:AD64" si="136">+AC28/AC$33*100</f>
        <v>3.3328479262004649</v>
      </c>
      <c r="AD64" s="20">
        <f t="shared" si="136"/>
        <v>2.6058871247439406</v>
      </c>
      <c r="AE64" s="20">
        <f t="shared" ref="AE64" si="137">+AE28/AE$33*100</f>
        <v>2.7471789532229813</v>
      </c>
      <c r="AF64" s="20">
        <f t="shared" ref="AF64" si="138">+AF28/AF$33*100</f>
        <v>2.2212107660871201</v>
      </c>
    </row>
    <row r="65" spans="1:32" ht="15" customHeight="1" x14ac:dyDescent="0.15">
      <c r="A65" s="3" t="s">
        <v>117</v>
      </c>
      <c r="B65" s="76"/>
      <c r="C65" s="76"/>
      <c r="D65" s="83">
        <f t="shared" si="105"/>
        <v>2.3730298907302396</v>
      </c>
      <c r="E65" s="83">
        <f t="shared" si="105"/>
        <v>1.7162141801941977</v>
      </c>
      <c r="F65" s="83">
        <f t="shared" si="105"/>
        <v>1.7108018852428921</v>
      </c>
      <c r="G65" s="83">
        <f t="shared" si="105"/>
        <v>1.6224175013542119</v>
      </c>
      <c r="H65" s="83">
        <f t="shared" si="105"/>
        <v>1.6778650727205204</v>
      </c>
      <c r="I65" s="83">
        <f t="shared" si="105"/>
        <v>1.1348557367678118</v>
      </c>
      <c r="J65" s="83">
        <f t="shared" si="105"/>
        <v>1.0624082911858601</v>
      </c>
      <c r="K65" s="83">
        <f t="shared" si="105"/>
        <v>1.491727304299276</v>
      </c>
      <c r="L65" s="83">
        <f t="shared" si="105"/>
        <v>3.0800802712923088</v>
      </c>
      <c r="M65" s="83">
        <f t="shared" si="105"/>
        <v>1.240784000066038</v>
      </c>
      <c r="N65" s="83">
        <f t="shared" si="105"/>
        <v>1.2141197869634135</v>
      </c>
      <c r="O65" s="83">
        <f t="shared" si="105"/>
        <v>1.2810311472645499</v>
      </c>
      <c r="P65" s="83">
        <f t="shared" si="105"/>
        <v>2.8945002283481522</v>
      </c>
      <c r="Q65" s="83">
        <f t="shared" si="105"/>
        <v>1.5023720413971815</v>
      </c>
      <c r="R65" s="20">
        <f t="shared" si="106"/>
        <v>1.3679910815450236</v>
      </c>
      <c r="S65" s="20">
        <f t="shared" si="106"/>
        <v>1.377086924903876</v>
      </c>
      <c r="T65" s="20">
        <f t="shared" si="106"/>
        <v>1.3528454092567446</v>
      </c>
      <c r="U65" s="20">
        <f t="shared" si="106"/>
        <v>1.3666894302638422</v>
      </c>
      <c r="V65" s="20">
        <f t="shared" si="106"/>
        <v>1.4473766979251537</v>
      </c>
      <c r="W65" s="20">
        <f t="shared" si="106"/>
        <v>1.5190935578620759</v>
      </c>
      <c r="X65" s="20">
        <f t="shared" si="106"/>
        <v>1.5679435324543245</v>
      </c>
      <c r="Y65" s="20">
        <f t="shared" ref="Y65:AB65" si="139">+Y29/Y$33*100</f>
        <v>1.8044418018299666</v>
      </c>
      <c r="Z65" s="20">
        <f t="shared" si="139"/>
        <v>2.1530770569075317</v>
      </c>
      <c r="AA65" s="20">
        <f t="shared" si="139"/>
        <v>2.1190202695587228</v>
      </c>
      <c r="AB65" s="20">
        <f t="shared" si="139"/>
        <v>2.1790081270135193</v>
      </c>
      <c r="AC65" s="20">
        <f t="shared" ref="AC65:AD65" si="140">+AC29/AC$33*100</f>
        <v>2.0808757627235375</v>
      </c>
      <c r="AD65" s="20">
        <f t="shared" si="140"/>
        <v>2.240162254283677</v>
      </c>
      <c r="AE65" s="20">
        <f t="shared" ref="AE65" si="141">+AE29/AE$33*100</f>
        <v>2.1201166088456547</v>
      </c>
      <c r="AF65" s="20">
        <f t="shared" ref="AF65" si="142">+AF29/AF$33*100</f>
        <v>2.3088551027144164</v>
      </c>
    </row>
    <row r="66" spans="1:32" ht="15" customHeight="1" x14ac:dyDescent="0.15">
      <c r="A66" s="3" t="s">
        <v>118</v>
      </c>
      <c r="B66" s="76"/>
      <c r="C66" s="76"/>
      <c r="D66" s="83">
        <f t="shared" si="105"/>
        <v>9.1810261047400932</v>
      </c>
      <c r="E66" s="83">
        <f t="shared" si="105"/>
        <v>9.8580173856133584</v>
      </c>
      <c r="F66" s="83">
        <f t="shared" si="105"/>
        <v>12.665678569565191</v>
      </c>
      <c r="G66" s="83">
        <f t="shared" si="105"/>
        <v>13.21436492230051</v>
      </c>
      <c r="H66" s="83">
        <f t="shared" si="105"/>
        <v>10.412706430233429</v>
      </c>
      <c r="I66" s="83">
        <f t="shared" si="105"/>
        <v>14.005540935039679</v>
      </c>
      <c r="J66" s="83">
        <f t="shared" si="105"/>
        <v>10.787751080902295</v>
      </c>
      <c r="K66" s="83">
        <f t="shared" si="105"/>
        <v>9.5264365676912064</v>
      </c>
      <c r="L66" s="83">
        <f t="shared" si="105"/>
        <v>11.411473985961383</v>
      </c>
      <c r="M66" s="83">
        <f t="shared" si="105"/>
        <v>8.060665663979222</v>
      </c>
      <c r="N66" s="83">
        <f t="shared" si="105"/>
        <v>7.9023446465227121</v>
      </c>
      <c r="O66" s="83">
        <f t="shared" si="105"/>
        <v>11.333278986349143</v>
      </c>
      <c r="P66" s="83">
        <f t="shared" si="105"/>
        <v>11.673362319593075</v>
      </c>
      <c r="Q66" s="83">
        <f t="shared" si="105"/>
        <v>8.7230480212780162</v>
      </c>
      <c r="R66" s="20">
        <f t="shared" si="106"/>
        <v>18.023282708481307</v>
      </c>
      <c r="S66" s="20">
        <f t="shared" si="106"/>
        <v>6.8808670649148027</v>
      </c>
      <c r="T66" s="20">
        <f t="shared" si="106"/>
        <v>7.4009009172593387</v>
      </c>
      <c r="U66" s="20">
        <f t="shared" si="106"/>
        <v>10.196223737187314</v>
      </c>
      <c r="V66" s="20">
        <f t="shared" si="106"/>
        <v>9.9834131474658783</v>
      </c>
      <c r="W66" s="20">
        <f t="shared" si="106"/>
        <v>12.939267595165473</v>
      </c>
      <c r="X66" s="20">
        <f t="shared" si="106"/>
        <v>15.271228380171381</v>
      </c>
      <c r="Y66" s="20">
        <f t="shared" ref="Y66:AB66" si="143">+Y30/Y$33*100</f>
        <v>15.471025341091483</v>
      </c>
      <c r="Z66" s="20">
        <f t="shared" si="143"/>
        <v>11.151637827083393</v>
      </c>
      <c r="AA66" s="20">
        <f t="shared" si="143"/>
        <v>5.5287242539665051</v>
      </c>
      <c r="AB66" s="20">
        <f t="shared" si="143"/>
        <v>6.0041591735517885</v>
      </c>
      <c r="AC66" s="20">
        <f t="shared" ref="AC66:AD66" si="144">+AC30/AC$33*100</f>
        <v>5.2906225488318785</v>
      </c>
      <c r="AD66" s="20">
        <f t="shared" si="144"/>
        <v>4.5666897450252719</v>
      </c>
      <c r="AE66" s="20">
        <f t="shared" ref="AE66" si="145">+AE30/AE$33*100</f>
        <v>4.2055892536765098</v>
      </c>
      <c r="AF66" s="20">
        <f t="shared" ref="AF66" si="146">+AF30/AF$33*100</f>
        <v>4.9948020754371978</v>
      </c>
    </row>
    <row r="67" spans="1:32" ht="15" customHeight="1" x14ac:dyDescent="0.15">
      <c r="A67" s="3" t="s">
        <v>157</v>
      </c>
      <c r="B67" s="76"/>
      <c r="C67" s="76"/>
      <c r="D67" s="83">
        <f t="shared" si="105"/>
        <v>0</v>
      </c>
      <c r="E67" s="83">
        <f t="shared" si="105"/>
        <v>0</v>
      </c>
      <c r="F67" s="83">
        <f t="shared" si="105"/>
        <v>0</v>
      </c>
      <c r="G67" s="83">
        <f t="shared" si="105"/>
        <v>0</v>
      </c>
      <c r="H67" s="83">
        <f t="shared" si="105"/>
        <v>0</v>
      </c>
      <c r="I67" s="83">
        <f t="shared" si="105"/>
        <v>0</v>
      </c>
      <c r="J67" s="83">
        <f t="shared" si="105"/>
        <v>0</v>
      </c>
      <c r="K67" s="83">
        <f t="shared" si="105"/>
        <v>0</v>
      </c>
      <c r="L67" s="83">
        <f t="shared" si="105"/>
        <v>0</v>
      </c>
      <c r="M67" s="83">
        <f t="shared" si="105"/>
        <v>0</v>
      </c>
      <c r="N67" s="83">
        <f t="shared" si="105"/>
        <v>0.21277919225415101</v>
      </c>
      <c r="O67" s="83">
        <f t="shared" si="105"/>
        <v>0.20272742258625728</v>
      </c>
      <c r="P67" s="83">
        <f t="shared" si="105"/>
        <v>0.18922364918995824</v>
      </c>
      <c r="Q67" s="83">
        <f t="shared" si="105"/>
        <v>0.41254513434676643</v>
      </c>
      <c r="R67" s="20">
        <f t="shared" si="106"/>
        <v>0.30532340984849515</v>
      </c>
      <c r="S67" s="20">
        <f t="shared" si="106"/>
        <v>0.24452591822481198</v>
      </c>
      <c r="T67" s="20">
        <f t="shared" si="106"/>
        <v>0</v>
      </c>
      <c r="U67" s="20">
        <f t="shared" si="106"/>
        <v>0</v>
      </c>
      <c r="V67" s="20">
        <f t="shared" si="106"/>
        <v>0</v>
      </c>
      <c r="W67" s="20">
        <f t="shared" si="106"/>
        <v>0</v>
      </c>
      <c r="X67" s="20">
        <f t="shared" si="106"/>
        <v>0</v>
      </c>
      <c r="Y67" s="20">
        <f t="shared" ref="Y67:AB67" si="147">+Y31/Y$33*100</f>
        <v>0</v>
      </c>
      <c r="Z67" s="20">
        <f t="shared" si="147"/>
        <v>0</v>
      </c>
      <c r="AA67" s="20">
        <f t="shared" si="147"/>
        <v>0</v>
      </c>
      <c r="AB67" s="20">
        <f t="shared" si="147"/>
        <v>0</v>
      </c>
      <c r="AC67" s="20">
        <f t="shared" ref="AC67:AD67" si="148">+AC31/AC$33*100</f>
        <v>0</v>
      </c>
      <c r="AD67" s="20">
        <f t="shared" si="148"/>
        <v>0</v>
      </c>
      <c r="AE67" s="20">
        <f t="shared" ref="AE67" si="149">+AE31/AE$33*100</f>
        <v>0</v>
      </c>
      <c r="AF67" s="20">
        <f t="shared" ref="AF67" si="150">+AF31/AF$33*100</f>
        <v>0</v>
      </c>
    </row>
    <row r="68" spans="1:32" ht="15" customHeight="1" x14ac:dyDescent="0.15">
      <c r="A68" s="3" t="s">
        <v>158</v>
      </c>
      <c r="B68" s="76"/>
      <c r="C68" s="76"/>
      <c r="D68" s="83">
        <f t="shared" si="105"/>
        <v>0</v>
      </c>
      <c r="E68" s="83">
        <f t="shared" si="105"/>
        <v>0</v>
      </c>
      <c r="F68" s="83">
        <f t="shared" si="105"/>
        <v>0</v>
      </c>
      <c r="G68" s="83">
        <f t="shared" si="105"/>
        <v>0</v>
      </c>
      <c r="H68" s="83">
        <f t="shared" si="105"/>
        <v>0</v>
      </c>
      <c r="I68" s="83">
        <f t="shared" si="105"/>
        <v>0</v>
      </c>
      <c r="J68" s="83">
        <f t="shared" si="105"/>
        <v>0</v>
      </c>
      <c r="K68" s="83">
        <f t="shared" si="105"/>
        <v>0</v>
      </c>
      <c r="L68" s="83">
        <f t="shared" si="105"/>
        <v>0</v>
      </c>
      <c r="M68" s="83">
        <f t="shared" si="105"/>
        <v>0</v>
      </c>
      <c r="N68" s="83">
        <f t="shared" si="105"/>
        <v>0.98925164785901665</v>
      </c>
      <c r="O68" s="83">
        <f t="shared" si="105"/>
        <v>3.5898216058812258</v>
      </c>
      <c r="P68" s="83">
        <f t="shared" si="105"/>
        <v>7.7846792101530644</v>
      </c>
      <c r="Q68" s="83">
        <f t="shared" si="105"/>
        <v>5.5791374714931781</v>
      </c>
      <c r="R68" s="20">
        <f t="shared" si="106"/>
        <v>3.8972651136551755</v>
      </c>
      <c r="S68" s="20">
        <f t="shared" si="106"/>
        <v>3.8099906277367874</v>
      </c>
      <c r="T68" s="20">
        <f t="shared" si="106"/>
        <v>3.1637841970663811</v>
      </c>
      <c r="U68" s="20">
        <f t="shared" si="106"/>
        <v>3.0962404238247059</v>
      </c>
      <c r="V68" s="20">
        <f t="shared" si="106"/>
        <v>3.6117261914257015</v>
      </c>
      <c r="W68" s="20">
        <f t="shared" si="106"/>
        <v>4.4241148175771556</v>
      </c>
      <c r="X68" s="20">
        <f t="shared" si="106"/>
        <v>3.9825865775061504</v>
      </c>
      <c r="Y68" s="20">
        <f t="shared" ref="Y68:AB68" si="151">+Y32/Y$33*100</f>
        <v>3.8866596344038351</v>
      </c>
      <c r="Z68" s="20">
        <f t="shared" si="151"/>
        <v>3.9558842948149673</v>
      </c>
      <c r="AA68" s="20">
        <f t="shared" si="151"/>
        <v>3.24027795104264</v>
      </c>
      <c r="AB68" s="20">
        <f t="shared" si="151"/>
        <v>3.1353311611236494</v>
      </c>
      <c r="AC68" s="20">
        <f t="shared" ref="AC68:AD68" si="152">+AC32/AC$33*100</f>
        <v>3.1519943692772583</v>
      </c>
      <c r="AD68" s="20">
        <f t="shared" si="152"/>
        <v>3.2474238186846374</v>
      </c>
      <c r="AE68" s="20">
        <f t="shared" ref="AE68" si="153">+AE32/AE$33*100</f>
        <v>3.2566315530331726</v>
      </c>
      <c r="AF68" s="20">
        <f t="shared" ref="AF68" si="154">+AF32/AF$33*100</f>
        <v>2.4133364835418898</v>
      </c>
    </row>
    <row r="69" spans="1:32" ht="15" customHeight="1" x14ac:dyDescent="0.15">
      <c r="A69" s="3" t="s">
        <v>0</v>
      </c>
      <c r="B69" s="76"/>
      <c r="C69" s="76"/>
      <c r="D69" s="84">
        <f t="shared" ref="D69:Q69" si="155">SUM(D41:D66)-D53-D54</f>
        <v>99.999999999999943</v>
      </c>
      <c r="E69" s="84">
        <f t="shared" si="155"/>
        <v>100</v>
      </c>
      <c r="F69" s="84">
        <f t="shared" si="155"/>
        <v>100.00000000000001</v>
      </c>
      <c r="G69" s="84">
        <f t="shared" si="155"/>
        <v>99.999999999999986</v>
      </c>
      <c r="H69" s="84">
        <f t="shared" si="155"/>
        <v>100.00000000000003</v>
      </c>
      <c r="I69" s="84">
        <f t="shared" si="155"/>
        <v>100.00000000000001</v>
      </c>
      <c r="J69" s="84">
        <f t="shared" si="155"/>
        <v>100.00000000000003</v>
      </c>
      <c r="K69" s="84">
        <f t="shared" si="155"/>
        <v>100.00000000000001</v>
      </c>
      <c r="L69" s="84">
        <f t="shared" si="155"/>
        <v>99.999999999999986</v>
      </c>
      <c r="M69" s="84">
        <f t="shared" si="155"/>
        <v>100.00000000000003</v>
      </c>
      <c r="N69" s="84">
        <f t="shared" si="155"/>
        <v>100</v>
      </c>
      <c r="O69" s="84">
        <f t="shared" si="155"/>
        <v>100.00000000000003</v>
      </c>
      <c r="P69" s="84">
        <f t="shared" si="155"/>
        <v>100.00000000000003</v>
      </c>
      <c r="Q69" s="84">
        <f t="shared" si="155"/>
        <v>99.999999999999986</v>
      </c>
      <c r="R69" s="21">
        <f t="shared" ref="R69:X69" si="156">SUM(R41:R66)-R53-R54</f>
        <v>100.00000000000004</v>
      </c>
      <c r="S69" s="21">
        <f t="shared" si="156"/>
        <v>99.999999999999972</v>
      </c>
      <c r="T69" s="21">
        <f t="shared" si="156"/>
        <v>100</v>
      </c>
      <c r="U69" s="21">
        <f t="shared" si="156"/>
        <v>100</v>
      </c>
      <c r="V69" s="21">
        <f t="shared" si="156"/>
        <v>100.00000000000001</v>
      </c>
      <c r="W69" s="21">
        <f t="shared" si="156"/>
        <v>99.999999999999986</v>
      </c>
      <c r="X69" s="21">
        <f t="shared" si="156"/>
        <v>100.00000000000003</v>
      </c>
      <c r="Y69" s="21">
        <f t="shared" ref="Y69:AB69" si="157">SUM(Y41:Y66)-Y53-Y54</f>
        <v>100</v>
      </c>
      <c r="Z69" s="21">
        <f t="shared" si="157"/>
        <v>99.999999999999986</v>
      </c>
      <c r="AA69" s="21">
        <f t="shared" si="157"/>
        <v>100.00000000000001</v>
      </c>
      <c r="AB69" s="21">
        <f t="shared" si="157"/>
        <v>100.00000000000001</v>
      </c>
      <c r="AC69" s="21">
        <f t="shared" ref="AC69:AD69" si="158">SUM(AC41:AC66)-AC53-AC54</f>
        <v>100</v>
      </c>
      <c r="AD69" s="21">
        <f t="shared" si="158"/>
        <v>99.999999999999986</v>
      </c>
      <c r="AE69" s="21">
        <f t="shared" ref="AE69" si="159">SUM(AE41:AE66)-AE53-AE54</f>
        <v>100</v>
      </c>
      <c r="AF69" s="21">
        <f t="shared" ref="AF69" si="160">SUM(AF41:AF66)-AF53-AF54</f>
        <v>99.999999999999986</v>
      </c>
    </row>
    <row r="70" spans="1:32" ht="15" customHeight="1" x14ac:dyDescent="0.15">
      <c r="A70" s="3" t="s">
        <v>1</v>
      </c>
      <c r="B70" s="76"/>
      <c r="C70" s="76"/>
      <c r="D70" s="83">
        <f t="shared" ref="D70:Q70" si="161">+D34/D$33*100</f>
        <v>59.769772925099929</v>
      </c>
      <c r="E70" s="83">
        <f t="shared" si="161"/>
        <v>60.133866569634208</v>
      </c>
      <c r="F70" s="83">
        <f t="shared" si="161"/>
        <v>58.626887706693623</v>
      </c>
      <c r="G70" s="83">
        <f t="shared" si="161"/>
        <v>61.979074748122351</v>
      </c>
      <c r="H70" s="83">
        <f t="shared" si="161"/>
        <v>65.926379634936595</v>
      </c>
      <c r="I70" s="83">
        <f t="shared" si="161"/>
        <v>63.02065424147083</v>
      </c>
      <c r="J70" s="83">
        <f t="shared" si="161"/>
        <v>67.366335576471499</v>
      </c>
      <c r="K70" s="83">
        <f t="shared" si="161"/>
        <v>68.101965938793512</v>
      </c>
      <c r="L70" s="83">
        <f t="shared" si="161"/>
        <v>61.892998504998801</v>
      </c>
      <c r="M70" s="83">
        <f t="shared" si="161"/>
        <v>75.534496601813402</v>
      </c>
      <c r="N70" s="83">
        <f t="shared" si="161"/>
        <v>70.801203746801349</v>
      </c>
      <c r="O70" s="83">
        <f t="shared" si="161"/>
        <v>66.12143870841328</v>
      </c>
      <c r="P70" s="83">
        <f t="shared" si="161"/>
        <v>66.827165495552052</v>
      </c>
      <c r="Q70" s="83">
        <f t="shared" si="161"/>
        <v>68.625318593334711</v>
      </c>
      <c r="R70" s="20">
        <f t="shared" ref="R70:S73" si="162">+R34/R$33*100</f>
        <v>64.128907710938535</v>
      </c>
      <c r="S70" s="20">
        <f t="shared" si="162"/>
        <v>73.94711983993794</v>
      </c>
      <c r="T70" s="20">
        <f t="shared" ref="T70:U73" si="163">+T34/T$33*100</f>
        <v>66.276714547971778</v>
      </c>
      <c r="U70" s="20">
        <f t="shared" si="163"/>
        <v>69.30834108616331</v>
      </c>
      <c r="V70" s="20">
        <f t="shared" ref="V70:X73" si="164">+V34/V$33*100</f>
        <v>60.434924067971487</v>
      </c>
      <c r="W70" s="20">
        <f t="shared" si="164"/>
        <v>61.601190381826918</v>
      </c>
      <c r="X70" s="20">
        <f t="shared" si="164"/>
        <v>58.552102461132826</v>
      </c>
      <c r="Y70" s="20">
        <f t="shared" ref="Y70:AB70" si="165">+Y34/Y$33*100</f>
        <v>58.25014527273715</v>
      </c>
      <c r="Z70" s="20">
        <f t="shared" si="165"/>
        <v>66.339942270989312</v>
      </c>
      <c r="AA70" s="20">
        <f t="shared" si="165"/>
        <v>68.590049754467941</v>
      </c>
      <c r="AB70" s="20">
        <f t="shared" si="165"/>
        <v>68.472732377616467</v>
      </c>
      <c r="AC70" s="20">
        <f t="shared" ref="AC70:AD70" si="166">+AC34/AC$33*100</f>
        <v>67.167360972226362</v>
      </c>
      <c r="AD70" s="20">
        <f t="shared" si="166"/>
        <v>69.682822491917165</v>
      </c>
      <c r="AE70" s="20">
        <f t="shared" ref="AE70" si="167">+AE34/AE$33*100</f>
        <v>69.346802981293663</v>
      </c>
      <c r="AF70" s="20">
        <f t="shared" ref="AF70" si="168">+AF34/AF$33*100</f>
        <v>71.017284879006965</v>
      </c>
    </row>
    <row r="71" spans="1:32" ht="15" customHeight="1" x14ac:dyDescent="0.15">
      <c r="A71" s="3" t="s">
        <v>150</v>
      </c>
      <c r="B71" s="76"/>
      <c r="C71" s="76"/>
      <c r="D71" s="83">
        <f t="shared" ref="D71:Q71" si="169">+D35/D$33*100</f>
        <v>40.230227074900071</v>
      </c>
      <c r="E71" s="83">
        <f t="shared" si="169"/>
        <v>39.866133430365792</v>
      </c>
      <c r="F71" s="83">
        <f t="shared" si="169"/>
        <v>41.373112293306384</v>
      </c>
      <c r="G71" s="83">
        <f t="shared" si="169"/>
        <v>38.020925251877649</v>
      </c>
      <c r="H71" s="83">
        <f t="shared" si="169"/>
        <v>34.073620365063412</v>
      </c>
      <c r="I71" s="83">
        <f t="shared" si="169"/>
        <v>36.97934575852917</v>
      </c>
      <c r="J71" s="83">
        <f t="shared" si="169"/>
        <v>32.633664423528508</v>
      </c>
      <c r="K71" s="83">
        <f t="shared" si="169"/>
        <v>31.898034061206481</v>
      </c>
      <c r="L71" s="83">
        <f t="shared" si="169"/>
        <v>38.107001495001199</v>
      </c>
      <c r="M71" s="83">
        <f t="shared" si="169"/>
        <v>24.465503398186609</v>
      </c>
      <c r="N71" s="83">
        <f t="shared" si="169"/>
        <v>29.198796253198662</v>
      </c>
      <c r="O71" s="83">
        <f t="shared" si="169"/>
        <v>33.87856129158672</v>
      </c>
      <c r="P71" s="83">
        <f t="shared" si="169"/>
        <v>33.172834504447948</v>
      </c>
      <c r="Q71" s="83">
        <f t="shared" si="169"/>
        <v>31.374681406665296</v>
      </c>
      <c r="R71" s="20">
        <f t="shared" si="162"/>
        <v>35.871092289061465</v>
      </c>
      <c r="S71" s="20">
        <f t="shared" si="162"/>
        <v>26.052880160062053</v>
      </c>
      <c r="T71" s="20">
        <f t="shared" si="163"/>
        <v>33.723285452028229</v>
      </c>
      <c r="U71" s="20">
        <f t="shared" si="163"/>
        <v>30.691658913836683</v>
      </c>
      <c r="V71" s="20">
        <f t="shared" si="164"/>
        <v>39.565075932028513</v>
      </c>
      <c r="W71" s="20">
        <f t="shared" si="164"/>
        <v>38.398809618173082</v>
      </c>
      <c r="X71" s="20">
        <f t="shared" si="164"/>
        <v>41.447897538867167</v>
      </c>
      <c r="Y71" s="20">
        <f t="shared" ref="Y71:AB71" si="170">+Y35/Y$33*100</f>
        <v>41.74985472726285</v>
      </c>
      <c r="Z71" s="20">
        <f t="shared" si="170"/>
        <v>33.660057729010688</v>
      </c>
      <c r="AA71" s="20">
        <f t="shared" si="170"/>
        <v>31.409950245532066</v>
      </c>
      <c r="AB71" s="20">
        <f t="shared" si="170"/>
        <v>31.527267622383537</v>
      </c>
      <c r="AC71" s="20">
        <f t="shared" ref="AC71:AD71" si="171">+AC35/AC$33*100</f>
        <v>32.832639027773638</v>
      </c>
      <c r="AD71" s="20">
        <f t="shared" si="171"/>
        <v>30.317177508082839</v>
      </c>
      <c r="AE71" s="20">
        <f t="shared" ref="AE71" si="172">+AE35/AE$33*100</f>
        <v>30.65319701870634</v>
      </c>
      <c r="AF71" s="20">
        <f t="shared" ref="AF71" si="173">+AF35/AF$33*100</f>
        <v>28.982715120993024</v>
      </c>
    </row>
    <row r="72" spans="1:32" ht="15" customHeight="1" x14ac:dyDescent="0.15">
      <c r="A72" s="3" t="s">
        <v>3</v>
      </c>
      <c r="B72" s="76"/>
      <c r="C72" s="76"/>
      <c r="D72" s="83">
        <f t="shared" ref="D72:Q72" si="174">+D36/D$33*100</f>
        <v>39.0852523852583</v>
      </c>
      <c r="E72" s="83">
        <f t="shared" si="174"/>
        <v>38.549309512370847</v>
      </c>
      <c r="F72" s="83">
        <f t="shared" si="174"/>
        <v>34.945778976720462</v>
      </c>
      <c r="G72" s="83">
        <f t="shared" si="174"/>
        <v>33.952850028365503</v>
      </c>
      <c r="H72" s="83">
        <f t="shared" si="174"/>
        <v>35.338430309261526</v>
      </c>
      <c r="I72" s="83">
        <f t="shared" si="174"/>
        <v>34.779256689838469</v>
      </c>
      <c r="J72" s="83">
        <f t="shared" si="174"/>
        <v>34.451423837993538</v>
      </c>
      <c r="K72" s="83">
        <f t="shared" si="174"/>
        <v>32.725253780747394</v>
      </c>
      <c r="L72" s="83">
        <f t="shared" si="174"/>
        <v>34.413933390700649</v>
      </c>
      <c r="M72" s="83">
        <f t="shared" si="174"/>
        <v>32.906291051414122</v>
      </c>
      <c r="N72" s="83">
        <f t="shared" si="174"/>
        <v>34.992936674595839</v>
      </c>
      <c r="O72" s="83">
        <f t="shared" si="174"/>
        <v>36.169793493772616</v>
      </c>
      <c r="P72" s="83">
        <f t="shared" si="174"/>
        <v>36.684651749870831</v>
      </c>
      <c r="Q72" s="83">
        <f t="shared" si="174"/>
        <v>39.167789369913201</v>
      </c>
      <c r="R72" s="20">
        <f t="shared" si="162"/>
        <v>31.644956220387289</v>
      </c>
      <c r="S72" s="20">
        <f t="shared" si="162"/>
        <v>33.673276648226953</v>
      </c>
      <c r="T72" s="20">
        <f t="shared" si="163"/>
        <v>37.383784384556897</v>
      </c>
      <c r="U72" s="20">
        <f t="shared" si="163"/>
        <v>35.189921023936542</v>
      </c>
      <c r="V72" s="20">
        <f t="shared" si="164"/>
        <v>31.646689807798982</v>
      </c>
      <c r="W72" s="20">
        <f t="shared" si="164"/>
        <v>27.886943220541756</v>
      </c>
      <c r="X72" s="20">
        <f t="shared" si="164"/>
        <v>30.24375803490107</v>
      </c>
      <c r="Y72" s="20">
        <f t="shared" ref="Y72:AB72" si="175">+Y36/Y$33*100</f>
        <v>31.145280581139001</v>
      </c>
      <c r="Z72" s="20">
        <f t="shared" si="175"/>
        <v>31.006023308544972</v>
      </c>
      <c r="AA72" s="20">
        <f t="shared" si="175"/>
        <v>34.346460239359331</v>
      </c>
      <c r="AB72" s="20">
        <f t="shared" si="175"/>
        <v>33.123104153428059</v>
      </c>
      <c r="AC72" s="20">
        <f t="shared" ref="AC72:AD72" si="176">+AC36/AC$33*100</f>
        <v>35.836426621807483</v>
      </c>
      <c r="AD72" s="20">
        <f t="shared" si="176"/>
        <v>35.250631299190353</v>
      </c>
      <c r="AE72" s="20">
        <f t="shared" ref="AE72" si="177">+AE36/AE$33*100</f>
        <v>36.175232171034658</v>
      </c>
      <c r="AF72" s="20">
        <f t="shared" ref="AF72" si="178">+AF36/AF$33*100</f>
        <v>33.510769876058276</v>
      </c>
    </row>
    <row r="73" spans="1:32" ht="15" customHeight="1" x14ac:dyDescent="0.15">
      <c r="A73" s="3" t="s">
        <v>2</v>
      </c>
      <c r="B73" s="76"/>
      <c r="C73" s="76"/>
      <c r="D73" s="83">
        <f t="shared" ref="D73:Q73" si="179">+D37/D$33*100</f>
        <v>60.914747614741707</v>
      </c>
      <c r="E73" s="83">
        <f t="shared" si="179"/>
        <v>61.450690487629153</v>
      </c>
      <c r="F73" s="83">
        <f t="shared" si="179"/>
        <v>65.054221023279553</v>
      </c>
      <c r="G73" s="83">
        <f t="shared" si="179"/>
        <v>66.047149971634497</v>
      </c>
      <c r="H73" s="83">
        <f t="shared" si="179"/>
        <v>64.661569690738474</v>
      </c>
      <c r="I73" s="83">
        <f t="shared" si="179"/>
        <v>65.220743310161538</v>
      </c>
      <c r="J73" s="83">
        <f t="shared" si="179"/>
        <v>65.548576162006469</v>
      </c>
      <c r="K73" s="83">
        <f t="shared" si="179"/>
        <v>67.274746219252606</v>
      </c>
      <c r="L73" s="83">
        <f t="shared" si="179"/>
        <v>65.586066609299337</v>
      </c>
      <c r="M73" s="83">
        <f t="shared" si="179"/>
        <v>67.093708948585885</v>
      </c>
      <c r="N73" s="83">
        <f t="shared" si="179"/>
        <v>65.007063325404161</v>
      </c>
      <c r="O73" s="83">
        <f t="shared" si="179"/>
        <v>63.830206506227384</v>
      </c>
      <c r="P73" s="83">
        <f t="shared" si="179"/>
        <v>63.315348250129169</v>
      </c>
      <c r="Q73" s="83">
        <f t="shared" si="179"/>
        <v>60.832210630086792</v>
      </c>
      <c r="R73" s="20">
        <f t="shared" si="162"/>
        <v>68.355043779612714</v>
      </c>
      <c r="S73" s="20">
        <f t="shared" si="162"/>
        <v>66.326723351773055</v>
      </c>
      <c r="T73" s="20">
        <f t="shared" si="163"/>
        <v>62.616215615443103</v>
      </c>
      <c r="U73" s="20">
        <f t="shared" si="163"/>
        <v>64.810078976063451</v>
      </c>
      <c r="V73" s="20">
        <f t="shared" si="164"/>
        <v>68.353310192201022</v>
      </c>
      <c r="W73" s="20">
        <f t="shared" si="164"/>
        <v>72.113056779458233</v>
      </c>
      <c r="X73" s="20">
        <f t="shared" si="164"/>
        <v>71.56348924728529</v>
      </c>
      <c r="Y73" s="20">
        <f t="shared" ref="Y73:AB73" si="180">+Y37/Y$33*100</f>
        <v>68.913492779187067</v>
      </c>
      <c r="Z73" s="20">
        <f t="shared" si="180"/>
        <v>69.244835138126433</v>
      </c>
      <c r="AA73" s="20">
        <f t="shared" si="180"/>
        <v>66.882155951337509</v>
      </c>
      <c r="AB73" s="20">
        <f t="shared" si="180"/>
        <v>66.94106039878433</v>
      </c>
      <c r="AC73" s="20">
        <f t="shared" ref="AC73:AD73" si="181">+AC37/AC$33*100</f>
        <v>64.189183332442894</v>
      </c>
      <c r="AD73" s="20">
        <f t="shared" si="181"/>
        <v>64.789441910732222</v>
      </c>
      <c r="AE73" s="20">
        <f t="shared" ref="AE73" si="182">+AE37/AE$33*100</f>
        <v>63.851587632616017</v>
      </c>
      <c r="AF73" s="20">
        <f t="shared" ref="AF73" si="183">+AF37/AF$33*100</f>
        <v>66.508239170977092</v>
      </c>
    </row>
    <row r="74" spans="1:32" ht="15" customHeight="1" x14ac:dyDescent="0.15"/>
    <row r="75" spans="1:32" ht="15" customHeight="1" x14ac:dyDescent="0.15"/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</sheetData>
  <phoneticPr fontId="3"/>
  <pageMargins left="0.78740157480314965" right="0.78740157480314965" top="0.39370078740157483" bottom="0.47244094488188981" header="0.51181102362204722" footer="0.39370078740157483"/>
  <pageSetup paperSize="9" firstPageNumber="2" orientation="landscape" useFirstPageNumber="1" r:id="rId1"/>
  <headerFooter alignWithMargins="0">
    <oddFooter>&amp;C-&amp;P--</oddFooter>
  </headerFooter>
  <rowBreaks count="1" manualBreakCount="1">
    <brk id="37" max="16383" man="1"/>
  </rowBreaks>
  <colBreaks count="1" manualBreakCount="1">
    <brk id="1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Q554"/>
  <sheetViews>
    <sheetView workbookViewId="0">
      <selection sqref="A1:IV65536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64" customWidth="1"/>
    <col min="12" max="12" width="8.6640625" style="1" customWidth="1"/>
    <col min="13" max="13" width="8.6640625" style="51" customWidth="1"/>
    <col min="14" max="15" width="8.6640625" style="1" customWidth="1"/>
    <col min="16" max="17" width="8.44140625" style="1" customWidth="1"/>
    <col min="18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[1]財政指標!$M$1</f>
        <v>南那須町</v>
      </c>
      <c r="P1" s="23" t="str">
        <f>[1]財政指標!$M$1</f>
        <v>南那須町</v>
      </c>
      <c r="Q1" s="51"/>
    </row>
    <row r="2" spans="1:17" ht="15" customHeight="1" x14ac:dyDescent="0.15">
      <c r="M2" s="18" t="s">
        <v>147</v>
      </c>
      <c r="Q2" s="18" t="s">
        <v>147</v>
      </c>
    </row>
    <row r="3" spans="1:17" ht="15" customHeight="1" x14ac:dyDescent="0.15">
      <c r="A3" s="2"/>
      <c r="B3" s="2" t="s">
        <v>167</v>
      </c>
      <c r="C3" s="2" t="s">
        <v>169</v>
      </c>
      <c r="D3" s="2" t="s">
        <v>171</v>
      </c>
      <c r="E3" s="2" t="s">
        <v>173</v>
      </c>
      <c r="F3" s="2" t="s">
        <v>175</v>
      </c>
      <c r="G3" s="2" t="s">
        <v>177</v>
      </c>
      <c r="H3" s="2" t="s">
        <v>179</v>
      </c>
      <c r="I3" s="2" t="s">
        <v>181</v>
      </c>
      <c r="J3" s="65" t="s">
        <v>222</v>
      </c>
      <c r="K3" s="65" t="s">
        <v>224</v>
      </c>
      <c r="L3" s="2" t="s">
        <v>225</v>
      </c>
      <c r="M3" s="2" t="s">
        <v>226</v>
      </c>
      <c r="N3" s="2" t="s">
        <v>227</v>
      </c>
      <c r="O3" s="2" t="s">
        <v>228</v>
      </c>
      <c r="P3" s="2" t="s">
        <v>229</v>
      </c>
      <c r="Q3" s="2" t="s">
        <v>230</v>
      </c>
    </row>
    <row r="4" spans="1:17" ht="15" customHeight="1" x14ac:dyDescent="0.15">
      <c r="A4" s="3" t="s">
        <v>231</v>
      </c>
      <c r="B4" s="12"/>
      <c r="C4" s="12"/>
      <c r="D4" s="12">
        <v>1039711</v>
      </c>
      <c r="E4" s="12">
        <v>1135983</v>
      </c>
      <c r="F4" s="12">
        <v>1148568</v>
      </c>
      <c r="G4" s="12">
        <v>1105520</v>
      </c>
      <c r="H4" s="12">
        <v>1183307</v>
      </c>
      <c r="I4" s="12">
        <v>1172543</v>
      </c>
      <c r="J4" s="6">
        <v>1212528</v>
      </c>
      <c r="K4" s="7">
        <v>1149872</v>
      </c>
      <c r="L4" s="7">
        <v>1177913</v>
      </c>
      <c r="M4" s="7">
        <v>1191196</v>
      </c>
      <c r="N4" s="7">
        <v>1218519</v>
      </c>
      <c r="O4" s="7">
        <v>1194163</v>
      </c>
      <c r="P4" s="7">
        <v>1121172</v>
      </c>
      <c r="Q4" s="7">
        <v>1240526</v>
      </c>
    </row>
    <row r="5" spans="1:17" ht="15" customHeight="1" x14ac:dyDescent="0.15">
      <c r="A5" s="3" t="s">
        <v>232</v>
      </c>
      <c r="B5" s="12"/>
      <c r="C5" s="12"/>
      <c r="D5" s="12">
        <v>95405</v>
      </c>
      <c r="E5" s="12">
        <v>105061</v>
      </c>
      <c r="F5" s="12">
        <v>112466</v>
      </c>
      <c r="G5" s="12">
        <v>116439</v>
      </c>
      <c r="H5" s="12">
        <v>121007</v>
      </c>
      <c r="I5" s="12">
        <v>125319</v>
      </c>
      <c r="J5" s="6">
        <v>86649</v>
      </c>
      <c r="K5" s="7">
        <v>66952</v>
      </c>
      <c r="L5" s="7">
        <v>68415</v>
      </c>
      <c r="M5" s="7">
        <v>69781</v>
      </c>
      <c r="N5" s="7">
        <v>70474</v>
      </c>
      <c r="O5" s="7">
        <v>73769</v>
      </c>
      <c r="P5" s="7">
        <v>77262</v>
      </c>
      <c r="Q5" s="7">
        <v>108434</v>
      </c>
    </row>
    <row r="6" spans="1:17" ht="15" customHeight="1" x14ac:dyDescent="0.15">
      <c r="A6" s="3" t="s">
        <v>233</v>
      </c>
      <c r="B6" s="12"/>
      <c r="C6" s="12"/>
      <c r="D6" s="12">
        <v>41769</v>
      </c>
      <c r="E6" s="12">
        <v>30003</v>
      </c>
      <c r="F6" s="12">
        <v>31710</v>
      </c>
      <c r="G6" s="12">
        <v>41769</v>
      </c>
      <c r="H6" s="12">
        <v>30132</v>
      </c>
      <c r="I6" s="12">
        <v>17272</v>
      </c>
      <c r="J6" s="6">
        <v>14030</v>
      </c>
      <c r="K6" s="7">
        <v>11476</v>
      </c>
      <c r="L6" s="7">
        <v>10959</v>
      </c>
      <c r="M6" s="7">
        <v>46845</v>
      </c>
      <c r="N6" s="7">
        <v>47564</v>
      </c>
      <c r="O6" s="7">
        <v>15255</v>
      </c>
      <c r="P6" s="7">
        <v>10679</v>
      </c>
      <c r="Q6" s="7">
        <v>10609</v>
      </c>
    </row>
    <row r="7" spans="1:17" ht="15" customHeight="1" x14ac:dyDescent="0.15">
      <c r="A7" s="3" t="s">
        <v>234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7">
        <v>1660</v>
      </c>
    </row>
    <row r="8" spans="1:17" ht="15" customHeight="1" x14ac:dyDescent="0.15">
      <c r="A8" s="3" t="s">
        <v>235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7">
        <v>1927</v>
      </c>
    </row>
    <row r="9" spans="1:17" ht="15" customHeight="1" x14ac:dyDescent="0.15">
      <c r="A9" s="3" t="s">
        <v>236</v>
      </c>
      <c r="B9" s="12"/>
      <c r="C9" s="12"/>
      <c r="D9" s="12"/>
      <c r="E9" s="12"/>
      <c r="F9" s="12"/>
      <c r="G9" s="12"/>
      <c r="H9" s="12"/>
      <c r="I9" s="12"/>
      <c r="J9" s="6">
        <v>27731</v>
      </c>
      <c r="K9" s="7">
        <v>121581</v>
      </c>
      <c r="L9" s="7">
        <v>115352</v>
      </c>
      <c r="M9" s="7">
        <v>118959</v>
      </c>
      <c r="N9" s="7">
        <v>115714</v>
      </c>
      <c r="O9" s="7">
        <v>101393</v>
      </c>
      <c r="P9" s="7">
        <v>112689</v>
      </c>
      <c r="Q9" s="7">
        <v>124361</v>
      </c>
    </row>
    <row r="10" spans="1:17" ht="15" customHeight="1" x14ac:dyDescent="0.15">
      <c r="A10" s="3" t="s">
        <v>237</v>
      </c>
      <c r="B10" s="12"/>
      <c r="C10" s="12"/>
      <c r="D10" s="12">
        <v>93256</v>
      </c>
      <c r="E10" s="12">
        <v>83454</v>
      </c>
      <c r="F10" s="12">
        <v>85184</v>
      </c>
      <c r="G10" s="12">
        <v>75925</v>
      </c>
      <c r="H10" s="12">
        <v>78505</v>
      </c>
      <c r="I10" s="12">
        <v>71743</v>
      </c>
      <c r="J10" s="6">
        <v>68240</v>
      </c>
      <c r="K10" s="7">
        <v>62867</v>
      </c>
      <c r="L10" s="7">
        <v>59082</v>
      </c>
      <c r="M10" s="7">
        <v>57157</v>
      </c>
      <c r="N10" s="7">
        <v>54784</v>
      </c>
      <c r="O10" s="7">
        <v>44345</v>
      </c>
      <c r="P10" s="7">
        <v>40418</v>
      </c>
      <c r="Q10" s="7">
        <v>41838</v>
      </c>
    </row>
    <row r="11" spans="1:17" ht="15" customHeight="1" x14ac:dyDescent="0.15">
      <c r="A11" s="3" t="s">
        <v>238</v>
      </c>
      <c r="B11" s="12"/>
      <c r="C11" s="12"/>
      <c r="D11" s="12">
        <v>1014</v>
      </c>
      <c r="E11" s="12">
        <v>2111</v>
      </c>
      <c r="F11" s="12">
        <v>3596</v>
      </c>
      <c r="G11" s="12">
        <v>3253</v>
      </c>
      <c r="H11" s="12">
        <v>2434</v>
      </c>
      <c r="I11" s="12">
        <v>1664</v>
      </c>
      <c r="J11" s="6">
        <v>2040</v>
      </c>
      <c r="K11" s="7">
        <v>1742</v>
      </c>
      <c r="L11" s="7">
        <v>1037</v>
      </c>
      <c r="M11" s="7">
        <v>457</v>
      </c>
      <c r="N11" s="7">
        <v>0</v>
      </c>
      <c r="O11" s="7">
        <v>0</v>
      </c>
      <c r="P11" s="7">
        <v>262</v>
      </c>
      <c r="Q11" s="7">
        <v>0</v>
      </c>
    </row>
    <row r="12" spans="1:17" ht="15" customHeight="1" x14ac:dyDescent="0.15">
      <c r="A12" s="3" t="s">
        <v>239</v>
      </c>
      <c r="B12" s="12"/>
      <c r="C12" s="12"/>
      <c r="D12" s="12">
        <v>69386</v>
      </c>
      <c r="E12" s="12">
        <v>63961</v>
      </c>
      <c r="F12" s="12">
        <v>54140</v>
      </c>
      <c r="G12" s="12">
        <v>62238</v>
      </c>
      <c r="H12" s="12">
        <v>67430</v>
      </c>
      <c r="I12" s="12">
        <v>66811</v>
      </c>
      <c r="J12" s="6">
        <v>56025</v>
      </c>
      <c r="K12" s="7">
        <v>49470</v>
      </c>
      <c r="L12" s="7">
        <v>49027</v>
      </c>
      <c r="M12" s="7">
        <v>46662</v>
      </c>
      <c r="N12" s="7">
        <v>47713</v>
      </c>
      <c r="O12" s="7">
        <v>43784</v>
      </c>
      <c r="P12" s="7">
        <v>49196</v>
      </c>
      <c r="Q12" s="7">
        <v>48750</v>
      </c>
    </row>
    <row r="13" spans="1:17" ht="15" customHeight="1" x14ac:dyDescent="0.15">
      <c r="A13" s="3" t="s">
        <v>240</v>
      </c>
      <c r="B13" s="12"/>
      <c r="C13" s="12"/>
      <c r="D13" s="12"/>
      <c r="E13" s="12"/>
      <c r="F13" s="12"/>
      <c r="G13" s="12"/>
      <c r="H13" s="12"/>
      <c r="I13" s="12"/>
      <c r="J13" s="6"/>
      <c r="K13" s="7"/>
      <c r="L13" s="7"/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15" customHeight="1" x14ac:dyDescent="0.15">
      <c r="A14" s="3" t="s">
        <v>103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32625</v>
      </c>
      <c r="M14" s="7">
        <v>40611</v>
      </c>
      <c r="N14" s="7">
        <v>42791</v>
      </c>
      <c r="O14" s="7">
        <v>43398</v>
      </c>
      <c r="P14" s="7">
        <v>42023</v>
      </c>
      <c r="Q14" s="7">
        <v>38570</v>
      </c>
    </row>
    <row r="15" spans="1:17" ht="15" customHeight="1" x14ac:dyDescent="0.15">
      <c r="A15" s="3" t="s">
        <v>241</v>
      </c>
      <c r="B15" s="12"/>
      <c r="C15" s="12"/>
      <c r="D15" s="12">
        <v>1618632</v>
      </c>
      <c r="E15" s="12">
        <v>1828028</v>
      </c>
      <c r="F15" s="12">
        <v>1670114</v>
      </c>
      <c r="G15" s="12">
        <v>1740363</v>
      </c>
      <c r="H15" s="12">
        <v>1846697</v>
      </c>
      <c r="I15" s="12">
        <v>1858829</v>
      </c>
      <c r="J15" s="6">
        <v>1927637</v>
      </c>
      <c r="K15" s="7">
        <v>1884946</v>
      </c>
      <c r="L15" s="7">
        <v>1985157</v>
      </c>
      <c r="M15" s="7">
        <v>2046742</v>
      </c>
      <c r="N15" s="7">
        <v>1907261</v>
      </c>
      <c r="O15" s="7">
        <v>1764038</v>
      </c>
      <c r="P15" s="7">
        <v>1609889</v>
      </c>
      <c r="Q15" s="7">
        <v>1584437</v>
      </c>
    </row>
    <row r="16" spans="1:17" ht="15" customHeight="1" x14ac:dyDescent="0.15">
      <c r="A16" s="3" t="s">
        <v>242</v>
      </c>
      <c r="B16" s="12"/>
      <c r="C16" s="12"/>
      <c r="D16" s="12">
        <v>1468229</v>
      </c>
      <c r="E16" s="12">
        <v>1670484</v>
      </c>
      <c r="F16" s="12"/>
      <c r="G16" s="12"/>
      <c r="H16" s="12"/>
      <c r="I16" s="12"/>
      <c r="J16" s="6">
        <v>1765111</v>
      </c>
      <c r="K16" s="6">
        <v>1714499</v>
      </c>
      <c r="L16" s="6">
        <v>1774854</v>
      </c>
      <c r="M16" s="6">
        <v>1836041</v>
      </c>
      <c r="N16" s="6">
        <v>1717258</v>
      </c>
      <c r="O16" s="6">
        <v>1585520</v>
      </c>
      <c r="P16" s="6">
        <v>1440754</v>
      </c>
      <c r="Q16" s="6">
        <v>1419929</v>
      </c>
    </row>
    <row r="17" spans="1:17" ht="15" customHeight="1" x14ac:dyDescent="0.15">
      <c r="A17" s="3" t="s">
        <v>243</v>
      </c>
      <c r="B17" s="12"/>
      <c r="C17" s="12"/>
      <c r="D17" s="12">
        <v>150403</v>
      </c>
      <c r="E17" s="12">
        <v>157544</v>
      </c>
      <c r="F17" s="12"/>
      <c r="G17" s="12"/>
      <c r="H17" s="12"/>
      <c r="I17" s="12"/>
      <c r="J17" s="6">
        <v>162526</v>
      </c>
      <c r="K17" s="6">
        <v>170447</v>
      </c>
      <c r="L17" s="6">
        <v>210303</v>
      </c>
      <c r="M17" s="6">
        <v>210701</v>
      </c>
      <c r="N17" s="6">
        <v>190003</v>
      </c>
      <c r="O17" s="6">
        <v>178518</v>
      </c>
      <c r="P17" s="6">
        <v>169135</v>
      </c>
      <c r="Q17" s="6">
        <v>164508</v>
      </c>
    </row>
    <row r="18" spans="1:17" ht="15" customHeight="1" x14ac:dyDescent="0.15">
      <c r="A18" s="3" t="s">
        <v>244</v>
      </c>
      <c r="B18" s="12"/>
      <c r="C18" s="12"/>
      <c r="D18" s="12">
        <v>2976</v>
      </c>
      <c r="E18" s="12">
        <v>2739</v>
      </c>
      <c r="F18" s="12">
        <v>2567</v>
      </c>
      <c r="G18" s="12">
        <v>2564</v>
      </c>
      <c r="H18" s="12">
        <v>2514</v>
      </c>
      <c r="I18" s="12">
        <v>2391</v>
      </c>
      <c r="J18" s="6">
        <v>2212</v>
      </c>
      <c r="K18" s="7">
        <v>2303</v>
      </c>
      <c r="L18" s="7">
        <v>2335</v>
      </c>
      <c r="M18" s="7">
        <v>1859</v>
      </c>
      <c r="N18" s="7">
        <v>1873</v>
      </c>
      <c r="O18" s="7">
        <v>1847</v>
      </c>
      <c r="P18" s="7">
        <v>1971</v>
      </c>
      <c r="Q18" s="7">
        <v>1953</v>
      </c>
    </row>
    <row r="19" spans="1:17" ht="15" customHeight="1" x14ac:dyDescent="0.15">
      <c r="A19" s="3" t="s">
        <v>245</v>
      </c>
      <c r="B19" s="12"/>
      <c r="C19" s="12"/>
      <c r="D19" s="12">
        <v>14667</v>
      </c>
      <c r="E19" s="12">
        <v>10534</v>
      </c>
      <c r="F19" s="12">
        <v>27215</v>
      </c>
      <c r="G19" s="12">
        <v>33264</v>
      </c>
      <c r="H19" s="12">
        <v>40833</v>
      </c>
      <c r="I19" s="12">
        <v>42569</v>
      </c>
      <c r="J19" s="6">
        <v>35626</v>
      </c>
      <c r="K19" s="7">
        <v>42496</v>
      </c>
      <c r="L19" s="7">
        <v>37841</v>
      </c>
      <c r="M19" s="7">
        <v>17910</v>
      </c>
      <c r="N19" s="7">
        <v>15724</v>
      </c>
      <c r="O19" s="7">
        <v>16449</v>
      </c>
      <c r="P19" s="7">
        <v>13656</v>
      </c>
      <c r="Q19" s="7">
        <v>15824</v>
      </c>
    </row>
    <row r="20" spans="1:17" ht="15" customHeight="1" x14ac:dyDescent="0.15">
      <c r="A20" s="3" t="s">
        <v>246</v>
      </c>
      <c r="B20" s="12"/>
      <c r="C20" s="12"/>
      <c r="D20" s="12">
        <v>66053</v>
      </c>
      <c r="E20" s="12">
        <v>64583</v>
      </c>
      <c r="F20" s="12">
        <v>93515</v>
      </c>
      <c r="G20" s="12">
        <v>151244</v>
      </c>
      <c r="H20" s="12">
        <v>152890</v>
      </c>
      <c r="I20" s="12">
        <v>147390</v>
      </c>
      <c r="J20" s="6">
        <v>142794</v>
      </c>
      <c r="K20" s="7">
        <v>136267</v>
      </c>
      <c r="L20" s="7">
        <v>128237</v>
      </c>
      <c r="M20" s="7">
        <v>120497</v>
      </c>
      <c r="N20" s="7">
        <v>177318</v>
      </c>
      <c r="O20" s="7">
        <v>153942</v>
      </c>
      <c r="P20" s="7">
        <v>100414</v>
      </c>
      <c r="Q20" s="7">
        <v>102561</v>
      </c>
    </row>
    <row r="21" spans="1:17" ht="15" customHeight="1" x14ac:dyDescent="0.15">
      <c r="A21" s="4" t="s">
        <v>247</v>
      </c>
      <c r="B21" s="12"/>
      <c r="C21" s="12"/>
      <c r="D21" s="12">
        <v>6189</v>
      </c>
      <c r="E21" s="12">
        <v>6457</v>
      </c>
      <c r="F21" s="12">
        <v>6590</v>
      </c>
      <c r="G21" s="12">
        <v>7056</v>
      </c>
      <c r="H21" s="12">
        <v>7742</v>
      </c>
      <c r="I21" s="12">
        <v>74440</v>
      </c>
      <c r="J21" s="6">
        <v>73411</v>
      </c>
      <c r="K21" s="8">
        <v>73028</v>
      </c>
      <c r="L21" s="8">
        <v>72356</v>
      </c>
      <c r="M21" s="8">
        <v>75271</v>
      </c>
      <c r="N21" s="8">
        <v>8735</v>
      </c>
      <c r="O21" s="8">
        <v>8083</v>
      </c>
      <c r="P21" s="8">
        <v>8152</v>
      </c>
      <c r="Q21" s="8">
        <v>8064</v>
      </c>
    </row>
    <row r="22" spans="1:17" ht="15" customHeight="1" x14ac:dyDescent="0.15">
      <c r="A22" s="3" t="s">
        <v>248</v>
      </c>
      <c r="B22" s="12"/>
      <c r="C22" s="12"/>
      <c r="D22" s="12">
        <v>234409</v>
      </c>
      <c r="E22" s="12">
        <v>269352</v>
      </c>
      <c r="F22" s="12">
        <v>344140</v>
      </c>
      <c r="G22" s="12">
        <v>315218</v>
      </c>
      <c r="H22" s="12">
        <v>362162</v>
      </c>
      <c r="I22" s="12">
        <v>234016</v>
      </c>
      <c r="J22" s="6">
        <v>342243</v>
      </c>
      <c r="K22" s="7">
        <v>305654</v>
      </c>
      <c r="L22" s="7">
        <v>427030</v>
      </c>
      <c r="M22" s="7">
        <v>146206</v>
      </c>
      <c r="N22" s="7">
        <v>288754</v>
      </c>
      <c r="O22" s="7">
        <v>291066</v>
      </c>
      <c r="P22" s="7">
        <v>207709</v>
      </c>
      <c r="Q22" s="7">
        <v>178012</v>
      </c>
    </row>
    <row r="23" spans="1:17" ht="15" customHeight="1" x14ac:dyDescent="0.15">
      <c r="A23" s="3" t="s">
        <v>249</v>
      </c>
      <c r="B23" s="12"/>
      <c r="C23" s="12"/>
      <c r="D23" s="12">
        <v>368655</v>
      </c>
      <c r="E23" s="12">
        <v>366706</v>
      </c>
      <c r="F23" s="12">
        <v>658602</v>
      </c>
      <c r="G23" s="12">
        <v>335748</v>
      </c>
      <c r="H23" s="12">
        <v>325455</v>
      </c>
      <c r="I23" s="12">
        <v>348881</v>
      </c>
      <c r="J23" s="6">
        <v>367240</v>
      </c>
      <c r="K23" s="7">
        <v>283902</v>
      </c>
      <c r="L23" s="7">
        <v>393320</v>
      </c>
      <c r="M23" s="7">
        <v>187091</v>
      </c>
      <c r="N23" s="7">
        <v>286077</v>
      </c>
      <c r="O23" s="7">
        <v>247275</v>
      </c>
      <c r="P23" s="7">
        <v>303258</v>
      </c>
      <c r="Q23" s="7">
        <v>249696</v>
      </c>
    </row>
    <row r="24" spans="1:17" ht="15" customHeight="1" x14ac:dyDescent="0.15">
      <c r="A24" s="3" t="s">
        <v>250</v>
      </c>
      <c r="B24" s="12"/>
      <c r="C24" s="12"/>
      <c r="D24" s="12">
        <v>100940</v>
      </c>
      <c r="E24" s="12">
        <v>77131</v>
      </c>
      <c r="F24" s="12">
        <v>53410</v>
      </c>
      <c r="G24" s="12">
        <v>49888</v>
      </c>
      <c r="H24" s="12">
        <v>34901</v>
      </c>
      <c r="I24" s="12">
        <v>23554</v>
      </c>
      <c r="J24" s="6">
        <v>21180</v>
      </c>
      <c r="K24" s="7">
        <v>22509</v>
      </c>
      <c r="L24" s="7">
        <v>130873</v>
      </c>
      <c r="M24" s="7">
        <v>23813</v>
      </c>
      <c r="N24" s="7">
        <v>20604</v>
      </c>
      <c r="O24" s="7">
        <v>16639</v>
      </c>
      <c r="P24" s="7">
        <v>16197</v>
      </c>
      <c r="Q24" s="7">
        <v>2663</v>
      </c>
    </row>
    <row r="25" spans="1:17" ht="15" customHeight="1" x14ac:dyDescent="0.15">
      <c r="A25" s="3" t="s">
        <v>114</v>
      </c>
      <c r="B25" s="12"/>
      <c r="C25" s="12"/>
      <c r="D25" s="12">
        <v>0</v>
      </c>
      <c r="E25" s="12">
        <v>0</v>
      </c>
      <c r="F25" s="12">
        <v>1350</v>
      </c>
      <c r="G25" s="12">
        <v>400</v>
      </c>
      <c r="H25" s="12">
        <v>337</v>
      </c>
      <c r="I25" s="12">
        <v>0</v>
      </c>
      <c r="J25" s="14">
        <v>0</v>
      </c>
      <c r="K25" s="13">
        <v>713</v>
      </c>
      <c r="L25" s="7">
        <v>550</v>
      </c>
      <c r="M25" s="13">
        <v>0</v>
      </c>
      <c r="N25" s="13">
        <v>200</v>
      </c>
      <c r="O25" s="13">
        <v>0</v>
      </c>
      <c r="P25" s="13">
        <v>300</v>
      </c>
      <c r="Q25" s="13">
        <v>200</v>
      </c>
    </row>
    <row r="26" spans="1:17" ht="15" customHeight="1" x14ac:dyDescent="0.15">
      <c r="A26" s="3" t="s">
        <v>251</v>
      </c>
      <c r="B26" s="12"/>
      <c r="C26" s="12"/>
      <c r="D26" s="12">
        <v>398344</v>
      </c>
      <c r="E26" s="12">
        <v>519307</v>
      </c>
      <c r="F26" s="12">
        <v>261585</v>
      </c>
      <c r="G26" s="12">
        <v>195090</v>
      </c>
      <c r="H26" s="12">
        <v>56982</v>
      </c>
      <c r="I26" s="12">
        <v>184580</v>
      </c>
      <c r="J26" s="6">
        <v>133356</v>
      </c>
      <c r="K26" s="7">
        <v>37144</v>
      </c>
      <c r="L26" s="7">
        <v>162323</v>
      </c>
      <c r="M26" s="7">
        <v>544</v>
      </c>
      <c r="N26" s="7">
        <v>337184</v>
      </c>
      <c r="O26" s="7">
        <v>453308</v>
      </c>
      <c r="P26" s="7">
        <v>307417</v>
      </c>
      <c r="Q26" s="7">
        <v>283068</v>
      </c>
    </row>
    <row r="27" spans="1:17" ht="15" customHeight="1" x14ac:dyDescent="0.15">
      <c r="A27" s="3" t="s">
        <v>252</v>
      </c>
      <c r="B27" s="12"/>
      <c r="C27" s="12"/>
      <c r="D27" s="12">
        <v>175669</v>
      </c>
      <c r="E27" s="12">
        <v>196360</v>
      </c>
      <c r="F27" s="12">
        <v>213223</v>
      </c>
      <c r="G27" s="12">
        <v>133303</v>
      </c>
      <c r="H27" s="12">
        <v>173590</v>
      </c>
      <c r="I27" s="12">
        <v>209410</v>
      </c>
      <c r="J27" s="6">
        <v>179939</v>
      </c>
      <c r="K27" s="7">
        <v>161452</v>
      </c>
      <c r="L27" s="7">
        <v>333130</v>
      </c>
      <c r="M27" s="7">
        <v>224117</v>
      </c>
      <c r="N27" s="7">
        <v>207268</v>
      </c>
      <c r="O27" s="7">
        <v>157490</v>
      </c>
      <c r="P27" s="7">
        <v>160553</v>
      </c>
      <c r="Q27" s="7">
        <v>159705</v>
      </c>
    </row>
    <row r="28" spans="1:17" ht="15" customHeight="1" x14ac:dyDescent="0.15">
      <c r="A28" s="3" t="s">
        <v>253</v>
      </c>
      <c r="B28" s="12"/>
      <c r="C28" s="12"/>
      <c r="D28" s="12">
        <v>153781</v>
      </c>
      <c r="E28" s="12">
        <v>126198</v>
      </c>
      <c r="F28" s="12">
        <v>137074</v>
      </c>
      <c r="G28" s="12">
        <v>115184</v>
      </c>
      <c r="H28" s="12">
        <v>121064</v>
      </c>
      <c r="I28" s="12">
        <v>49134</v>
      </c>
      <c r="J28" s="6">
        <v>38921</v>
      </c>
      <c r="K28" s="7">
        <v>76143</v>
      </c>
      <c r="L28" s="7">
        <v>328498</v>
      </c>
      <c r="M28" s="7">
        <v>44686</v>
      </c>
      <c r="N28" s="7">
        <v>49388</v>
      </c>
      <c r="O28" s="7">
        <v>49321</v>
      </c>
      <c r="P28" s="7">
        <v>216912</v>
      </c>
      <c r="Q28" s="7">
        <v>60694</v>
      </c>
    </row>
    <row r="29" spans="1:17" ht="15" customHeight="1" x14ac:dyDescent="0.15">
      <c r="A29" s="3" t="s">
        <v>254</v>
      </c>
      <c r="B29" s="12"/>
      <c r="C29" s="12"/>
      <c r="D29" s="12">
        <v>481000</v>
      </c>
      <c r="E29" s="12">
        <v>459000</v>
      </c>
      <c r="F29" s="12">
        <v>739700</v>
      </c>
      <c r="G29" s="12">
        <v>734500</v>
      </c>
      <c r="H29" s="12">
        <v>543500</v>
      </c>
      <c r="I29" s="12">
        <v>657500</v>
      </c>
      <c r="J29" s="6">
        <v>676600</v>
      </c>
      <c r="K29" s="7">
        <v>510000</v>
      </c>
      <c r="L29" s="7">
        <v>961400</v>
      </c>
      <c r="M29" s="7">
        <v>295200</v>
      </c>
      <c r="N29" s="7">
        <v>419140</v>
      </c>
      <c r="O29" s="7">
        <v>795120</v>
      </c>
      <c r="P29" s="7">
        <v>662200</v>
      </c>
      <c r="Q29" s="7">
        <v>525000</v>
      </c>
    </row>
    <row r="30" spans="1:17" ht="15" customHeight="1" x14ac:dyDescent="0.15">
      <c r="A30" s="3" t="s">
        <v>255</v>
      </c>
      <c r="B30" s="66"/>
      <c r="C30" s="66"/>
      <c r="D30" s="66"/>
      <c r="E30" s="12"/>
      <c r="F30" s="12"/>
      <c r="G30" s="12"/>
      <c r="H30" s="12"/>
      <c r="I30" s="12"/>
      <c r="J30" s="6"/>
      <c r="K30" s="7"/>
      <c r="L30" s="7"/>
      <c r="M30" s="7"/>
      <c r="N30" s="13">
        <v>0</v>
      </c>
      <c r="O30" s="13">
        <v>0</v>
      </c>
      <c r="P30" s="13">
        <v>0</v>
      </c>
      <c r="Q30" s="13">
        <v>22200</v>
      </c>
    </row>
    <row r="31" spans="1:17" ht="15" customHeight="1" x14ac:dyDescent="0.15">
      <c r="A31" s="3" t="s">
        <v>256</v>
      </c>
      <c r="B31" s="66"/>
      <c r="C31" s="66"/>
      <c r="D31" s="66"/>
      <c r="E31" s="12"/>
      <c r="F31" s="12"/>
      <c r="G31" s="12"/>
      <c r="H31" s="12"/>
      <c r="I31" s="12"/>
      <c r="J31" s="6"/>
      <c r="K31" s="7"/>
      <c r="L31" s="7"/>
      <c r="M31" s="7"/>
      <c r="N31" s="13">
        <v>0</v>
      </c>
      <c r="O31" s="13">
        <v>189700</v>
      </c>
      <c r="P31" s="13">
        <v>384300</v>
      </c>
      <c r="Q31" s="13">
        <v>269400</v>
      </c>
    </row>
    <row r="32" spans="1:17" ht="15" customHeight="1" x14ac:dyDescent="0.15">
      <c r="A32" s="3" t="s">
        <v>0</v>
      </c>
      <c r="B32" s="67">
        <f t="shared" ref="B32:Q32" si="0">SUM(B4:B29)-B16-B17</f>
        <v>0</v>
      </c>
      <c r="C32" s="67">
        <f t="shared" si="0"/>
        <v>0</v>
      </c>
      <c r="D32" s="67">
        <f t="shared" si="0"/>
        <v>4961856</v>
      </c>
      <c r="E32" s="6">
        <f t="shared" si="0"/>
        <v>5346968</v>
      </c>
      <c r="F32" s="6">
        <f t="shared" si="0"/>
        <v>5644749</v>
      </c>
      <c r="G32" s="6">
        <f t="shared" si="0"/>
        <v>5218966</v>
      </c>
      <c r="H32" s="6">
        <f t="shared" si="0"/>
        <v>5151482</v>
      </c>
      <c r="I32" s="6">
        <f t="shared" si="0"/>
        <v>5288046</v>
      </c>
      <c r="J32" s="6">
        <f t="shared" si="0"/>
        <v>5408402</v>
      </c>
      <c r="K32" s="6">
        <f t="shared" si="0"/>
        <v>5000517</v>
      </c>
      <c r="L32" s="6">
        <f t="shared" si="0"/>
        <v>6477460</v>
      </c>
      <c r="M32" s="6">
        <f t="shared" si="0"/>
        <v>4755604</v>
      </c>
      <c r="N32" s="6">
        <f t="shared" si="0"/>
        <v>5317085</v>
      </c>
      <c r="O32" s="6">
        <f t="shared" si="0"/>
        <v>5470685</v>
      </c>
      <c r="P32" s="6">
        <f t="shared" si="0"/>
        <v>5062329</v>
      </c>
      <c r="Q32" s="6">
        <f t="shared" si="0"/>
        <v>4788552</v>
      </c>
    </row>
    <row r="33" spans="1:17" ht="15" customHeight="1" x14ac:dyDescent="0.15">
      <c r="A33" s="3" t="s">
        <v>257</v>
      </c>
      <c r="B33" s="12">
        <f t="shared" ref="B33:L33" si="1">+B4+B5+B6+B9+B10+B11+B12+B13+B14+B15+B18</f>
        <v>0</v>
      </c>
      <c r="C33" s="12">
        <f t="shared" si="1"/>
        <v>0</v>
      </c>
      <c r="D33" s="12">
        <f t="shared" si="1"/>
        <v>2962149</v>
      </c>
      <c r="E33" s="12">
        <f t="shared" si="1"/>
        <v>3251340</v>
      </c>
      <c r="F33" s="12">
        <f t="shared" si="1"/>
        <v>3108345</v>
      </c>
      <c r="G33" s="12">
        <f t="shared" si="1"/>
        <v>3148071</v>
      </c>
      <c r="H33" s="12">
        <f t="shared" si="1"/>
        <v>3332026</v>
      </c>
      <c r="I33" s="12">
        <f t="shared" si="1"/>
        <v>3316572</v>
      </c>
      <c r="J33" s="9">
        <f t="shared" si="1"/>
        <v>3397092</v>
      </c>
      <c r="K33" s="9">
        <f t="shared" si="1"/>
        <v>3351209</v>
      </c>
      <c r="L33" s="9">
        <f t="shared" si="1"/>
        <v>3501902</v>
      </c>
      <c r="M33" s="9">
        <f>+M4+M5+M6+M9+M10+M11+M12+M13+M14+M15+M18</f>
        <v>3620269</v>
      </c>
      <c r="N33" s="9">
        <f>+N4+N5+N6+N9+N10+N11+N12+N13+N14+N15+N18</f>
        <v>3506693</v>
      </c>
      <c r="O33" s="9">
        <f>+O4+O5+O6+O9+O10+O11+O12+O13+O14+O15+O18</f>
        <v>3281992</v>
      </c>
      <c r="P33" s="9">
        <f>+P4+P5+P6+P9+P10+P11+P12+P13+P14+P15+P18</f>
        <v>3065561</v>
      </c>
      <c r="Q33" s="9">
        <f>SUM(Q4:Q15)+Q18</f>
        <v>3203065</v>
      </c>
    </row>
    <row r="34" spans="1:17" ht="15" customHeight="1" x14ac:dyDescent="0.15">
      <c r="A34" s="3" t="s">
        <v>150</v>
      </c>
      <c r="B34" s="12">
        <f t="shared" ref="B34:P34" si="2">SUM(B19:B29)</f>
        <v>0</v>
      </c>
      <c r="C34" s="12">
        <f t="shared" si="2"/>
        <v>0</v>
      </c>
      <c r="D34" s="12">
        <f t="shared" si="2"/>
        <v>1999707</v>
      </c>
      <c r="E34" s="12">
        <f t="shared" si="2"/>
        <v>2095628</v>
      </c>
      <c r="F34" s="12">
        <f t="shared" si="2"/>
        <v>2536404</v>
      </c>
      <c r="G34" s="12">
        <f t="shared" si="2"/>
        <v>2070895</v>
      </c>
      <c r="H34" s="12">
        <f t="shared" si="2"/>
        <v>1819456</v>
      </c>
      <c r="I34" s="12">
        <f t="shared" si="2"/>
        <v>1971474</v>
      </c>
      <c r="J34" s="9">
        <f t="shared" si="2"/>
        <v>2011310</v>
      </c>
      <c r="K34" s="9">
        <f t="shared" si="2"/>
        <v>1649308</v>
      </c>
      <c r="L34" s="9">
        <f t="shared" si="2"/>
        <v>2975558</v>
      </c>
      <c r="M34" s="9">
        <f t="shared" si="2"/>
        <v>1135335</v>
      </c>
      <c r="N34" s="9">
        <f t="shared" si="2"/>
        <v>1810392</v>
      </c>
      <c r="O34" s="9">
        <f t="shared" si="2"/>
        <v>2188693</v>
      </c>
      <c r="P34" s="9">
        <f t="shared" si="2"/>
        <v>1996768</v>
      </c>
      <c r="Q34" s="9">
        <f>SUM(Q19:Q29)</f>
        <v>1585487</v>
      </c>
    </row>
    <row r="35" spans="1:17" ht="15" customHeight="1" x14ac:dyDescent="0.15">
      <c r="A35" s="3" t="s">
        <v>258</v>
      </c>
      <c r="B35" s="12">
        <f t="shared" ref="B35:L35" si="3">+B4+B19+B20+B21+B24+B25+B26+B27+B28</f>
        <v>0</v>
      </c>
      <c r="C35" s="12">
        <f t="shared" si="3"/>
        <v>0</v>
      </c>
      <c r="D35" s="12">
        <f t="shared" si="3"/>
        <v>1955354</v>
      </c>
      <c r="E35" s="12">
        <f t="shared" si="3"/>
        <v>2136553</v>
      </c>
      <c r="F35" s="12">
        <f t="shared" si="3"/>
        <v>1942530</v>
      </c>
      <c r="G35" s="12">
        <f t="shared" si="3"/>
        <v>1790949</v>
      </c>
      <c r="H35" s="12">
        <f t="shared" si="3"/>
        <v>1771646</v>
      </c>
      <c r="I35" s="12">
        <f t="shared" si="3"/>
        <v>1903620</v>
      </c>
      <c r="J35" s="9">
        <f t="shared" si="3"/>
        <v>1837755</v>
      </c>
      <c r="K35" s="9">
        <f t="shared" si="3"/>
        <v>1699624</v>
      </c>
      <c r="L35" s="9">
        <f t="shared" si="3"/>
        <v>2371721</v>
      </c>
      <c r="M35" s="9">
        <f>+M4+M19+M20+M21+M24+M25+M26+M27+M28</f>
        <v>1698034</v>
      </c>
      <c r="N35" s="9">
        <f>+N4+N19+N20+N21+N24+N25+N26+N27+N28</f>
        <v>2034940</v>
      </c>
      <c r="O35" s="9">
        <f>+O4+O19+O20+O21+O24+O25+O26+O27+O28</f>
        <v>2049395</v>
      </c>
      <c r="P35" s="9">
        <f>+P4+P19+P20+P21+P24+P25+P26+P27+P28</f>
        <v>1944773</v>
      </c>
      <c r="Q35" s="9">
        <f>+Q4+Q19+Q20+Q21+Q24+Q25+Q26+Q27+Q28</f>
        <v>1873305</v>
      </c>
    </row>
    <row r="36" spans="1:17" ht="15" customHeight="1" x14ac:dyDescent="0.15">
      <c r="A36" s="3" t="s">
        <v>259</v>
      </c>
      <c r="B36" s="9">
        <f t="shared" ref="B36:Q36" si="4">SUM(B5:B18)-B16-B17+B22+B23+B29</f>
        <v>0</v>
      </c>
      <c r="C36" s="9">
        <f t="shared" si="4"/>
        <v>0</v>
      </c>
      <c r="D36" s="9">
        <f t="shared" si="4"/>
        <v>3006502</v>
      </c>
      <c r="E36" s="9">
        <f t="shared" si="4"/>
        <v>3210415</v>
      </c>
      <c r="F36" s="9">
        <f t="shared" si="4"/>
        <v>3702219</v>
      </c>
      <c r="G36" s="9">
        <f t="shared" si="4"/>
        <v>3428017</v>
      </c>
      <c r="H36" s="9">
        <f t="shared" si="4"/>
        <v>3379836</v>
      </c>
      <c r="I36" s="9">
        <f t="shared" si="4"/>
        <v>3384426</v>
      </c>
      <c r="J36" s="9">
        <f t="shared" si="4"/>
        <v>3570647</v>
      </c>
      <c r="K36" s="9">
        <f t="shared" si="4"/>
        <v>3300893</v>
      </c>
      <c r="L36" s="9">
        <f t="shared" si="4"/>
        <v>4105739</v>
      </c>
      <c r="M36" s="9">
        <f t="shared" si="4"/>
        <v>3057570</v>
      </c>
      <c r="N36" s="9">
        <f t="shared" si="4"/>
        <v>3282145</v>
      </c>
      <c r="O36" s="9">
        <f t="shared" si="4"/>
        <v>3421290</v>
      </c>
      <c r="P36" s="9">
        <f t="shared" si="4"/>
        <v>3117556</v>
      </c>
      <c r="Q36" s="9">
        <f t="shared" si="4"/>
        <v>2915247</v>
      </c>
    </row>
    <row r="37" spans="1:17" ht="15" customHeight="1" x14ac:dyDescent="0.2">
      <c r="A37" s="22" t="s">
        <v>78</v>
      </c>
      <c r="L37" s="23"/>
      <c r="M37" s="54" t="str">
        <f>[1]財政指標!$M$1</f>
        <v>南那須町</v>
      </c>
      <c r="P37" s="54"/>
      <c r="Q37" s="54" t="str">
        <f>[1]財政指標!$M$1</f>
        <v>南那須町</v>
      </c>
    </row>
    <row r="38" spans="1:17" ht="15" customHeight="1" x14ac:dyDescent="0.15">
      <c r="N38" s="51"/>
    </row>
    <row r="39" spans="1:17" ht="15" customHeight="1" x14ac:dyDescent="0.15">
      <c r="A39" s="2"/>
      <c r="B39" s="2" t="s">
        <v>167</v>
      </c>
      <c r="C39" s="2" t="s">
        <v>169</v>
      </c>
      <c r="D39" s="2" t="s">
        <v>171</v>
      </c>
      <c r="E39" s="2" t="s">
        <v>173</v>
      </c>
      <c r="F39" s="2" t="s">
        <v>175</v>
      </c>
      <c r="G39" s="2" t="s">
        <v>177</v>
      </c>
      <c r="H39" s="2" t="s">
        <v>179</v>
      </c>
      <c r="I39" s="2" t="s">
        <v>181</v>
      </c>
      <c r="J39" s="65" t="s">
        <v>222</v>
      </c>
      <c r="K39" s="65" t="s">
        <v>224</v>
      </c>
      <c r="L39" s="2" t="s">
        <v>187</v>
      </c>
      <c r="M39" s="2" t="s">
        <v>189</v>
      </c>
      <c r="N39" s="2" t="s">
        <v>191</v>
      </c>
      <c r="O39" s="2" t="s">
        <v>228</v>
      </c>
      <c r="P39" s="2" t="s">
        <v>229</v>
      </c>
      <c r="Q39" s="2" t="s">
        <v>230</v>
      </c>
    </row>
    <row r="40" spans="1:17" ht="15" customHeight="1" x14ac:dyDescent="0.15">
      <c r="A40" s="3" t="s">
        <v>231</v>
      </c>
      <c r="B40" s="20" t="e">
        <f>+B4/$B$32*100</f>
        <v>#DIV/0!</v>
      </c>
      <c r="C40" s="20" t="e">
        <f t="shared" ref="C40:Q40" si="5">+C4/C$32*100</f>
        <v>#DIV/0!</v>
      </c>
      <c r="D40" s="20">
        <f t="shared" si="5"/>
        <v>20.954074443111608</v>
      </c>
      <c r="E40" s="20">
        <f t="shared" si="5"/>
        <v>21.245367468067887</v>
      </c>
      <c r="F40" s="20">
        <f t="shared" si="5"/>
        <v>20.347547782904076</v>
      </c>
      <c r="G40" s="20">
        <f t="shared" si="5"/>
        <v>21.182740029346807</v>
      </c>
      <c r="H40" s="20">
        <f t="shared" si="5"/>
        <v>22.970224878976573</v>
      </c>
      <c r="I40" s="20">
        <f t="shared" si="5"/>
        <v>22.173464451708629</v>
      </c>
      <c r="J40" s="20">
        <f t="shared" si="5"/>
        <v>22.419339390821911</v>
      </c>
      <c r="K40" s="20">
        <f t="shared" si="5"/>
        <v>22.995062310557088</v>
      </c>
      <c r="L40" s="20">
        <f t="shared" si="5"/>
        <v>18.184797744795027</v>
      </c>
      <c r="M40" s="20">
        <f t="shared" si="5"/>
        <v>25.048258854185505</v>
      </c>
      <c r="N40" s="20">
        <f t="shared" si="5"/>
        <v>22.917049473536721</v>
      </c>
      <c r="O40" s="20">
        <f t="shared" si="5"/>
        <v>21.82839991701222</v>
      </c>
      <c r="P40" s="20">
        <f t="shared" si="5"/>
        <v>22.14735549585971</v>
      </c>
      <c r="Q40" s="20">
        <f t="shared" si="5"/>
        <v>25.906077661890276</v>
      </c>
    </row>
    <row r="41" spans="1:17" ht="15" customHeight="1" x14ac:dyDescent="0.15">
      <c r="A41" s="3" t="s">
        <v>232</v>
      </c>
      <c r="B41" s="20" t="e">
        <f>+B5/$B$32*100</f>
        <v>#DIV/0!</v>
      </c>
      <c r="C41" s="20" t="e">
        <f t="shared" ref="C41:Q41" si="6">+C5/C$32*100</f>
        <v>#DIV/0!</v>
      </c>
      <c r="D41" s="20">
        <f t="shared" si="6"/>
        <v>1.922768415689613</v>
      </c>
      <c r="E41" s="20">
        <f t="shared" si="6"/>
        <v>1.964870558417406</v>
      </c>
      <c r="F41" s="20">
        <f t="shared" si="6"/>
        <v>1.9924003706807869</v>
      </c>
      <c r="G41" s="20">
        <f t="shared" si="6"/>
        <v>2.2310741246446137</v>
      </c>
      <c r="H41" s="20">
        <f t="shared" si="6"/>
        <v>2.3489745281066692</v>
      </c>
      <c r="I41" s="20">
        <f t="shared" si="6"/>
        <v>2.3698545738822996</v>
      </c>
      <c r="J41" s="20">
        <f t="shared" si="6"/>
        <v>1.6021183336593692</v>
      </c>
      <c r="K41" s="20">
        <f t="shared" si="6"/>
        <v>1.3389015575789465</v>
      </c>
      <c r="L41" s="20">
        <f t="shared" si="6"/>
        <v>1.0562010417663714</v>
      </c>
      <c r="M41" s="20">
        <f t="shared" si="6"/>
        <v>1.467342528940593</v>
      </c>
      <c r="N41" s="20">
        <f t="shared" si="6"/>
        <v>1.3254254915992505</v>
      </c>
      <c r="O41" s="20">
        <f t="shared" si="6"/>
        <v>1.3484417399283637</v>
      </c>
      <c r="P41" s="20">
        <f t="shared" si="6"/>
        <v>1.5262145150976951</v>
      </c>
      <c r="Q41" s="20">
        <f t="shared" si="6"/>
        <v>2.2644423616993197</v>
      </c>
    </row>
    <row r="42" spans="1:17" ht="15" customHeight="1" x14ac:dyDescent="0.15">
      <c r="A42" s="3" t="s">
        <v>233</v>
      </c>
      <c r="B42" s="20" t="e">
        <f>+B6/$B$32*100</f>
        <v>#DIV/0!</v>
      </c>
      <c r="C42" s="20" t="e">
        <f t="shared" ref="C42:Q42" si="7">+C6/C$32*100</f>
        <v>#DIV/0!</v>
      </c>
      <c r="D42" s="20">
        <f t="shared" si="7"/>
        <v>0.84180193862941599</v>
      </c>
      <c r="E42" s="20">
        <f t="shared" si="7"/>
        <v>0.56112174226589717</v>
      </c>
      <c r="F42" s="20">
        <f t="shared" si="7"/>
        <v>0.5617610278154086</v>
      </c>
      <c r="G42" s="20">
        <f t="shared" si="7"/>
        <v>0.80033094678141226</v>
      </c>
      <c r="H42" s="20">
        <f t="shared" si="7"/>
        <v>0.58491905824382184</v>
      </c>
      <c r="I42" s="20">
        <f t="shared" si="7"/>
        <v>0.32662348247348832</v>
      </c>
      <c r="J42" s="20">
        <f t="shared" si="7"/>
        <v>0.25941119021847858</v>
      </c>
      <c r="K42" s="20">
        <f t="shared" si="7"/>
        <v>0.22949627008567314</v>
      </c>
      <c r="L42" s="20">
        <f t="shared" si="7"/>
        <v>0.16918668737437206</v>
      </c>
      <c r="M42" s="20">
        <f t="shared" si="7"/>
        <v>0.98504837660999522</v>
      </c>
      <c r="N42" s="20">
        <f t="shared" si="7"/>
        <v>0.89455030340872876</v>
      </c>
      <c r="O42" s="20">
        <f t="shared" si="7"/>
        <v>0.27884990636455947</v>
      </c>
      <c r="P42" s="20">
        <f t="shared" si="7"/>
        <v>0.21095033531009147</v>
      </c>
      <c r="Q42" s="20">
        <f t="shared" si="7"/>
        <v>0.22154922824269216</v>
      </c>
    </row>
    <row r="43" spans="1:17" ht="15" customHeight="1" x14ac:dyDescent="0.15">
      <c r="A43" s="3" t="s">
        <v>234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3.4666011771408142E-2</v>
      </c>
    </row>
    <row r="44" spans="1:17" ht="15" customHeight="1" x14ac:dyDescent="0.15">
      <c r="A44" s="3" t="s">
        <v>235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4.0241810050303306E-2</v>
      </c>
    </row>
    <row r="45" spans="1:17" ht="15" customHeight="1" x14ac:dyDescent="0.15">
      <c r="A45" s="3" t="s">
        <v>236</v>
      </c>
      <c r="B45" s="20" t="e">
        <f t="shared" ref="B45:B65" si="9">+B9/$B$32*100</f>
        <v>#DIV/0!</v>
      </c>
      <c r="C45" s="20" t="e">
        <f t="shared" ref="C45:Q60" si="10">+C9/C$32*100</f>
        <v>#DIV/0!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0.51273925274045828</v>
      </c>
      <c r="K45" s="20">
        <f t="shared" si="10"/>
        <v>2.4313685964871232</v>
      </c>
      <c r="L45" s="20">
        <f t="shared" si="10"/>
        <v>1.7808214948452017</v>
      </c>
      <c r="M45" s="20">
        <f t="shared" si="10"/>
        <v>2.5014488170167239</v>
      </c>
      <c r="N45" s="20">
        <f t="shared" si="10"/>
        <v>2.1762676353678754</v>
      </c>
      <c r="O45" s="20">
        <f t="shared" si="10"/>
        <v>1.8533876470679631</v>
      </c>
      <c r="P45" s="20">
        <f t="shared" si="10"/>
        <v>2.2260307459274182</v>
      </c>
      <c r="Q45" s="20">
        <f t="shared" si="8"/>
        <v>2.5970481264482457</v>
      </c>
    </row>
    <row r="46" spans="1:17" ht="15" customHeight="1" x14ac:dyDescent="0.15">
      <c r="A46" s="3" t="s">
        <v>237</v>
      </c>
      <c r="B46" s="20" t="e">
        <f t="shared" si="9"/>
        <v>#DIV/0!</v>
      </c>
      <c r="C46" s="20" t="e">
        <f t="shared" si="10"/>
        <v>#DIV/0!</v>
      </c>
      <c r="D46" s="20">
        <f t="shared" si="10"/>
        <v>1.8794580092610507</v>
      </c>
      <c r="E46" s="20">
        <f t="shared" si="10"/>
        <v>1.5607723853967332</v>
      </c>
      <c r="F46" s="20">
        <f t="shared" si="10"/>
        <v>1.5090839291525628</v>
      </c>
      <c r="G46" s="20">
        <f t="shared" si="10"/>
        <v>1.4547900867719774</v>
      </c>
      <c r="H46" s="20">
        <f t="shared" si="10"/>
        <v>1.5239303951756018</v>
      </c>
      <c r="I46" s="20">
        <f t="shared" si="10"/>
        <v>1.3567015112954768</v>
      </c>
      <c r="J46" s="20">
        <f t="shared" si="10"/>
        <v>1.2617405289029919</v>
      </c>
      <c r="K46" s="20">
        <f t="shared" si="10"/>
        <v>1.2572100044855361</v>
      </c>
      <c r="L46" s="20">
        <f t="shared" si="10"/>
        <v>0.9121167865181723</v>
      </c>
      <c r="M46" s="20">
        <f t="shared" si="10"/>
        <v>1.2018872891855588</v>
      </c>
      <c r="N46" s="20">
        <f t="shared" si="10"/>
        <v>1.0303389921357284</v>
      </c>
      <c r="O46" s="20">
        <f t="shared" si="10"/>
        <v>0.81059318896993704</v>
      </c>
      <c r="P46" s="20">
        <f t="shared" si="10"/>
        <v>0.79840721533507608</v>
      </c>
      <c r="Q46" s="20">
        <f t="shared" si="8"/>
        <v>0.87370879547721325</v>
      </c>
    </row>
    <row r="47" spans="1:17" ht="15" customHeight="1" x14ac:dyDescent="0.15">
      <c r="A47" s="3" t="s">
        <v>238</v>
      </c>
      <c r="B47" s="20" t="e">
        <f t="shared" si="9"/>
        <v>#DIV/0!</v>
      </c>
      <c r="C47" s="20" t="e">
        <f t="shared" si="10"/>
        <v>#DIV/0!</v>
      </c>
      <c r="D47" s="20">
        <f t="shared" si="10"/>
        <v>2.0435901404635685E-2</v>
      </c>
      <c r="E47" s="20">
        <f t="shared" si="10"/>
        <v>3.9480318565587078E-2</v>
      </c>
      <c r="F47" s="20">
        <f t="shared" si="10"/>
        <v>6.3705224094109419E-2</v>
      </c>
      <c r="G47" s="20">
        <f t="shared" si="10"/>
        <v>6.2330354326891574E-2</v>
      </c>
      <c r="H47" s="20">
        <f t="shared" si="10"/>
        <v>4.7248539352365011E-2</v>
      </c>
      <c r="I47" s="20">
        <f t="shared" si="10"/>
        <v>3.1467199793647788E-2</v>
      </c>
      <c r="J47" s="20">
        <f t="shared" si="10"/>
        <v>3.7719089668260604E-2</v>
      </c>
      <c r="K47" s="20">
        <f t="shared" si="10"/>
        <v>3.4836397916455437E-2</v>
      </c>
      <c r="L47" s="20">
        <f t="shared" si="10"/>
        <v>1.6009361694244349E-2</v>
      </c>
      <c r="M47" s="20">
        <f t="shared" si="10"/>
        <v>9.6097151907517941E-3</v>
      </c>
      <c r="N47" s="20">
        <f t="shared" si="10"/>
        <v>0</v>
      </c>
      <c r="O47" s="20">
        <f t="shared" si="10"/>
        <v>0</v>
      </c>
      <c r="P47" s="20">
        <f t="shared" si="10"/>
        <v>5.1754834583054559E-3</v>
      </c>
      <c r="Q47" s="20">
        <f t="shared" si="8"/>
        <v>0</v>
      </c>
    </row>
    <row r="48" spans="1:17" ht="15" customHeight="1" x14ac:dyDescent="0.15">
      <c r="A48" s="3" t="s">
        <v>239</v>
      </c>
      <c r="B48" s="20" t="e">
        <f t="shared" si="9"/>
        <v>#DIV/0!</v>
      </c>
      <c r="C48" s="20" t="e">
        <f t="shared" si="10"/>
        <v>#DIV/0!</v>
      </c>
      <c r="D48" s="20">
        <f t="shared" si="10"/>
        <v>1.398388022546402</v>
      </c>
      <c r="E48" s="20">
        <f t="shared" si="10"/>
        <v>1.1962106375052179</v>
      </c>
      <c r="F48" s="20">
        <f t="shared" si="10"/>
        <v>0.95912147732343822</v>
      </c>
      <c r="G48" s="20">
        <f t="shared" si="10"/>
        <v>1.1925350730393722</v>
      </c>
      <c r="H48" s="20">
        <f t="shared" si="10"/>
        <v>1.308943717555453</v>
      </c>
      <c r="I48" s="20">
        <f t="shared" si="10"/>
        <v>1.2634345465224774</v>
      </c>
      <c r="J48" s="20">
        <f t="shared" si="10"/>
        <v>1.035888234639363</v>
      </c>
      <c r="K48" s="20">
        <f t="shared" si="10"/>
        <v>0.98929770661713579</v>
      </c>
      <c r="L48" s="20">
        <f t="shared" si="10"/>
        <v>0.75688618686954445</v>
      </c>
      <c r="M48" s="20">
        <f t="shared" si="10"/>
        <v>0.98120028496905953</v>
      </c>
      <c r="N48" s="20">
        <f t="shared" si="10"/>
        <v>0.8973525907522637</v>
      </c>
      <c r="O48" s="20">
        <f t="shared" si="10"/>
        <v>0.80033853164640256</v>
      </c>
      <c r="P48" s="20">
        <f t="shared" si="10"/>
        <v>0.97180566494196652</v>
      </c>
      <c r="Q48" s="20">
        <f t="shared" si="8"/>
        <v>1.0180530565398476</v>
      </c>
    </row>
    <row r="49" spans="1:17" ht="15" customHeight="1" x14ac:dyDescent="0.15">
      <c r="A49" s="3" t="s">
        <v>240</v>
      </c>
      <c r="B49" s="20" t="e">
        <f t="shared" si="9"/>
        <v>#DIV/0!</v>
      </c>
      <c r="C49" s="20" t="e">
        <f t="shared" si="10"/>
        <v>#DIV/0!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8"/>
        <v>0</v>
      </c>
    </row>
    <row r="50" spans="1:17" ht="15" customHeight="1" x14ac:dyDescent="0.15">
      <c r="A50" s="3" t="s">
        <v>103</v>
      </c>
      <c r="B50" s="20" t="e">
        <f t="shared" si="9"/>
        <v>#DIV/0!</v>
      </c>
      <c r="C50" s="20" t="e">
        <f t="shared" si="10"/>
        <v>#DIV/0!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0.50366964828806349</v>
      </c>
      <c r="M50" s="20">
        <f t="shared" si="10"/>
        <v>0.85396092694009007</v>
      </c>
      <c r="N50" s="20">
        <f t="shared" si="10"/>
        <v>0.80478307192756937</v>
      </c>
      <c r="O50" s="20">
        <f t="shared" si="10"/>
        <v>0.79328274247192077</v>
      </c>
      <c r="P50" s="20">
        <f t="shared" si="10"/>
        <v>0.83011198995561131</v>
      </c>
      <c r="Q50" s="20">
        <f t="shared" si="8"/>
        <v>0.80546269519470604</v>
      </c>
    </row>
    <row r="51" spans="1:17" ht="15" customHeight="1" x14ac:dyDescent="0.15">
      <c r="A51" s="3" t="s">
        <v>241</v>
      </c>
      <c r="B51" s="20" t="e">
        <f t="shared" si="9"/>
        <v>#DIV/0!</v>
      </c>
      <c r="C51" s="20" t="e">
        <f t="shared" si="10"/>
        <v>#DIV/0!</v>
      </c>
      <c r="D51" s="20">
        <f t="shared" si="10"/>
        <v>32.621502921487448</v>
      </c>
      <c r="E51" s="20">
        <f t="shared" si="10"/>
        <v>34.188123063388446</v>
      </c>
      <c r="F51" s="20">
        <f t="shared" si="10"/>
        <v>29.58703743957437</v>
      </c>
      <c r="G51" s="20">
        <f t="shared" si="10"/>
        <v>33.346892851955737</v>
      </c>
      <c r="H51" s="20">
        <f t="shared" si="10"/>
        <v>35.847878338699431</v>
      </c>
      <c r="I51" s="20">
        <f t="shared" si="10"/>
        <v>35.151528560833242</v>
      </c>
      <c r="J51" s="20">
        <f t="shared" si="10"/>
        <v>35.641525907282777</v>
      </c>
      <c r="K51" s="20">
        <f t="shared" si="10"/>
        <v>37.695022334690591</v>
      </c>
      <c r="L51" s="20">
        <f t="shared" si="10"/>
        <v>30.647151815680839</v>
      </c>
      <c r="M51" s="20">
        <f t="shared" si="10"/>
        <v>43.038528859846195</v>
      </c>
      <c r="N51" s="20">
        <f t="shared" si="10"/>
        <v>35.870425242402561</v>
      </c>
      <c r="O51" s="20">
        <f t="shared" si="10"/>
        <v>32.24528555382004</v>
      </c>
      <c r="P51" s="20">
        <f t="shared" si="10"/>
        <v>31.801350722167605</v>
      </c>
      <c r="Q51" s="20">
        <f t="shared" si="8"/>
        <v>33.088019092201563</v>
      </c>
    </row>
    <row r="52" spans="1:17" ht="15" customHeight="1" x14ac:dyDescent="0.15">
      <c r="A52" s="3" t="s">
        <v>242</v>
      </c>
      <c r="B52" s="20" t="e">
        <f t="shared" si="9"/>
        <v>#DIV/0!</v>
      </c>
      <c r="C52" s="20" t="e">
        <f t="shared" si="10"/>
        <v>#DIV/0!</v>
      </c>
      <c r="D52" s="20">
        <f t="shared" si="10"/>
        <v>29.590318622708921</v>
      </c>
      <c r="E52" s="20">
        <f t="shared" si="10"/>
        <v>31.241705579685537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32.636460825212325</v>
      </c>
      <c r="K52" s="20">
        <f t="shared" si="10"/>
        <v>34.286434782643475</v>
      </c>
      <c r="L52" s="20">
        <f t="shared" si="10"/>
        <v>27.400462526978171</v>
      </c>
      <c r="M52" s="20">
        <f t="shared" si="10"/>
        <v>38.60794548915343</v>
      </c>
      <c r="N52" s="20">
        <f t="shared" si="10"/>
        <v>32.296982275062369</v>
      </c>
      <c r="O52" s="20">
        <f t="shared" si="10"/>
        <v>28.98211101534817</v>
      </c>
      <c r="P52" s="20">
        <f t="shared" si="10"/>
        <v>28.460299597280226</v>
      </c>
      <c r="Q52" s="20">
        <f t="shared" si="8"/>
        <v>29.652575559375776</v>
      </c>
    </row>
    <row r="53" spans="1:17" ht="15" customHeight="1" x14ac:dyDescent="0.15">
      <c r="A53" s="3" t="s">
        <v>243</v>
      </c>
      <c r="B53" s="20" t="e">
        <f t="shared" si="9"/>
        <v>#DIV/0!</v>
      </c>
      <c r="C53" s="20" t="e">
        <f t="shared" si="10"/>
        <v>#DIV/0!</v>
      </c>
      <c r="D53" s="20">
        <f t="shared" si="10"/>
        <v>3.0311842987785216</v>
      </c>
      <c r="E53" s="20">
        <f t="shared" si="10"/>
        <v>2.9464174837029136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3.0050650820704528</v>
      </c>
      <c r="K53" s="20">
        <f t="shared" si="10"/>
        <v>3.4085875520471181</v>
      </c>
      <c r="L53" s="20">
        <f t="shared" si="10"/>
        <v>3.2466892887026706</v>
      </c>
      <c r="M53" s="20">
        <f t="shared" si="10"/>
        <v>4.4305833706927658</v>
      </c>
      <c r="N53" s="20">
        <f t="shared" si="10"/>
        <v>3.5734429673401875</v>
      </c>
      <c r="O53" s="20">
        <f t="shared" si="10"/>
        <v>3.2631745384718731</v>
      </c>
      <c r="P53" s="20">
        <f t="shared" si="10"/>
        <v>3.3410511248873789</v>
      </c>
      <c r="Q53" s="20">
        <f t="shared" si="8"/>
        <v>3.4354435328257895</v>
      </c>
    </row>
    <row r="54" spans="1:17" ht="15" customHeight="1" x14ac:dyDescent="0.15">
      <c r="A54" s="3" t="s">
        <v>244</v>
      </c>
      <c r="B54" s="20" t="e">
        <f t="shared" si="9"/>
        <v>#DIV/0!</v>
      </c>
      <c r="C54" s="20" t="e">
        <f t="shared" si="10"/>
        <v>#DIV/0!</v>
      </c>
      <c r="D54" s="20">
        <f t="shared" si="10"/>
        <v>5.997755678520296E-2</v>
      </c>
      <c r="E54" s="20">
        <f t="shared" si="10"/>
        <v>5.1225292539622456E-2</v>
      </c>
      <c r="F54" s="20">
        <f t="shared" si="10"/>
        <v>4.5475892727914032E-2</v>
      </c>
      <c r="G54" s="20">
        <f t="shared" si="10"/>
        <v>4.9128505531555483E-2</v>
      </c>
      <c r="H54" s="20">
        <f t="shared" si="10"/>
        <v>4.8801490522533124E-2</v>
      </c>
      <c r="I54" s="20">
        <f t="shared" si="10"/>
        <v>4.5215189126569626E-2</v>
      </c>
      <c r="J54" s="20">
        <f t="shared" si="10"/>
        <v>4.0899326640290418E-2</v>
      </c>
      <c r="K54" s="20">
        <f t="shared" si="10"/>
        <v>4.6055237888402344E-2</v>
      </c>
      <c r="L54" s="20">
        <f t="shared" si="10"/>
        <v>3.6048080574793209E-2</v>
      </c>
      <c r="M54" s="20">
        <f t="shared" si="10"/>
        <v>3.9090723281417043E-2</v>
      </c>
      <c r="N54" s="20">
        <f t="shared" si="10"/>
        <v>3.5226068419067967E-2</v>
      </c>
      <c r="O54" s="20">
        <f t="shared" si="10"/>
        <v>3.3761768407429782E-2</v>
      </c>
      <c r="P54" s="20">
        <f t="shared" si="10"/>
        <v>3.8934648459236845E-2</v>
      </c>
      <c r="Q54" s="20">
        <f t="shared" si="8"/>
        <v>4.0784771680457896E-2</v>
      </c>
    </row>
    <row r="55" spans="1:17" ht="15" customHeight="1" x14ac:dyDescent="0.15">
      <c r="A55" s="3" t="s">
        <v>245</v>
      </c>
      <c r="B55" s="20" t="e">
        <f t="shared" si="9"/>
        <v>#DIV/0!</v>
      </c>
      <c r="C55" s="20" t="e">
        <f t="shared" si="10"/>
        <v>#DIV/0!</v>
      </c>
      <c r="D55" s="20">
        <f t="shared" si="10"/>
        <v>0.2955950354061061</v>
      </c>
      <c r="E55" s="20">
        <f t="shared" si="10"/>
        <v>0.19700884688294376</v>
      </c>
      <c r="F55" s="20">
        <f t="shared" si="10"/>
        <v>0.48212949769777186</v>
      </c>
      <c r="G55" s="20">
        <f t="shared" si="10"/>
        <v>0.63736763182592104</v>
      </c>
      <c r="H55" s="20">
        <f t="shared" si="10"/>
        <v>0.79264568914343481</v>
      </c>
      <c r="I55" s="20">
        <f t="shared" si="10"/>
        <v>0.80500434375949081</v>
      </c>
      <c r="J55" s="20">
        <f t="shared" si="10"/>
        <v>0.65871582770659431</v>
      </c>
      <c r="K55" s="20">
        <f t="shared" si="10"/>
        <v>0.84983212735803126</v>
      </c>
      <c r="L55" s="20">
        <f t="shared" si="10"/>
        <v>0.58419503941359729</v>
      </c>
      <c r="M55" s="20">
        <f t="shared" si="10"/>
        <v>0.37660831305550252</v>
      </c>
      <c r="N55" s="20">
        <f t="shared" si="10"/>
        <v>0.29572594758218085</v>
      </c>
      <c r="O55" s="20">
        <f t="shared" si="10"/>
        <v>0.30067532676438141</v>
      </c>
      <c r="P55" s="20">
        <f t="shared" si="10"/>
        <v>0.26975725994892863</v>
      </c>
      <c r="Q55" s="20">
        <f t="shared" si="8"/>
        <v>0.33045480136792915</v>
      </c>
    </row>
    <row r="56" spans="1:17" ht="15" customHeight="1" x14ac:dyDescent="0.15">
      <c r="A56" s="3" t="s">
        <v>246</v>
      </c>
      <c r="B56" s="20" t="e">
        <f t="shared" si="9"/>
        <v>#DIV/0!</v>
      </c>
      <c r="C56" s="20" t="e">
        <f t="shared" si="10"/>
        <v>#DIV/0!</v>
      </c>
      <c r="D56" s="20">
        <f t="shared" si="10"/>
        <v>1.331215577396845</v>
      </c>
      <c r="E56" s="20">
        <f t="shared" si="10"/>
        <v>1.2078433983521129</v>
      </c>
      <c r="F56" s="20">
        <f t="shared" si="10"/>
        <v>1.6566724224584655</v>
      </c>
      <c r="G56" s="20">
        <f t="shared" si="10"/>
        <v>2.8979686780868086</v>
      </c>
      <c r="H56" s="20">
        <f t="shared" si="10"/>
        <v>2.9678838050875456</v>
      </c>
      <c r="I56" s="20">
        <f t="shared" si="10"/>
        <v>2.7872299144145116</v>
      </c>
      <c r="J56" s="20">
        <f t="shared" si="10"/>
        <v>2.640225338279218</v>
      </c>
      <c r="K56" s="20">
        <f t="shared" si="10"/>
        <v>2.7250582289791234</v>
      </c>
      <c r="L56" s="20">
        <f t="shared" si="10"/>
        <v>1.9797420593874757</v>
      </c>
      <c r="M56" s="20">
        <f t="shared" si="10"/>
        <v>2.5337896090591228</v>
      </c>
      <c r="N56" s="20">
        <f t="shared" si="10"/>
        <v>3.3348723971875569</v>
      </c>
      <c r="O56" s="20">
        <f t="shared" si="10"/>
        <v>2.8139437748654879</v>
      </c>
      <c r="P56" s="20">
        <f t="shared" si="10"/>
        <v>1.98355341977971</v>
      </c>
      <c r="Q56" s="20">
        <f t="shared" si="10"/>
        <v>2.1417956827032474</v>
      </c>
    </row>
    <row r="57" spans="1:17" ht="15" customHeight="1" x14ac:dyDescent="0.15">
      <c r="A57" s="4" t="s">
        <v>247</v>
      </c>
      <c r="B57" s="20" t="e">
        <f t="shared" si="9"/>
        <v>#DIV/0!</v>
      </c>
      <c r="C57" s="20" t="e">
        <f t="shared" si="10"/>
        <v>#DIV/0!</v>
      </c>
      <c r="D57" s="20">
        <f t="shared" si="10"/>
        <v>0.12473155206438882</v>
      </c>
      <c r="E57" s="20">
        <f t="shared" si="10"/>
        <v>0.12076002699099751</v>
      </c>
      <c r="F57" s="20">
        <f t="shared" si="10"/>
        <v>0.11674566929370996</v>
      </c>
      <c r="G57" s="20">
        <f t="shared" si="10"/>
        <v>0.13519919462974084</v>
      </c>
      <c r="H57" s="20">
        <f t="shared" si="10"/>
        <v>0.15028684949301968</v>
      </c>
      <c r="I57" s="20">
        <f t="shared" si="10"/>
        <v>1.4077033369225607</v>
      </c>
      <c r="J57" s="20">
        <f t="shared" si="10"/>
        <v>1.3573510253120977</v>
      </c>
      <c r="K57" s="20">
        <f t="shared" si="10"/>
        <v>1.4604089937100504</v>
      </c>
      <c r="L57" s="20">
        <f t="shared" si="10"/>
        <v>1.1170427914645555</v>
      </c>
      <c r="M57" s="20">
        <f t="shared" si="10"/>
        <v>1.5827852781686618</v>
      </c>
      <c r="N57" s="20">
        <f t="shared" si="10"/>
        <v>0.16428174460254066</v>
      </c>
      <c r="O57" s="20">
        <f t="shared" si="10"/>
        <v>0.14775114999309957</v>
      </c>
      <c r="P57" s="20">
        <f t="shared" si="10"/>
        <v>0.16103259981719878</v>
      </c>
      <c r="Q57" s="20">
        <f t="shared" si="10"/>
        <v>0.16840163790640678</v>
      </c>
    </row>
    <row r="58" spans="1:17" ht="15" customHeight="1" x14ac:dyDescent="0.15">
      <c r="A58" s="3" t="s">
        <v>248</v>
      </c>
      <c r="B58" s="20" t="e">
        <f t="shared" si="9"/>
        <v>#DIV/0!</v>
      </c>
      <c r="C58" s="20" t="e">
        <f t="shared" si="10"/>
        <v>#DIV/0!</v>
      </c>
      <c r="D58" s="20">
        <f t="shared" si="10"/>
        <v>4.7242201305318012</v>
      </c>
      <c r="E58" s="20">
        <f t="shared" si="10"/>
        <v>5.0374717035897731</v>
      </c>
      <c r="F58" s="20">
        <f t="shared" si="10"/>
        <v>6.0966395494290362</v>
      </c>
      <c r="G58" s="20">
        <f t="shared" si="10"/>
        <v>6.0398554043080566</v>
      </c>
      <c r="H58" s="20">
        <f t="shared" si="10"/>
        <v>7.0302487711303279</v>
      </c>
      <c r="I58" s="20">
        <f t="shared" si="10"/>
        <v>4.4253775402105049</v>
      </c>
      <c r="J58" s="20">
        <f t="shared" si="10"/>
        <v>6.32798745359535</v>
      </c>
      <c r="K58" s="20">
        <f t="shared" si="10"/>
        <v>6.112447972879604</v>
      </c>
      <c r="L58" s="20">
        <f t="shared" si="10"/>
        <v>6.5925532538989042</v>
      </c>
      <c r="M58" s="20">
        <f t="shared" si="10"/>
        <v>3.0743939150526414</v>
      </c>
      <c r="N58" s="20">
        <f t="shared" si="10"/>
        <v>5.430682413390044</v>
      </c>
      <c r="O58" s="20">
        <f t="shared" si="10"/>
        <v>5.3204671809837345</v>
      </c>
      <c r="P58" s="20">
        <f t="shared" si="10"/>
        <v>4.1030324184777403</v>
      </c>
      <c r="Q58" s="20">
        <f t="shared" si="10"/>
        <v>3.7174494502722326</v>
      </c>
    </row>
    <row r="59" spans="1:17" ht="15" customHeight="1" x14ac:dyDescent="0.15">
      <c r="A59" s="3" t="s">
        <v>249</v>
      </c>
      <c r="B59" s="20" t="e">
        <f t="shared" si="9"/>
        <v>#DIV/0!</v>
      </c>
      <c r="C59" s="20" t="e">
        <f t="shared" si="10"/>
        <v>#DIV/0!</v>
      </c>
      <c r="D59" s="20">
        <f t="shared" si="10"/>
        <v>7.4297803080137754</v>
      </c>
      <c r="E59" s="20">
        <f t="shared" si="10"/>
        <v>6.8582045001952503</v>
      </c>
      <c r="F59" s="20">
        <f t="shared" si="10"/>
        <v>11.66751612870652</v>
      </c>
      <c r="G59" s="20">
        <f t="shared" si="10"/>
        <v>6.4332283444651681</v>
      </c>
      <c r="H59" s="20">
        <f t="shared" si="10"/>
        <v>6.3176965385883133</v>
      </c>
      <c r="I59" s="20">
        <f t="shared" si="10"/>
        <v>6.597540944235357</v>
      </c>
      <c r="J59" s="20">
        <f t="shared" si="10"/>
        <v>6.7901757302804038</v>
      </c>
      <c r="K59" s="20">
        <f t="shared" si="10"/>
        <v>5.6774529513648284</v>
      </c>
      <c r="L59" s="20">
        <f t="shared" si="10"/>
        <v>6.0721332127099199</v>
      </c>
      <c r="M59" s="20">
        <f t="shared" si="10"/>
        <v>3.9341164655425476</v>
      </c>
      <c r="N59" s="20">
        <f t="shared" si="10"/>
        <v>5.3803352776944511</v>
      </c>
      <c r="O59" s="20">
        <f t="shared" si="10"/>
        <v>4.5200006946113698</v>
      </c>
      <c r="P59" s="20">
        <f t="shared" si="10"/>
        <v>5.9904838267129623</v>
      </c>
      <c r="Q59" s="20">
        <f t="shared" si="10"/>
        <v>5.214436430887667</v>
      </c>
    </row>
    <row r="60" spans="1:17" ht="15" customHeight="1" x14ac:dyDescent="0.15">
      <c r="A60" s="3" t="s">
        <v>250</v>
      </c>
      <c r="B60" s="20" t="e">
        <f t="shared" si="9"/>
        <v>#DIV/0!</v>
      </c>
      <c r="C60" s="20" t="e">
        <f t="shared" si="10"/>
        <v>#DIV/0!</v>
      </c>
      <c r="D60" s="20">
        <f t="shared" si="10"/>
        <v>2.0343194159604794</v>
      </c>
      <c r="E60" s="20">
        <f t="shared" si="10"/>
        <v>1.4425184515785394</v>
      </c>
      <c r="F60" s="20">
        <f t="shared" si="10"/>
        <v>0.94618910424537928</v>
      </c>
      <c r="G60" s="20">
        <f t="shared" si="10"/>
        <v>0.95589816067014033</v>
      </c>
      <c r="H60" s="20">
        <f t="shared" si="10"/>
        <v>0.6774943598754688</v>
      </c>
      <c r="I60" s="20">
        <f t="shared" si="10"/>
        <v>0.44541972592522838</v>
      </c>
      <c r="J60" s="20">
        <f t="shared" si="10"/>
        <v>0.39161290155576456</v>
      </c>
      <c r="K60" s="20">
        <f t="shared" si="10"/>
        <v>0.45013345620062889</v>
      </c>
      <c r="L60" s="20">
        <f t="shared" si="10"/>
        <v>2.0204370231541375</v>
      </c>
      <c r="M60" s="20">
        <f t="shared" si="10"/>
        <v>0.50073555325464447</v>
      </c>
      <c r="N60" s="20">
        <f t="shared" si="10"/>
        <v>0.38750555990735525</v>
      </c>
      <c r="O60" s="20">
        <f t="shared" si="10"/>
        <v>0.30414838361192426</v>
      </c>
      <c r="P60" s="20">
        <f t="shared" si="10"/>
        <v>0.3199515479930285</v>
      </c>
      <c r="Q60" s="20">
        <f t="shared" si="10"/>
        <v>5.5611800811602337E-2</v>
      </c>
    </row>
    <row r="61" spans="1:17" ht="15" customHeight="1" x14ac:dyDescent="0.15">
      <c r="A61" s="3" t="s">
        <v>114</v>
      </c>
      <c r="B61" s="20" t="e">
        <f t="shared" si="9"/>
        <v>#DIV/0!</v>
      </c>
      <c r="C61" s="20" t="e">
        <f t="shared" ref="C61:Q67" si="11">+C25/C$32*100</f>
        <v>#DIV/0!</v>
      </c>
      <c r="D61" s="20">
        <f t="shared" si="11"/>
        <v>0</v>
      </c>
      <c r="E61" s="20">
        <f t="shared" si="11"/>
        <v>0</v>
      </c>
      <c r="F61" s="20">
        <f t="shared" si="11"/>
        <v>2.3916032404629507E-2</v>
      </c>
      <c r="G61" s="20">
        <f t="shared" si="11"/>
        <v>7.6643534370601377E-3</v>
      </c>
      <c r="H61" s="20">
        <f t="shared" si="11"/>
        <v>6.5418068043331997E-3</v>
      </c>
      <c r="I61" s="20">
        <f t="shared" si="11"/>
        <v>0</v>
      </c>
      <c r="J61" s="20">
        <f t="shared" si="11"/>
        <v>0</v>
      </c>
      <c r="K61" s="20">
        <f t="shared" si="11"/>
        <v>1.4258525668445883E-2</v>
      </c>
      <c r="L61" s="20">
        <f t="shared" si="11"/>
        <v>8.4909825765037538E-3</v>
      </c>
      <c r="M61" s="20">
        <f t="shared" si="11"/>
        <v>0</v>
      </c>
      <c r="N61" s="20">
        <f t="shared" si="11"/>
        <v>3.7614595215235413E-3</v>
      </c>
      <c r="O61" s="20">
        <f t="shared" si="11"/>
        <v>0</v>
      </c>
      <c r="P61" s="20">
        <f t="shared" si="11"/>
        <v>5.9261260972963241E-3</v>
      </c>
      <c r="Q61" s="20">
        <f t="shared" si="11"/>
        <v>4.1766279242660418E-3</v>
      </c>
    </row>
    <row r="62" spans="1:17" ht="15" customHeight="1" x14ac:dyDescent="0.15">
      <c r="A62" s="3" t="s">
        <v>251</v>
      </c>
      <c r="B62" s="20" t="e">
        <f t="shared" si="9"/>
        <v>#DIV/0!</v>
      </c>
      <c r="C62" s="20" t="e">
        <f t="shared" si="11"/>
        <v>#DIV/0!</v>
      </c>
      <c r="D62" s="20">
        <f t="shared" si="11"/>
        <v>8.0281249596925015</v>
      </c>
      <c r="E62" s="20">
        <f t="shared" si="11"/>
        <v>9.7121770693222782</v>
      </c>
      <c r="F62" s="20">
        <f t="shared" si="11"/>
        <v>4.6341298789370438</v>
      </c>
      <c r="G62" s="20">
        <f t="shared" si="11"/>
        <v>3.7380967800901557</v>
      </c>
      <c r="H62" s="20">
        <f t="shared" si="11"/>
        <v>1.1061282947314965</v>
      </c>
      <c r="I62" s="20">
        <f t="shared" si="11"/>
        <v>3.4905142655718202</v>
      </c>
      <c r="J62" s="20">
        <f t="shared" si="11"/>
        <v>2.4657190793140007</v>
      </c>
      <c r="K62" s="20">
        <f t="shared" si="11"/>
        <v>0.74280319414972484</v>
      </c>
      <c r="L62" s="20">
        <f t="shared" si="11"/>
        <v>2.5059668450287611</v>
      </c>
      <c r="M62" s="20">
        <f t="shared" si="11"/>
        <v>1.1439135806934302E-2</v>
      </c>
      <c r="N62" s="20">
        <f t="shared" si="11"/>
        <v>6.3415198365269694</v>
      </c>
      <c r="O62" s="20">
        <f t="shared" si="11"/>
        <v>8.2861287023471473</v>
      </c>
      <c r="P62" s="20">
        <f t="shared" si="11"/>
        <v>6.0726396881751468</v>
      </c>
      <c r="Q62" s="20">
        <f t="shared" si="11"/>
        <v>5.9113485663306982</v>
      </c>
    </row>
    <row r="63" spans="1:17" ht="15" customHeight="1" x14ac:dyDescent="0.15">
      <c r="A63" s="3" t="s">
        <v>252</v>
      </c>
      <c r="B63" s="20" t="e">
        <f t="shared" si="9"/>
        <v>#DIV/0!</v>
      </c>
      <c r="C63" s="20" t="e">
        <f t="shared" si="11"/>
        <v>#DIV/0!</v>
      </c>
      <c r="D63" s="20">
        <f t="shared" si="11"/>
        <v>3.5403889189851538</v>
      </c>
      <c r="E63" s="20">
        <f t="shared" si="11"/>
        <v>3.6723616075502981</v>
      </c>
      <c r="F63" s="20">
        <f t="shared" si="11"/>
        <v>3.7773690203054202</v>
      </c>
      <c r="G63" s="20">
        <f t="shared" si="11"/>
        <v>2.5542032655510689</v>
      </c>
      <c r="H63" s="20">
        <f t="shared" si="11"/>
        <v>3.3697099203685466</v>
      </c>
      <c r="I63" s="20">
        <f t="shared" si="11"/>
        <v>3.9600638874926584</v>
      </c>
      <c r="J63" s="20">
        <f t="shared" si="11"/>
        <v>3.3270270959887966</v>
      </c>
      <c r="K63" s="20">
        <f t="shared" si="11"/>
        <v>3.2287061517839053</v>
      </c>
      <c r="L63" s="20">
        <f t="shared" si="11"/>
        <v>5.1429109558376274</v>
      </c>
      <c r="M63" s="20">
        <f t="shared" si="11"/>
        <v>4.7126926464020134</v>
      </c>
      <c r="N63" s="20">
        <f t="shared" si="11"/>
        <v>3.8981509605357068</v>
      </c>
      <c r="O63" s="20">
        <f t="shared" si="11"/>
        <v>2.878798541681709</v>
      </c>
      <c r="P63" s="20">
        <f t="shared" si="11"/>
        <v>3.1715244109973888</v>
      </c>
      <c r="Q63" s="20">
        <f t="shared" si="11"/>
        <v>3.3351418132245403</v>
      </c>
    </row>
    <row r="64" spans="1:17" ht="15" customHeight="1" x14ac:dyDescent="0.15">
      <c r="A64" s="3" t="s">
        <v>253</v>
      </c>
      <c r="B64" s="20" t="e">
        <f t="shared" si="9"/>
        <v>#DIV/0!</v>
      </c>
      <c r="C64" s="20" t="e">
        <f t="shared" si="11"/>
        <v>#DIV/0!</v>
      </c>
      <c r="D64" s="20">
        <f t="shared" si="11"/>
        <v>3.0992636626294678</v>
      </c>
      <c r="E64" s="20">
        <f t="shared" si="11"/>
        <v>2.3601787031454089</v>
      </c>
      <c r="F64" s="20">
        <f t="shared" si="11"/>
        <v>2.4283453524682854</v>
      </c>
      <c r="G64" s="20">
        <f t="shared" si="11"/>
        <v>2.2070272157358373</v>
      </c>
      <c r="H64" s="20">
        <f t="shared" si="11"/>
        <v>2.3500810058154138</v>
      </c>
      <c r="I64" s="20">
        <f t="shared" si="11"/>
        <v>0.92915228044536691</v>
      </c>
      <c r="J64" s="20">
        <f t="shared" si="11"/>
        <v>0.71963955342077013</v>
      </c>
      <c r="K64" s="20">
        <f t="shared" si="11"/>
        <v>1.5227025525560658</v>
      </c>
      <c r="L64" s="20">
        <f t="shared" si="11"/>
        <v>5.0714014443933264</v>
      </c>
      <c r="M64" s="20">
        <f t="shared" si="11"/>
        <v>0.93964930637622479</v>
      </c>
      <c r="N64" s="20">
        <f t="shared" si="11"/>
        <v>0.92885481424502325</v>
      </c>
      <c r="O64" s="20">
        <f t="shared" si="11"/>
        <v>0.90155071988242785</v>
      </c>
      <c r="P64" s="20">
        <f t="shared" si="11"/>
        <v>4.2848262133891337</v>
      </c>
      <c r="Q64" s="20">
        <f t="shared" si="11"/>
        <v>1.2674812761770156</v>
      </c>
    </row>
    <row r="65" spans="1:17" ht="15" customHeight="1" x14ac:dyDescent="0.15">
      <c r="A65" s="3" t="s">
        <v>254</v>
      </c>
      <c r="B65" s="20" t="e">
        <f t="shared" si="9"/>
        <v>#DIV/0!</v>
      </c>
      <c r="C65" s="20" t="e">
        <f t="shared" si="11"/>
        <v>#DIV/0!</v>
      </c>
      <c r="D65" s="20">
        <f t="shared" si="11"/>
        <v>9.6939532304041069</v>
      </c>
      <c r="E65" s="20">
        <f t="shared" si="11"/>
        <v>8.5843042262456031</v>
      </c>
      <c r="F65" s="20">
        <f t="shared" si="11"/>
        <v>13.104214199781069</v>
      </c>
      <c r="G65" s="20">
        <f t="shared" si="11"/>
        <v>14.073668998801677</v>
      </c>
      <c r="H65" s="20">
        <f t="shared" si="11"/>
        <v>10.550362012329655</v>
      </c>
      <c r="I65" s="20">
        <f t="shared" si="11"/>
        <v>12.43370424538667</v>
      </c>
      <c r="J65" s="20">
        <f t="shared" si="11"/>
        <v>12.510164739973101</v>
      </c>
      <c r="K65" s="20">
        <f t="shared" si="11"/>
        <v>10.198945429042636</v>
      </c>
      <c r="L65" s="20">
        <f t="shared" si="11"/>
        <v>14.84223754372856</v>
      </c>
      <c r="M65" s="20">
        <f t="shared" si="11"/>
        <v>6.2074134011158204</v>
      </c>
      <c r="N65" s="20">
        <f t="shared" si="11"/>
        <v>7.8828907192568867</v>
      </c>
      <c r="O65" s="20">
        <f t="shared" si="11"/>
        <v>14.534194529569881</v>
      </c>
      <c r="P65" s="20">
        <f t="shared" si="11"/>
        <v>13.08093567209875</v>
      </c>
      <c r="Q65" s="20">
        <f t="shared" si="11"/>
        <v>10.963648301198358</v>
      </c>
    </row>
    <row r="66" spans="1:17" ht="15" customHeight="1" x14ac:dyDescent="0.15">
      <c r="A66" s="3" t="s">
        <v>255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</v>
      </c>
      <c r="O66" s="20">
        <f t="shared" si="11"/>
        <v>0</v>
      </c>
      <c r="P66" s="20">
        <f t="shared" si="11"/>
        <v>0</v>
      </c>
      <c r="Q66" s="20">
        <f t="shared" si="11"/>
        <v>0.4636056995935306</v>
      </c>
    </row>
    <row r="67" spans="1:17" ht="15" customHeight="1" x14ac:dyDescent="0.15">
      <c r="A67" s="3" t="s">
        <v>256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0</v>
      </c>
      <c r="O67" s="20">
        <f t="shared" si="11"/>
        <v>3.4675730735730532</v>
      </c>
      <c r="P67" s="20">
        <f t="shared" si="11"/>
        <v>7.5913675306365906</v>
      </c>
      <c r="Q67" s="20">
        <f t="shared" si="11"/>
        <v>5.6259178139863568</v>
      </c>
    </row>
    <row r="68" spans="1:17" ht="15" customHeight="1" x14ac:dyDescent="0.15">
      <c r="A68" s="3" t="s">
        <v>0</v>
      </c>
      <c r="B68" s="21" t="e">
        <f t="shared" ref="B68:N68" si="12">SUM(B40:B65)-B52-B53</f>
        <v>#DIV/0!</v>
      </c>
      <c r="C68" s="21" t="e">
        <f t="shared" si="12"/>
        <v>#DIV/0!</v>
      </c>
      <c r="D68" s="21">
        <f t="shared" si="12"/>
        <v>100.00000000000001</v>
      </c>
      <c r="E68" s="21">
        <f t="shared" si="12"/>
        <v>99.999999999999986</v>
      </c>
      <c r="F68" s="21">
        <f t="shared" si="12"/>
        <v>99.999999999999986</v>
      </c>
      <c r="G68" s="21">
        <f t="shared" si="12"/>
        <v>100.00000000000001</v>
      </c>
      <c r="H68" s="21">
        <f t="shared" si="12"/>
        <v>100</v>
      </c>
      <c r="I68" s="21">
        <f t="shared" si="12"/>
        <v>100.00000000000001</v>
      </c>
      <c r="J68" s="21">
        <f t="shared" si="12"/>
        <v>100</v>
      </c>
      <c r="K68" s="21">
        <f t="shared" si="12"/>
        <v>100</v>
      </c>
      <c r="L68" s="21">
        <f t="shared" si="12"/>
        <v>99.999999999999972</v>
      </c>
      <c r="M68" s="21">
        <f t="shared" si="12"/>
        <v>100.00000000000003</v>
      </c>
      <c r="N68" s="21">
        <f t="shared" si="12"/>
        <v>100.00000000000003</v>
      </c>
      <c r="O68" s="21">
        <f>SUM(O40:O65)-O52-O53</f>
        <v>99.999999999999986</v>
      </c>
      <c r="P68" s="21">
        <f>SUM(P40:P65)-P52-P53</f>
        <v>100</v>
      </c>
      <c r="Q68" s="21">
        <f>SUM(Q40:Q65)-Q52-Q53</f>
        <v>100.00000000000003</v>
      </c>
    </row>
    <row r="69" spans="1:17" ht="15" customHeight="1" x14ac:dyDescent="0.15">
      <c r="A69" s="3" t="s">
        <v>257</v>
      </c>
      <c r="B69" s="20" t="e">
        <f>+B33/$B$32*100</f>
        <v>#DIV/0!</v>
      </c>
      <c r="C69" s="20" t="e">
        <f t="shared" ref="C69:P72" si="13">+C33/C$32*100</f>
        <v>#DIV/0!</v>
      </c>
      <c r="D69" s="20">
        <f t="shared" si="13"/>
        <v>59.69840720891537</v>
      </c>
      <c r="E69" s="20">
        <f t="shared" si="13"/>
        <v>60.807171466146791</v>
      </c>
      <c r="F69" s="20">
        <f t="shared" si="13"/>
        <v>55.066133144272669</v>
      </c>
      <c r="G69" s="20">
        <f t="shared" si="13"/>
        <v>60.319821972398366</v>
      </c>
      <c r="H69" s="20">
        <f t="shared" si="13"/>
        <v>64.680920946632455</v>
      </c>
      <c r="I69" s="20">
        <f t="shared" si="13"/>
        <v>62.718289515635831</v>
      </c>
      <c r="J69" s="20">
        <f t="shared" si="13"/>
        <v>62.811381254573902</v>
      </c>
      <c r="K69" s="20">
        <f t="shared" si="13"/>
        <v>67.01725041630695</v>
      </c>
      <c r="L69" s="20">
        <f t="shared" si="13"/>
        <v>54.062888848406629</v>
      </c>
      <c r="M69" s="20">
        <f t="shared" si="13"/>
        <v>76.126376376165879</v>
      </c>
      <c r="N69" s="20">
        <f t="shared" si="13"/>
        <v>65.951418869549755</v>
      </c>
      <c r="O69" s="20">
        <f t="shared" si="13"/>
        <v>59.992340995688842</v>
      </c>
      <c r="P69" s="20">
        <f t="shared" si="13"/>
        <v>60.556336816512712</v>
      </c>
      <c r="Q69" s="20">
        <f>+Q33/Q$32*100</f>
        <v>66.890053611196038</v>
      </c>
    </row>
    <row r="70" spans="1:17" ht="15" customHeight="1" x14ac:dyDescent="0.15">
      <c r="A70" s="3" t="s">
        <v>150</v>
      </c>
      <c r="B70" s="20" t="e">
        <f>+B34/$B$32*100</f>
        <v>#DIV/0!</v>
      </c>
      <c r="C70" s="20" t="e">
        <f t="shared" si="13"/>
        <v>#DIV/0!</v>
      </c>
      <c r="D70" s="20">
        <f t="shared" si="13"/>
        <v>40.30159279108463</v>
      </c>
      <c r="E70" s="20">
        <f t="shared" si="13"/>
        <v>39.192828533853202</v>
      </c>
      <c r="F70" s="20">
        <f t="shared" si="13"/>
        <v>44.933866855727331</v>
      </c>
      <c r="G70" s="20">
        <f t="shared" si="13"/>
        <v>39.680178027601634</v>
      </c>
      <c r="H70" s="20">
        <f t="shared" si="13"/>
        <v>35.319079053367552</v>
      </c>
      <c r="I70" s="20">
        <f t="shared" si="13"/>
        <v>37.281710484364169</v>
      </c>
      <c r="J70" s="20">
        <f t="shared" si="13"/>
        <v>37.188618745426098</v>
      </c>
      <c r="K70" s="20">
        <f t="shared" si="13"/>
        <v>32.982749583693042</v>
      </c>
      <c r="L70" s="20">
        <f t="shared" si="13"/>
        <v>45.937111151593371</v>
      </c>
      <c r="M70" s="20">
        <f t="shared" si="13"/>
        <v>23.87362362383411</v>
      </c>
      <c r="N70" s="20">
        <f t="shared" si="13"/>
        <v>34.048581130450238</v>
      </c>
      <c r="O70" s="20">
        <f t="shared" si="13"/>
        <v>40.007659004311158</v>
      </c>
      <c r="P70" s="20">
        <f t="shared" si="13"/>
        <v>39.443663183487281</v>
      </c>
      <c r="Q70" s="20">
        <f>+Q34/Q$32*100</f>
        <v>33.109946388803962</v>
      </c>
    </row>
    <row r="71" spans="1:17" ht="15" customHeight="1" x14ac:dyDescent="0.15">
      <c r="A71" s="3" t="s">
        <v>258</v>
      </c>
      <c r="B71" s="20" t="e">
        <f>+B35/$B$32*100</f>
        <v>#DIV/0!</v>
      </c>
      <c r="C71" s="20" t="e">
        <f t="shared" si="13"/>
        <v>#DIV/0!</v>
      </c>
      <c r="D71" s="20">
        <f t="shared" si="13"/>
        <v>39.407713565246553</v>
      </c>
      <c r="E71" s="20">
        <f t="shared" si="13"/>
        <v>39.958215571890463</v>
      </c>
      <c r="F71" s="20">
        <f t="shared" si="13"/>
        <v>34.413044760714783</v>
      </c>
      <c r="G71" s="20">
        <f t="shared" si="13"/>
        <v>34.316165309373545</v>
      </c>
      <c r="H71" s="20">
        <f t="shared" si="13"/>
        <v>34.390996610295829</v>
      </c>
      <c r="I71" s="20">
        <f t="shared" si="13"/>
        <v>35.998552206240262</v>
      </c>
      <c r="J71" s="20">
        <f t="shared" si="13"/>
        <v>33.979630212399151</v>
      </c>
      <c r="K71" s="20">
        <f t="shared" si="13"/>
        <v>33.988965540963065</v>
      </c>
      <c r="L71" s="20">
        <f t="shared" si="13"/>
        <v>36.614984886051019</v>
      </c>
      <c r="M71" s="20">
        <f t="shared" si="13"/>
        <v>35.705958696308606</v>
      </c>
      <c r="N71" s="20">
        <f t="shared" si="13"/>
        <v>38.27172219364558</v>
      </c>
      <c r="O71" s="20">
        <f t="shared" si="13"/>
        <v>37.461396516158395</v>
      </c>
      <c r="P71" s="20">
        <f t="shared" si="13"/>
        <v>38.416566762057542</v>
      </c>
      <c r="Q71" s="20">
        <f>+Q35/Q$32*100</f>
        <v>39.12048986833598</v>
      </c>
    </row>
    <row r="72" spans="1:17" ht="15" customHeight="1" x14ac:dyDescent="0.15">
      <c r="A72" s="3" t="s">
        <v>259</v>
      </c>
      <c r="B72" s="20" t="e">
        <f>+B36/$B$32*100</f>
        <v>#DIV/0!</v>
      </c>
      <c r="C72" s="20" t="e">
        <f t="shared" si="13"/>
        <v>#DIV/0!</v>
      </c>
      <c r="D72" s="20">
        <f t="shared" si="13"/>
        <v>60.592286434753447</v>
      </c>
      <c r="E72" s="20">
        <f t="shared" si="13"/>
        <v>60.041784428109537</v>
      </c>
      <c r="F72" s="20">
        <f t="shared" si="13"/>
        <v>65.586955239285217</v>
      </c>
      <c r="G72" s="20">
        <f t="shared" si="13"/>
        <v>65.683834690626455</v>
      </c>
      <c r="H72" s="20">
        <f t="shared" si="13"/>
        <v>65.609003389704171</v>
      </c>
      <c r="I72" s="20">
        <f t="shared" si="13"/>
        <v>64.001447793759738</v>
      </c>
      <c r="J72" s="20">
        <f t="shared" si="13"/>
        <v>66.020369787600856</v>
      </c>
      <c r="K72" s="20">
        <f t="shared" si="13"/>
        <v>66.011034459036935</v>
      </c>
      <c r="L72" s="20">
        <f t="shared" si="13"/>
        <v>63.385015113948981</v>
      </c>
      <c r="M72" s="20">
        <f t="shared" si="13"/>
        <v>64.294041303691401</v>
      </c>
      <c r="N72" s="20">
        <f t="shared" si="13"/>
        <v>61.728277806354427</v>
      </c>
      <c r="O72" s="20">
        <f t="shared" si="13"/>
        <v>62.538603483841605</v>
      </c>
      <c r="P72" s="20">
        <f t="shared" si="13"/>
        <v>61.583433237942451</v>
      </c>
      <c r="Q72" s="20">
        <f>+Q36/Q$32*100</f>
        <v>60.87951013166402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Q554"/>
  <sheetViews>
    <sheetView workbookViewId="0">
      <selection activeCell="E17" sqref="E17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64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[2]財政指標!$M$1</f>
        <v>烏山町</v>
      </c>
      <c r="P1" s="23" t="str">
        <f>[2]財政指標!$M$1</f>
        <v>烏山町</v>
      </c>
      <c r="Q1" s="51"/>
    </row>
    <row r="2" spans="1:17" ht="15" customHeight="1" x14ac:dyDescent="0.15">
      <c r="M2" s="18" t="s">
        <v>147</v>
      </c>
      <c r="Q2" s="18" t="s">
        <v>147</v>
      </c>
    </row>
    <row r="3" spans="1:17" ht="15" customHeight="1" x14ac:dyDescent="0.15">
      <c r="A3" s="2"/>
      <c r="B3" s="2" t="s">
        <v>167</v>
      </c>
      <c r="C3" s="2" t="s">
        <v>169</v>
      </c>
      <c r="D3" s="2" t="s">
        <v>171</v>
      </c>
      <c r="E3" s="2" t="s">
        <v>173</v>
      </c>
      <c r="F3" s="2" t="s">
        <v>175</v>
      </c>
      <c r="G3" s="2" t="s">
        <v>177</v>
      </c>
      <c r="H3" s="2" t="s">
        <v>179</v>
      </c>
      <c r="I3" s="2" t="s">
        <v>181</v>
      </c>
      <c r="J3" s="65" t="s">
        <v>222</v>
      </c>
      <c r="K3" s="65" t="s">
        <v>224</v>
      </c>
      <c r="L3" s="2" t="s">
        <v>225</v>
      </c>
      <c r="M3" s="2" t="s">
        <v>226</v>
      </c>
      <c r="N3" s="2" t="s">
        <v>191</v>
      </c>
      <c r="O3" s="2" t="s">
        <v>193</v>
      </c>
      <c r="P3" s="2" t="s">
        <v>195</v>
      </c>
      <c r="Q3" s="2" t="s">
        <v>196</v>
      </c>
    </row>
    <row r="4" spans="1:17" ht="15" customHeight="1" x14ac:dyDescent="0.15">
      <c r="A4" s="3" t="s">
        <v>231</v>
      </c>
      <c r="B4" s="12"/>
      <c r="C4" s="12"/>
      <c r="D4" s="12">
        <v>1754429</v>
      </c>
      <c r="E4" s="12">
        <v>1835939</v>
      </c>
      <c r="F4" s="12">
        <v>1880205</v>
      </c>
      <c r="G4" s="12">
        <v>1744676</v>
      </c>
      <c r="H4" s="12">
        <v>1867279</v>
      </c>
      <c r="I4" s="12">
        <v>1767003</v>
      </c>
      <c r="J4" s="6">
        <v>1847506</v>
      </c>
      <c r="K4" s="7">
        <v>1753825</v>
      </c>
      <c r="L4" s="7">
        <v>1720020</v>
      </c>
      <c r="M4" s="7">
        <v>1666009</v>
      </c>
      <c r="N4" s="7">
        <v>1647468</v>
      </c>
      <c r="O4" s="7">
        <v>1578424</v>
      </c>
      <c r="P4" s="7">
        <v>1600315</v>
      </c>
      <c r="Q4" s="7">
        <v>1544954</v>
      </c>
    </row>
    <row r="5" spans="1:17" ht="15" customHeight="1" x14ac:dyDescent="0.15">
      <c r="A5" s="3" t="s">
        <v>232</v>
      </c>
      <c r="B5" s="12"/>
      <c r="C5" s="12"/>
      <c r="D5" s="12">
        <v>153132</v>
      </c>
      <c r="E5" s="12">
        <v>164700</v>
      </c>
      <c r="F5" s="12">
        <v>182502</v>
      </c>
      <c r="G5" s="12">
        <v>183896</v>
      </c>
      <c r="H5" s="12">
        <v>189471</v>
      </c>
      <c r="I5" s="12">
        <v>191739</v>
      </c>
      <c r="J5" s="6">
        <v>123961</v>
      </c>
      <c r="K5" s="7">
        <v>87966</v>
      </c>
      <c r="L5" s="7">
        <v>90270</v>
      </c>
      <c r="M5" s="7">
        <v>91574</v>
      </c>
      <c r="N5" s="7">
        <v>93066</v>
      </c>
      <c r="O5" s="7">
        <v>94044</v>
      </c>
      <c r="P5" s="7">
        <v>95048</v>
      </c>
      <c r="Q5" s="7">
        <v>128770</v>
      </c>
    </row>
    <row r="6" spans="1:17" ht="15" customHeight="1" x14ac:dyDescent="0.15">
      <c r="A6" s="3" t="s">
        <v>233</v>
      </c>
      <c r="B6" s="12"/>
      <c r="C6" s="12"/>
      <c r="D6" s="12">
        <v>85853</v>
      </c>
      <c r="E6" s="12">
        <v>59896</v>
      </c>
      <c r="F6" s="12">
        <v>61133</v>
      </c>
      <c r="G6" s="12">
        <v>79137</v>
      </c>
      <c r="H6" s="12">
        <v>55698</v>
      </c>
      <c r="I6" s="12">
        <v>30940</v>
      </c>
      <c r="J6" s="6">
        <v>24186</v>
      </c>
      <c r="K6" s="7">
        <v>19123</v>
      </c>
      <c r="L6" s="7">
        <v>17703</v>
      </c>
      <c r="M6" s="7">
        <v>73556</v>
      </c>
      <c r="N6" s="7">
        <v>72914</v>
      </c>
      <c r="O6" s="7">
        <v>22687</v>
      </c>
      <c r="P6" s="7">
        <v>15371</v>
      </c>
      <c r="Q6" s="7">
        <v>14789</v>
      </c>
    </row>
    <row r="7" spans="1:17" ht="15" customHeight="1" x14ac:dyDescent="0.15">
      <c r="A7" s="3" t="s">
        <v>234</v>
      </c>
      <c r="B7" s="12"/>
      <c r="C7" s="12"/>
      <c r="D7" s="66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7">
        <v>2327</v>
      </c>
    </row>
    <row r="8" spans="1:17" ht="15" customHeight="1" x14ac:dyDescent="0.15">
      <c r="A8" s="3" t="s">
        <v>235</v>
      </c>
      <c r="B8" s="12"/>
      <c r="C8" s="12"/>
      <c r="D8" s="66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7">
        <v>2675</v>
      </c>
    </row>
    <row r="9" spans="1:17" ht="15" customHeight="1" x14ac:dyDescent="0.15">
      <c r="A9" s="3" t="s">
        <v>236</v>
      </c>
      <c r="B9" s="12"/>
      <c r="C9" s="12"/>
      <c r="E9" s="12"/>
      <c r="F9" s="12"/>
      <c r="G9" s="12"/>
      <c r="H9" s="12"/>
      <c r="I9" s="12"/>
      <c r="J9" s="6">
        <v>48344</v>
      </c>
      <c r="K9" s="7">
        <v>205589</v>
      </c>
      <c r="L9" s="7">
        <v>195055</v>
      </c>
      <c r="M9" s="7">
        <v>201155</v>
      </c>
      <c r="N9" s="7">
        <v>193305</v>
      </c>
      <c r="O9" s="7">
        <v>165052</v>
      </c>
      <c r="P9" s="7">
        <v>178197</v>
      </c>
      <c r="Q9" s="7">
        <v>196657</v>
      </c>
    </row>
    <row r="10" spans="1:17" ht="15" customHeight="1" x14ac:dyDescent="0.15">
      <c r="A10" s="3" t="s">
        <v>237</v>
      </c>
      <c r="B10" s="12"/>
      <c r="C10" s="12"/>
      <c r="D10" s="12">
        <v>78339</v>
      </c>
      <c r="E10" s="12">
        <v>77931</v>
      </c>
      <c r="F10" s="12">
        <v>80018</v>
      </c>
      <c r="G10" s="12">
        <v>92226</v>
      </c>
      <c r="H10" s="12">
        <v>92850</v>
      </c>
      <c r="I10" s="12">
        <v>90502</v>
      </c>
      <c r="J10" s="6">
        <v>78782</v>
      </c>
      <c r="K10" s="7">
        <v>68869</v>
      </c>
      <c r="L10" s="7">
        <v>70286</v>
      </c>
      <c r="M10" s="7">
        <v>54237</v>
      </c>
      <c r="N10" s="7">
        <v>52160</v>
      </c>
      <c r="O10" s="7">
        <v>40321</v>
      </c>
      <c r="P10" s="7">
        <v>33885</v>
      </c>
      <c r="Q10" s="7">
        <v>28520</v>
      </c>
    </row>
    <row r="11" spans="1:17" ht="15" customHeight="1" x14ac:dyDescent="0.15">
      <c r="A11" s="3" t="s">
        <v>238</v>
      </c>
      <c r="B11" s="12"/>
      <c r="C11" s="12"/>
      <c r="D11" s="12">
        <v>381</v>
      </c>
      <c r="E11" s="12">
        <v>975</v>
      </c>
      <c r="F11" s="12">
        <v>914</v>
      </c>
      <c r="G11" s="12">
        <v>648</v>
      </c>
      <c r="H11" s="12">
        <v>678</v>
      </c>
      <c r="I11" s="12">
        <v>520</v>
      </c>
      <c r="J11" s="6">
        <v>886</v>
      </c>
      <c r="K11" s="7">
        <v>952</v>
      </c>
      <c r="L11" s="7">
        <v>1095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ht="15" customHeight="1" x14ac:dyDescent="0.15">
      <c r="A12" s="3" t="s">
        <v>239</v>
      </c>
      <c r="B12" s="12"/>
      <c r="C12" s="12"/>
      <c r="D12" s="12">
        <v>92108</v>
      </c>
      <c r="E12" s="12">
        <v>84875</v>
      </c>
      <c r="F12" s="12">
        <v>76972</v>
      </c>
      <c r="G12" s="12">
        <v>84084</v>
      </c>
      <c r="H12" s="12">
        <v>90240</v>
      </c>
      <c r="I12" s="12">
        <v>89353</v>
      </c>
      <c r="J12" s="6">
        <v>74558</v>
      </c>
      <c r="K12" s="7">
        <v>64996</v>
      </c>
      <c r="L12" s="7">
        <v>64660</v>
      </c>
      <c r="M12" s="7">
        <v>61542</v>
      </c>
      <c r="N12" s="7">
        <v>63003</v>
      </c>
      <c r="O12" s="7">
        <v>55814</v>
      </c>
      <c r="P12" s="7">
        <v>60489</v>
      </c>
      <c r="Q12" s="7">
        <v>54546</v>
      </c>
    </row>
    <row r="13" spans="1:17" ht="15" customHeight="1" x14ac:dyDescent="0.15">
      <c r="A13" s="3" t="s">
        <v>240</v>
      </c>
      <c r="B13" s="12"/>
      <c r="C13" s="12"/>
      <c r="D13" s="12"/>
      <c r="E13" s="12"/>
      <c r="F13" s="12"/>
      <c r="G13" s="12"/>
      <c r="H13" s="12"/>
      <c r="I13" s="12"/>
      <c r="J13" s="6"/>
      <c r="K13" s="7"/>
      <c r="L13" s="7"/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15" customHeight="1" x14ac:dyDescent="0.15">
      <c r="A14" s="3" t="s">
        <v>103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51873</v>
      </c>
      <c r="M14" s="7">
        <v>59630</v>
      </c>
      <c r="N14" s="7">
        <v>63877</v>
      </c>
      <c r="O14" s="7">
        <v>61515</v>
      </c>
      <c r="P14" s="7">
        <v>55862</v>
      </c>
      <c r="Q14" s="7">
        <v>50784</v>
      </c>
    </row>
    <row r="15" spans="1:17" ht="15" customHeight="1" x14ac:dyDescent="0.15">
      <c r="A15" s="3" t="s">
        <v>241</v>
      </c>
      <c r="B15" s="12"/>
      <c r="C15" s="12"/>
      <c r="D15" s="12">
        <v>1941440</v>
      </c>
      <c r="E15" s="12">
        <v>2134851</v>
      </c>
      <c r="F15" s="12">
        <v>2190235</v>
      </c>
      <c r="G15" s="12">
        <v>2161026</v>
      </c>
      <c r="H15" s="12">
        <v>2157224</v>
      </c>
      <c r="I15" s="12">
        <v>2284034</v>
      </c>
      <c r="J15" s="6">
        <v>2476668</v>
      </c>
      <c r="K15" s="7">
        <v>2640682</v>
      </c>
      <c r="L15" s="7">
        <v>2737185</v>
      </c>
      <c r="M15" s="7">
        <v>2770599</v>
      </c>
      <c r="N15" s="7">
        <v>2556957</v>
      </c>
      <c r="O15" s="7">
        <v>2395309</v>
      </c>
      <c r="P15" s="7">
        <v>2203401</v>
      </c>
      <c r="Q15" s="7">
        <v>2139554</v>
      </c>
    </row>
    <row r="16" spans="1:17" ht="15" customHeight="1" x14ac:dyDescent="0.15">
      <c r="A16" s="3" t="s">
        <v>242</v>
      </c>
      <c r="B16" s="12"/>
      <c r="C16" s="12"/>
      <c r="D16" s="12">
        <v>1695730</v>
      </c>
      <c r="E16" s="12">
        <v>1887481</v>
      </c>
      <c r="F16" s="12"/>
      <c r="G16" s="12"/>
      <c r="H16" s="12"/>
      <c r="I16" s="12"/>
      <c r="J16" s="6">
        <v>2241529</v>
      </c>
      <c r="K16" s="6">
        <v>2362477</v>
      </c>
      <c r="L16" s="6">
        <v>2441115</v>
      </c>
      <c r="M16" s="6">
        <v>2470845</v>
      </c>
      <c r="N16" s="6">
        <v>2280982</v>
      </c>
      <c r="O16" s="6">
        <v>2108385</v>
      </c>
      <c r="P16" s="6">
        <v>1942726</v>
      </c>
      <c r="Q16" s="6">
        <v>1894046</v>
      </c>
    </row>
    <row r="17" spans="1:17" ht="15" customHeight="1" x14ac:dyDescent="0.15">
      <c r="A17" s="3" t="s">
        <v>243</v>
      </c>
      <c r="B17" s="12"/>
      <c r="C17" s="12"/>
      <c r="D17" s="12">
        <v>245710</v>
      </c>
      <c r="E17" s="12">
        <v>247370</v>
      </c>
      <c r="F17" s="12"/>
      <c r="G17" s="12"/>
      <c r="H17" s="12"/>
      <c r="I17" s="12"/>
      <c r="J17" s="6">
        <v>235139</v>
      </c>
      <c r="K17" s="6">
        <v>278205</v>
      </c>
      <c r="L17" s="6">
        <v>296070</v>
      </c>
      <c r="M17" s="6">
        <v>299754</v>
      </c>
      <c r="N17" s="6">
        <v>275975</v>
      </c>
      <c r="O17" s="6">
        <v>286924</v>
      </c>
      <c r="P17" s="6">
        <v>260675</v>
      </c>
      <c r="Q17" s="6">
        <v>245508</v>
      </c>
    </row>
    <row r="18" spans="1:17" ht="15" customHeight="1" x14ac:dyDescent="0.15">
      <c r="A18" s="3" t="s">
        <v>244</v>
      </c>
      <c r="B18" s="12"/>
      <c r="C18" s="12"/>
      <c r="D18" s="12">
        <v>4786</v>
      </c>
      <c r="E18" s="12">
        <v>4728</v>
      </c>
      <c r="F18" s="12">
        <v>4427</v>
      </c>
      <c r="G18" s="12">
        <v>4118</v>
      </c>
      <c r="H18" s="12">
        <v>3981</v>
      </c>
      <c r="I18" s="12">
        <v>3909</v>
      </c>
      <c r="J18" s="6">
        <v>3671</v>
      </c>
      <c r="K18" s="7">
        <v>3528</v>
      </c>
      <c r="L18" s="7">
        <v>3410</v>
      </c>
      <c r="M18" s="7">
        <v>2842</v>
      </c>
      <c r="N18" s="7">
        <v>2632</v>
      </c>
      <c r="O18" s="7">
        <v>2202</v>
      </c>
      <c r="P18" s="7">
        <v>2386</v>
      </c>
      <c r="Q18" s="7">
        <v>2496</v>
      </c>
    </row>
    <row r="19" spans="1:17" ht="15" customHeight="1" x14ac:dyDescent="0.15">
      <c r="A19" s="3" t="s">
        <v>245</v>
      </c>
      <c r="B19" s="12"/>
      <c r="C19" s="12"/>
      <c r="D19" s="12">
        <v>48157</v>
      </c>
      <c r="E19" s="12">
        <v>53874</v>
      </c>
      <c r="F19" s="12">
        <v>81881</v>
      </c>
      <c r="G19" s="12">
        <v>92043</v>
      </c>
      <c r="H19" s="12">
        <v>110505</v>
      </c>
      <c r="I19" s="12">
        <v>112077</v>
      </c>
      <c r="J19" s="6">
        <v>119025</v>
      </c>
      <c r="K19" s="7">
        <v>139387</v>
      </c>
      <c r="L19" s="7">
        <v>130216</v>
      </c>
      <c r="M19" s="7">
        <v>60128</v>
      </c>
      <c r="N19" s="7">
        <v>62415</v>
      </c>
      <c r="O19" s="7">
        <v>65573</v>
      </c>
      <c r="P19" s="7">
        <v>56790</v>
      </c>
      <c r="Q19" s="7">
        <v>66863</v>
      </c>
    </row>
    <row r="20" spans="1:17" ht="15" customHeight="1" x14ac:dyDescent="0.15">
      <c r="A20" s="3" t="s">
        <v>246</v>
      </c>
      <c r="B20" s="12"/>
      <c r="C20" s="12"/>
      <c r="D20" s="12">
        <v>82236</v>
      </c>
      <c r="E20" s="12">
        <v>89469</v>
      </c>
      <c r="F20" s="12">
        <v>101715</v>
      </c>
      <c r="G20" s="12">
        <v>97831</v>
      </c>
      <c r="H20" s="12">
        <v>97975</v>
      </c>
      <c r="I20" s="12">
        <v>101193</v>
      </c>
      <c r="J20" s="6">
        <v>140479</v>
      </c>
      <c r="K20" s="7">
        <v>131244</v>
      </c>
      <c r="L20" s="7">
        <v>123374</v>
      </c>
      <c r="M20" s="7">
        <v>112758</v>
      </c>
      <c r="N20" s="7">
        <v>115057</v>
      </c>
      <c r="O20" s="7">
        <v>110502</v>
      </c>
      <c r="P20" s="7">
        <v>105063</v>
      </c>
      <c r="Q20" s="7">
        <v>101832</v>
      </c>
    </row>
    <row r="21" spans="1:17" ht="15" customHeight="1" x14ac:dyDescent="0.15">
      <c r="A21" s="4" t="s">
        <v>247</v>
      </c>
      <c r="B21" s="12"/>
      <c r="C21" s="12"/>
      <c r="D21" s="12">
        <v>8912</v>
      </c>
      <c r="E21" s="12">
        <v>7815</v>
      </c>
      <c r="F21" s="12">
        <v>8312</v>
      </c>
      <c r="G21" s="12">
        <v>8656</v>
      </c>
      <c r="H21" s="12">
        <v>9467</v>
      </c>
      <c r="I21" s="12">
        <v>9720</v>
      </c>
      <c r="J21" s="6">
        <v>9405</v>
      </c>
      <c r="K21" s="8">
        <v>9146</v>
      </c>
      <c r="L21" s="8">
        <v>9542</v>
      </c>
      <c r="M21" s="8">
        <v>10072</v>
      </c>
      <c r="N21" s="8">
        <v>10340</v>
      </c>
      <c r="O21" s="8">
        <v>10243</v>
      </c>
      <c r="P21" s="8">
        <v>10502</v>
      </c>
      <c r="Q21" s="8">
        <v>10492</v>
      </c>
    </row>
    <row r="22" spans="1:17" ht="15" customHeight="1" x14ac:dyDescent="0.15">
      <c r="A22" s="3" t="s">
        <v>248</v>
      </c>
      <c r="B22" s="12"/>
      <c r="C22" s="12"/>
      <c r="D22" s="12">
        <v>734844</v>
      </c>
      <c r="E22" s="12">
        <v>722282</v>
      </c>
      <c r="F22" s="12">
        <v>556995</v>
      </c>
      <c r="G22" s="12">
        <v>410282</v>
      </c>
      <c r="H22" s="12">
        <v>461831</v>
      </c>
      <c r="I22" s="12">
        <v>317253</v>
      </c>
      <c r="J22" s="6">
        <v>357517</v>
      </c>
      <c r="K22" s="7">
        <v>467100</v>
      </c>
      <c r="L22" s="7">
        <v>659184</v>
      </c>
      <c r="M22" s="7">
        <v>294200</v>
      </c>
      <c r="N22" s="7">
        <v>255563</v>
      </c>
      <c r="O22" s="7">
        <v>256783</v>
      </c>
      <c r="P22" s="7">
        <v>245903</v>
      </c>
      <c r="Q22" s="7">
        <v>266738</v>
      </c>
    </row>
    <row r="23" spans="1:17" ht="15" customHeight="1" x14ac:dyDescent="0.15">
      <c r="A23" s="3" t="s">
        <v>249</v>
      </c>
      <c r="B23" s="12"/>
      <c r="C23" s="12"/>
      <c r="D23" s="12">
        <v>505318</v>
      </c>
      <c r="E23" s="12">
        <v>531942</v>
      </c>
      <c r="F23" s="12">
        <v>661961</v>
      </c>
      <c r="G23" s="12">
        <v>682481</v>
      </c>
      <c r="H23" s="12">
        <v>521396</v>
      </c>
      <c r="I23" s="12">
        <v>583011</v>
      </c>
      <c r="J23" s="6">
        <v>481927</v>
      </c>
      <c r="K23" s="7">
        <v>600877</v>
      </c>
      <c r="L23" s="7">
        <v>364205</v>
      </c>
      <c r="M23" s="7">
        <v>350622</v>
      </c>
      <c r="N23" s="7">
        <v>439230</v>
      </c>
      <c r="O23" s="7">
        <v>391400</v>
      </c>
      <c r="P23" s="7">
        <v>303444</v>
      </c>
      <c r="Q23" s="7">
        <v>317493</v>
      </c>
    </row>
    <row r="24" spans="1:17" ht="15" customHeight="1" x14ac:dyDescent="0.15">
      <c r="A24" s="3" t="s">
        <v>250</v>
      </c>
      <c r="B24" s="12"/>
      <c r="C24" s="12"/>
      <c r="D24" s="12">
        <v>72332</v>
      </c>
      <c r="E24" s="12">
        <v>49366</v>
      </c>
      <c r="F24" s="12">
        <v>20553</v>
      </c>
      <c r="G24" s="12">
        <v>12234</v>
      </c>
      <c r="H24" s="12">
        <v>22715</v>
      </c>
      <c r="I24" s="12">
        <v>5747</v>
      </c>
      <c r="J24" s="6">
        <v>26655</v>
      </c>
      <c r="K24" s="7">
        <v>23740</v>
      </c>
      <c r="L24" s="7">
        <v>54661</v>
      </c>
      <c r="M24" s="7">
        <v>4248</v>
      </c>
      <c r="N24" s="7">
        <v>4951</v>
      </c>
      <c r="O24" s="7">
        <v>4670</v>
      </c>
      <c r="P24" s="7">
        <v>8847</v>
      </c>
      <c r="Q24" s="7">
        <v>4136</v>
      </c>
    </row>
    <row r="25" spans="1:17" ht="15" customHeight="1" x14ac:dyDescent="0.15">
      <c r="A25" s="3" t="s">
        <v>114</v>
      </c>
      <c r="B25" s="12"/>
      <c r="C25" s="12"/>
      <c r="D25" s="12">
        <v>1311</v>
      </c>
      <c r="E25" s="12">
        <v>3055</v>
      </c>
      <c r="F25" s="12">
        <v>2430</v>
      </c>
      <c r="G25" s="12">
        <v>2413</v>
      </c>
      <c r="H25" s="12">
        <v>2847</v>
      </c>
      <c r="I25" s="12">
        <v>52040</v>
      </c>
      <c r="J25" s="14">
        <v>3052</v>
      </c>
      <c r="K25" s="13">
        <v>880</v>
      </c>
      <c r="L25" s="7">
        <v>1654</v>
      </c>
      <c r="M25" s="7">
        <v>3229</v>
      </c>
      <c r="N25" s="7">
        <v>963</v>
      </c>
      <c r="O25" s="7">
        <v>3039</v>
      </c>
      <c r="P25" s="7">
        <v>4049</v>
      </c>
      <c r="Q25" s="7">
        <v>26033</v>
      </c>
    </row>
    <row r="26" spans="1:17" ht="15" customHeight="1" x14ac:dyDescent="0.15">
      <c r="A26" s="3" t="s">
        <v>251</v>
      </c>
      <c r="B26" s="12"/>
      <c r="C26" s="12"/>
      <c r="D26" s="12">
        <v>468779</v>
      </c>
      <c r="E26" s="12">
        <v>552355</v>
      </c>
      <c r="F26" s="12">
        <v>281593</v>
      </c>
      <c r="G26" s="12">
        <v>198140</v>
      </c>
      <c r="H26" s="12">
        <v>157214</v>
      </c>
      <c r="I26" s="12">
        <v>162449</v>
      </c>
      <c r="J26" s="6">
        <v>2000</v>
      </c>
      <c r="K26" s="7">
        <v>1000</v>
      </c>
      <c r="L26" s="7">
        <v>6084</v>
      </c>
      <c r="M26" s="7">
        <v>0</v>
      </c>
      <c r="N26" s="7">
        <v>66463</v>
      </c>
      <c r="O26" s="7">
        <v>208999</v>
      </c>
      <c r="P26" s="7">
        <v>122522</v>
      </c>
      <c r="Q26" s="7">
        <v>373355</v>
      </c>
    </row>
    <row r="27" spans="1:17" ht="15" customHeight="1" x14ac:dyDescent="0.15">
      <c r="A27" s="3" t="s">
        <v>252</v>
      </c>
      <c r="B27" s="12"/>
      <c r="C27" s="12"/>
      <c r="D27" s="12">
        <v>106465</v>
      </c>
      <c r="E27" s="12">
        <v>62243</v>
      </c>
      <c r="F27" s="12">
        <v>117572</v>
      </c>
      <c r="G27" s="12">
        <v>79397</v>
      </c>
      <c r="H27" s="12">
        <v>58537</v>
      </c>
      <c r="I27" s="12">
        <v>85842</v>
      </c>
      <c r="J27" s="6">
        <v>55609</v>
      </c>
      <c r="K27" s="7">
        <v>76558</v>
      </c>
      <c r="L27" s="7">
        <v>190861</v>
      </c>
      <c r="M27" s="7">
        <v>96085</v>
      </c>
      <c r="N27" s="7">
        <v>43805</v>
      </c>
      <c r="O27" s="7">
        <v>79963</v>
      </c>
      <c r="P27" s="7">
        <v>60503</v>
      </c>
      <c r="Q27" s="7">
        <v>104319</v>
      </c>
    </row>
    <row r="28" spans="1:17" ht="15" customHeight="1" x14ac:dyDescent="0.15">
      <c r="A28" s="3" t="s">
        <v>253</v>
      </c>
      <c r="B28" s="12"/>
      <c r="C28" s="12"/>
      <c r="D28" s="12">
        <v>127022</v>
      </c>
      <c r="E28" s="12">
        <v>91140</v>
      </c>
      <c r="F28" s="12">
        <v>84258</v>
      </c>
      <c r="G28" s="12">
        <v>81087</v>
      </c>
      <c r="H28" s="12">
        <v>77182</v>
      </c>
      <c r="I28" s="12">
        <v>90868</v>
      </c>
      <c r="J28" s="6">
        <v>88437</v>
      </c>
      <c r="K28" s="7">
        <v>103401</v>
      </c>
      <c r="L28" s="7">
        <v>92185</v>
      </c>
      <c r="M28" s="7">
        <v>96607</v>
      </c>
      <c r="N28" s="7">
        <v>92121</v>
      </c>
      <c r="O28" s="7">
        <v>99807</v>
      </c>
      <c r="P28" s="7">
        <v>99730</v>
      </c>
      <c r="Q28" s="7">
        <v>100634</v>
      </c>
    </row>
    <row r="29" spans="1:17" ht="15" customHeight="1" x14ac:dyDescent="0.15">
      <c r="A29" s="3" t="s">
        <v>254</v>
      </c>
      <c r="B29" s="12"/>
      <c r="C29" s="12"/>
      <c r="D29" s="12">
        <v>605400</v>
      </c>
      <c r="E29" s="12">
        <v>789400</v>
      </c>
      <c r="F29" s="12">
        <v>898900</v>
      </c>
      <c r="G29" s="12">
        <v>864100</v>
      </c>
      <c r="H29" s="12">
        <v>686800</v>
      </c>
      <c r="I29" s="12">
        <v>1070300</v>
      </c>
      <c r="J29" s="6">
        <v>616600</v>
      </c>
      <c r="K29" s="7">
        <v>636600</v>
      </c>
      <c r="L29" s="7">
        <v>597200</v>
      </c>
      <c r="M29" s="7">
        <v>622700</v>
      </c>
      <c r="N29" s="7">
        <v>501900</v>
      </c>
      <c r="O29" s="7">
        <v>524215</v>
      </c>
      <c r="P29" s="7">
        <v>614800</v>
      </c>
      <c r="Q29" s="7">
        <v>411700</v>
      </c>
    </row>
    <row r="30" spans="1:17" ht="15" customHeight="1" x14ac:dyDescent="0.15">
      <c r="A30" s="3" t="s">
        <v>255</v>
      </c>
      <c r="B30" s="66"/>
      <c r="C30" s="66"/>
      <c r="D30" s="66"/>
      <c r="E30" s="12"/>
      <c r="F30" s="12"/>
      <c r="G30" s="12"/>
      <c r="H30" s="12"/>
      <c r="I30" s="12"/>
      <c r="J30" s="6"/>
      <c r="K30" s="7"/>
      <c r="L30" s="7"/>
      <c r="M30" s="7"/>
      <c r="N30" s="7">
        <v>24800</v>
      </c>
      <c r="O30" s="7">
        <v>23600</v>
      </c>
      <c r="P30" s="7">
        <v>20700</v>
      </c>
      <c r="Q30" s="7">
        <v>22100</v>
      </c>
    </row>
    <row r="31" spans="1:17" ht="15" customHeight="1" x14ac:dyDescent="0.15">
      <c r="A31" s="3" t="s">
        <v>256</v>
      </c>
      <c r="B31" s="66"/>
      <c r="C31" s="66"/>
      <c r="D31" s="66"/>
      <c r="E31" s="12"/>
      <c r="F31" s="12"/>
      <c r="G31" s="12"/>
      <c r="H31" s="12"/>
      <c r="I31" s="12"/>
      <c r="J31" s="6"/>
      <c r="K31" s="7"/>
      <c r="L31" s="7"/>
      <c r="M31" s="7"/>
      <c r="N31" s="7">
        <v>115300</v>
      </c>
      <c r="O31" s="7">
        <v>228200</v>
      </c>
      <c r="P31" s="7">
        <v>467300</v>
      </c>
      <c r="Q31" s="7">
        <v>329700</v>
      </c>
    </row>
    <row r="32" spans="1:17" ht="15" customHeight="1" x14ac:dyDescent="0.15">
      <c r="A32" s="3" t="s">
        <v>0</v>
      </c>
      <c r="B32" s="67">
        <f t="shared" ref="B32:Q32" si="0">SUM(B4:B29)-B16-B17</f>
        <v>0</v>
      </c>
      <c r="C32" s="67">
        <f t="shared" si="0"/>
        <v>0</v>
      </c>
      <c r="D32" s="67">
        <f t="shared" si="0"/>
        <v>6871244</v>
      </c>
      <c r="E32" s="6">
        <f t="shared" si="0"/>
        <v>7316836</v>
      </c>
      <c r="F32" s="6">
        <f t="shared" si="0"/>
        <v>7292576</v>
      </c>
      <c r="G32" s="6">
        <f t="shared" si="0"/>
        <v>6878475</v>
      </c>
      <c r="H32" s="6">
        <f t="shared" si="0"/>
        <v>6663890</v>
      </c>
      <c r="I32" s="6">
        <f t="shared" si="0"/>
        <v>7048500</v>
      </c>
      <c r="J32" s="6">
        <f t="shared" si="0"/>
        <v>6579268</v>
      </c>
      <c r="K32" s="6">
        <f t="shared" si="0"/>
        <v>7035463</v>
      </c>
      <c r="L32" s="6">
        <f t="shared" si="0"/>
        <v>7180723</v>
      </c>
      <c r="M32" s="6">
        <f t="shared" si="0"/>
        <v>6631793</v>
      </c>
      <c r="N32" s="6">
        <f t="shared" si="0"/>
        <v>6338190</v>
      </c>
      <c r="O32" s="6">
        <f t="shared" si="0"/>
        <v>6170562</v>
      </c>
      <c r="P32" s="6">
        <f t="shared" si="0"/>
        <v>5877107</v>
      </c>
      <c r="Q32" s="6">
        <f t="shared" si="0"/>
        <v>5949667</v>
      </c>
    </row>
    <row r="33" spans="1:17" ht="15" customHeight="1" x14ac:dyDescent="0.15">
      <c r="A33" s="3" t="s">
        <v>257</v>
      </c>
      <c r="B33" s="12">
        <f t="shared" ref="B33:L33" si="1">+B4+B5+B6+B9+B10+B11+B12+B13+B14+B15+B18</f>
        <v>0</v>
      </c>
      <c r="C33" s="12">
        <f t="shared" si="1"/>
        <v>0</v>
      </c>
      <c r="D33" s="12">
        <f>+D4+D5+D6+D10+D11+D12+D13+D14+D15+D18</f>
        <v>4110468</v>
      </c>
      <c r="E33" s="12">
        <f t="shared" si="1"/>
        <v>4363895</v>
      </c>
      <c r="F33" s="12">
        <f t="shared" si="1"/>
        <v>4476406</v>
      </c>
      <c r="G33" s="12">
        <f t="shared" si="1"/>
        <v>4349811</v>
      </c>
      <c r="H33" s="12">
        <f t="shared" si="1"/>
        <v>4457421</v>
      </c>
      <c r="I33" s="12">
        <f t="shared" si="1"/>
        <v>4458000</v>
      </c>
      <c r="J33" s="9">
        <f t="shared" si="1"/>
        <v>4678562</v>
      </c>
      <c r="K33" s="9">
        <f t="shared" si="1"/>
        <v>4845530</v>
      </c>
      <c r="L33" s="9">
        <f t="shared" si="1"/>
        <v>4951557</v>
      </c>
      <c r="M33" s="9">
        <f>+M4+M5+M6+M9+M10+M11+M12+M13+M14+M15+M18</f>
        <v>4981144</v>
      </c>
      <c r="N33" s="9">
        <f>+N4+N5+N6+N9+N10+N11+N12+N13+N14+N15+N18</f>
        <v>4745382</v>
      </c>
      <c r="O33" s="9">
        <f>+O4+O5+O6+O9+O10+O11+O12+O13+O14+O15+O18</f>
        <v>4415368</v>
      </c>
      <c r="P33" s="9">
        <f>+P4+P5+P6+P9+P10+P11+P12+P13+P14+P15+P18</f>
        <v>4244954</v>
      </c>
      <c r="Q33" s="9">
        <f>SUM(Q4:Q15)+Q18</f>
        <v>4166072</v>
      </c>
    </row>
    <row r="34" spans="1:17" ht="15" customHeight="1" x14ac:dyDescent="0.15">
      <c r="A34" s="3" t="s">
        <v>150</v>
      </c>
      <c r="B34" s="12">
        <f t="shared" ref="B34:P34" si="2">SUM(B19:B29)</f>
        <v>0</v>
      </c>
      <c r="C34" s="12">
        <f t="shared" si="2"/>
        <v>0</v>
      </c>
      <c r="D34" s="12">
        <f t="shared" si="2"/>
        <v>2760776</v>
      </c>
      <c r="E34" s="12">
        <f t="shared" si="2"/>
        <v>2952941</v>
      </c>
      <c r="F34" s="12">
        <f t="shared" si="2"/>
        <v>2816170</v>
      </c>
      <c r="G34" s="12">
        <f t="shared" si="2"/>
        <v>2528664</v>
      </c>
      <c r="H34" s="12">
        <f t="shared" si="2"/>
        <v>2206469</v>
      </c>
      <c r="I34" s="12">
        <f t="shared" si="2"/>
        <v>2590500</v>
      </c>
      <c r="J34" s="9">
        <f t="shared" si="2"/>
        <v>1900706</v>
      </c>
      <c r="K34" s="9">
        <f t="shared" si="2"/>
        <v>2189933</v>
      </c>
      <c r="L34" s="9">
        <f t="shared" si="2"/>
        <v>2229166</v>
      </c>
      <c r="M34" s="9">
        <f t="shared" si="2"/>
        <v>1650649</v>
      </c>
      <c r="N34" s="9">
        <f t="shared" si="2"/>
        <v>1592808</v>
      </c>
      <c r="O34" s="9">
        <f t="shared" si="2"/>
        <v>1755194</v>
      </c>
      <c r="P34" s="9">
        <f t="shared" si="2"/>
        <v>1632153</v>
      </c>
      <c r="Q34" s="9">
        <f>SUM(Q19:Q29)</f>
        <v>1783595</v>
      </c>
    </row>
    <row r="35" spans="1:17" ht="15" customHeight="1" x14ac:dyDescent="0.15">
      <c r="A35" s="3" t="s">
        <v>258</v>
      </c>
      <c r="B35" s="12">
        <f t="shared" ref="B35:L35" si="3">+B4+B19+B20+B21+B24+B25+B26+B27+B28</f>
        <v>0</v>
      </c>
      <c r="C35" s="12">
        <f t="shared" si="3"/>
        <v>0</v>
      </c>
      <c r="D35" s="12">
        <f t="shared" si="3"/>
        <v>2669643</v>
      </c>
      <c r="E35" s="12">
        <f t="shared" si="3"/>
        <v>2745256</v>
      </c>
      <c r="F35" s="12">
        <f t="shared" si="3"/>
        <v>2578519</v>
      </c>
      <c r="G35" s="12">
        <f t="shared" si="3"/>
        <v>2316477</v>
      </c>
      <c r="H35" s="12">
        <f t="shared" si="3"/>
        <v>2403721</v>
      </c>
      <c r="I35" s="12">
        <f t="shared" si="3"/>
        <v>2386939</v>
      </c>
      <c r="J35" s="9">
        <f t="shared" si="3"/>
        <v>2292168</v>
      </c>
      <c r="K35" s="9">
        <f t="shared" si="3"/>
        <v>2239181</v>
      </c>
      <c r="L35" s="9">
        <f t="shared" si="3"/>
        <v>2328597</v>
      </c>
      <c r="M35" s="9">
        <f>+M4+M19+M20+M21+M24+M25+M26+M27+M28</f>
        <v>2049136</v>
      </c>
      <c r="N35" s="9">
        <f>+N4+N19+N20+N21+N24+N25+N26+N27+N28</f>
        <v>2043583</v>
      </c>
      <c r="O35" s="9">
        <f>+O4+O19+O20+O21+O24+O25+O26+O27+O28</f>
        <v>2161220</v>
      </c>
      <c r="P35" s="9">
        <f>+P4+P19+P20+P21+P24+P25+P26+P27+P28</f>
        <v>2068321</v>
      </c>
      <c r="Q35" s="9">
        <f>+Q4+Q19+Q20+Q21+Q24+Q25+Q26+Q27+Q28</f>
        <v>2332618</v>
      </c>
    </row>
    <row r="36" spans="1:17" ht="15" customHeight="1" x14ac:dyDescent="0.15">
      <c r="A36" s="3" t="s">
        <v>259</v>
      </c>
      <c r="B36" s="9">
        <f t="shared" ref="B36:Q36" si="4">SUM(B5:B18)-B16-B17+B22+B23+B29</f>
        <v>0</v>
      </c>
      <c r="C36" s="9">
        <f t="shared" si="4"/>
        <v>0</v>
      </c>
      <c r="D36" s="9">
        <f t="shared" si="4"/>
        <v>4201601</v>
      </c>
      <c r="E36" s="9">
        <f t="shared" si="4"/>
        <v>4571580</v>
      </c>
      <c r="F36" s="9">
        <f t="shared" si="4"/>
        <v>4714057</v>
      </c>
      <c r="G36" s="9">
        <f t="shared" si="4"/>
        <v>4561998</v>
      </c>
      <c r="H36" s="9">
        <f t="shared" si="4"/>
        <v>4260169</v>
      </c>
      <c r="I36" s="9">
        <f t="shared" si="4"/>
        <v>4661561</v>
      </c>
      <c r="J36" s="9">
        <f t="shared" si="4"/>
        <v>4287100</v>
      </c>
      <c r="K36" s="9">
        <f t="shared" si="4"/>
        <v>4796282</v>
      </c>
      <c r="L36" s="9">
        <f t="shared" si="4"/>
        <v>4852126</v>
      </c>
      <c r="M36" s="9">
        <f t="shared" si="4"/>
        <v>4582657</v>
      </c>
      <c r="N36" s="9">
        <f t="shared" si="4"/>
        <v>4294607</v>
      </c>
      <c r="O36" s="9">
        <f t="shared" si="4"/>
        <v>4009342</v>
      </c>
      <c r="P36" s="9">
        <f t="shared" si="4"/>
        <v>3808786</v>
      </c>
      <c r="Q36" s="9">
        <f t="shared" si="4"/>
        <v>3617049</v>
      </c>
    </row>
    <row r="37" spans="1:17" ht="15" customHeight="1" x14ac:dyDescent="0.2">
      <c r="A37" s="22" t="s">
        <v>78</v>
      </c>
      <c r="L37" s="23"/>
      <c r="M37" s="54" t="str">
        <f>[2]財政指標!$M$1</f>
        <v>烏山町</v>
      </c>
      <c r="P37" s="54"/>
      <c r="Q37" s="54" t="str">
        <f>[2]財政指標!$M$1</f>
        <v>烏山町</v>
      </c>
    </row>
    <row r="38" spans="1:17" ht="15" customHeight="1" x14ac:dyDescent="0.15">
      <c r="N38" s="51"/>
    </row>
    <row r="39" spans="1:17" ht="15" customHeight="1" x14ac:dyDescent="0.15">
      <c r="A39" s="2"/>
      <c r="B39" s="2" t="s">
        <v>167</v>
      </c>
      <c r="C39" s="2" t="s">
        <v>169</v>
      </c>
      <c r="D39" s="2" t="s">
        <v>171</v>
      </c>
      <c r="E39" s="2" t="s">
        <v>173</v>
      </c>
      <c r="F39" s="2" t="s">
        <v>175</v>
      </c>
      <c r="G39" s="2" t="s">
        <v>177</v>
      </c>
      <c r="H39" s="2" t="s">
        <v>179</v>
      </c>
      <c r="I39" s="2" t="s">
        <v>181</v>
      </c>
      <c r="J39" s="65" t="s">
        <v>222</v>
      </c>
      <c r="K39" s="65" t="s">
        <v>224</v>
      </c>
      <c r="L39" s="2" t="s">
        <v>187</v>
      </c>
      <c r="M39" s="2" t="s">
        <v>189</v>
      </c>
      <c r="N39" s="2" t="s">
        <v>191</v>
      </c>
      <c r="O39" s="2" t="s">
        <v>193</v>
      </c>
      <c r="P39" s="2" t="s">
        <v>195</v>
      </c>
      <c r="Q39" s="2" t="s">
        <v>196</v>
      </c>
    </row>
    <row r="40" spans="1:17" ht="15" customHeight="1" x14ac:dyDescent="0.15">
      <c r="A40" s="3" t="s">
        <v>231</v>
      </c>
      <c r="B40" s="20" t="e">
        <f>+B4/$B$32*100</f>
        <v>#DIV/0!</v>
      </c>
      <c r="C40" s="20" t="e">
        <f t="shared" ref="C40:Q40" si="5">+C4/C$32*100</f>
        <v>#DIV/0!</v>
      </c>
      <c r="D40" s="20">
        <f t="shared" si="5"/>
        <v>25.532916601418897</v>
      </c>
      <c r="E40" s="20">
        <f t="shared" si="5"/>
        <v>25.091979648033657</v>
      </c>
      <c r="F40" s="20">
        <f t="shared" si="5"/>
        <v>25.782453278512286</v>
      </c>
      <c r="G40" s="20">
        <f t="shared" si="5"/>
        <v>25.364284961419504</v>
      </c>
      <c r="H40" s="20">
        <f t="shared" si="5"/>
        <v>28.020855686393382</v>
      </c>
      <c r="I40" s="20">
        <f t="shared" si="5"/>
        <v>25.069206214088101</v>
      </c>
      <c r="J40" s="20">
        <f t="shared" si="5"/>
        <v>28.080722657900541</v>
      </c>
      <c r="K40" s="20">
        <f t="shared" si="5"/>
        <v>24.928352263383378</v>
      </c>
      <c r="L40" s="20">
        <f t="shared" si="5"/>
        <v>23.95329829600724</v>
      </c>
      <c r="M40" s="20">
        <f t="shared" si="5"/>
        <v>25.121547068794214</v>
      </c>
      <c r="N40" s="20">
        <f t="shared" si="5"/>
        <v>25.992720319207852</v>
      </c>
      <c r="O40" s="20">
        <f t="shared" si="5"/>
        <v>25.579906660041662</v>
      </c>
      <c r="P40" s="20">
        <f t="shared" si="5"/>
        <v>27.229638664056992</v>
      </c>
      <c r="Q40" s="20">
        <f t="shared" si="5"/>
        <v>25.967066728272354</v>
      </c>
    </row>
    <row r="41" spans="1:17" ht="15" customHeight="1" x14ac:dyDescent="0.15">
      <c r="A41" s="3" t="s">
        <v>232</v>
      </c>
      <c r="B41" s="20" t="e">
        <f>+B5/$B$32*100</f>
        <v>#DIV/0!</v>
      </c>
      <c r="C41" s="20" t="e">
        <f t="shared" ref="C41:Q41" si="6">+C5/C$32*100</f>
        <v>#DIV/0!</v>
      </c>
      <c r="D41" s="20">
        <f t="shared" si="6"/>
        <v>2.2285920860909614</v>
      </c>
      <c r="E41" s="20">
        <f t="shared" si="6"/>
        <v>2.2509729615369265</v>
      </c>
      <c r="F41" s="20">
        <f t="shared" si="6"/>
        <v>2.5025724791897952</v>
      </c>
      <c r="G41" s="20">
        <f t="shared" si="6"/>
        <v>2.6734995765776572</v>
      </c>
      <c r="H41" s="20">
        <f t="shared" si="6"/>
        <v>2.8432492132973382</v>
      </c>
      <c r="I41" s="20">
        <f t="shared" si="6"/>
        <v>2.7202809108320918</v>
      </c>
      <c r="J41" s="20">
        <f t="shared" si="6"/>
        <v>1.8841153757530471</v>
      </c>
      <c r="K41" s="20">
        <f t="shared" si="6"/>
        <v>1.2503228287889512</v>
      </c>
      <c r="L41" s="20">
        <f t="shared" si="6"/>
        <v>1.2571157528287891</v>
      </c>
      <c r="M41" s="20">
        <f t="shared" si="6"/>
        <v>1.3808332075503562</v>
      </c>
      <c r="N41" s="20">
        <f t="shared" si="6"/>
        <v>1.4683371751241285</v>
      </c>
      <c r="O41" s="20">
        <f t="shared" si="6"/>
        <v>1.5240751166587418</v>
      </c>
      <c r="P41" s="20">
        <f t="shared" si="6"/>
        <v>1.6172582871130301</v>
      </c>
      <c r="Q41" s="20">
        <f t="shared" si="6"/>
        <v>2.1643228099992822</v>
      </c>
    </row>
    <row r="42" spans="1:17" ht="15" customHeight="1" x14ac:dyDescent="0.15">
      <c r="A42" s="3" t="s">
        <v>233</v>
      </c>
      <c r="B42" s="20" t="e">
        <f>+B6/$B$32*100</f>
        <v>#DIV/0!</v>
      </c>
      <c r="C42" s="20" t="e">
        <f t="shared" ref="C42:Q42" si="7">+C6/C$32*100</f>
        <v>#DIV/0!</v>
      </c>
      <c r="D42" s="20">
        <f t="shared" si="7"/>
        <v>1.2494535196246852</v>
      </c>
      <c r="E42" s="20">
        <f t="shared" si="7"/>
        <v>0.81860520038989537</v>
      </c>
      <c r="F42" s="20">
        <f t="shared" si="7"/>
        <v>0.83829088651252992</v>
      </c>
      <c r="G42" s="20">
        <f t="shared" si="7"/>
        <v>1.1505021098426613</v>
      </c>
      <c r="H42" s="20">
        <f t="shared" si="7"/>
        <v>0.83581811824624963</v>
      </c>
      <c r="I42" s="20">
        <f t="shared" si="7"/>
        <v>0.4389586436830531</v>
      </c>
      <c r="J42" s="20">
        <f t="shared" si="7"/>
        <v>0.36760928419392552</v>
      </c>
      <c r="K42" s="20">
        <f t="shared" si="7"/>
        <v>0.27180869261909268</v>
      </c>
      <c r="L42" s="20">
        <f t="shared" si="7"/>
        <v>0.24653506339124906</v>
      </c>
      <c r="M42" s="20">
        <f t="shared" si="7"/>
        <v>1.1091419771395157</v>
      </c>
      <c r="N42" s="20">
        <f t="shared" si="7"/>
        <v>1.1503915155588584</v>
      </c>
      <c r="O42" s="20">
        <f t="shared" si="7"/>
        <v>0.36766505222700946</v>
      </c>
      <c r="P42" s="20">
        <f t="shared" si="7"/>
        <v>0.26154024420518462</v>
      </c>
      <c r="Q42" s="20">
        <f t="shared" si="7"/>
        <v>0.24856853333136125</v>
      </c>
    </row>
    <row r="43" spans="1:17" ht="15" customHeight="1" x14ac:dyDescent="0.15">
      <c r="A43" s="3" t="s">
        <v>234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60" si="8">+Q7/Q$32*100</f>
        <v>3.9111432623035874E-2</v>
      </c>
    </row>
    <row r="44" spans="1:17" ht="15" customHeight="1" x14ac:dyDescent="0.15">
      <c r="A44" s="3" t="s">
        <v>235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4.4960499469970334E-2</v>
      </c>
    </row>
    <row r="45" spans="1:17" ht="15" customHeight="1" x14ac:dyDescent="0.15">
      <c r="A45" s="3" t="s">
        <v>236</v>
      </c>
      <c r="B45" s="20" t="e">
        <f t="shared" ref="B45:B65" si="9">+B9/$B$32*100</f>
        <v>#DIV/0!</v>
      </c>
      <c r="C45" s="20" t="e">
        <f t="shared" ref="C45:L60" si="10">+C9/C$32*100</f>
        <v>#DIV/0!</v>
      </c>
      <c r="D45" s="20">
        <f>+D10/D$32*100</f>
        <v>1.1400992309398414</v>
      </c>
      <c r="E45" s="20">
        <f t="shared" ref="E45:P45" si="11">+E9/E$32*100</f>
        <v>0</v>
      </c>
      <c r="F45" s="20">
        <f t="shared" si="11"/>
        <v>0</v>
      </c>
      <c r="G45" s="20">
        <f t="shared" si="11"/>
        <v>0</v>
      </c>
      <c r="H45" s="20">
        <f t="shared" si="11"/>
        <v>0</v>
      </c>
      <c r="I45" s="20">
        <f t="shared" si="11"/>
        <v>0</v>
      </c>
      <c r="J45" s="20">
        <f t="shared" si="11"/>
        <v>0.7347929891288818</v>
      </c>
      <c r="K45" s="20">
        <f t="shared" si="11"/>
        <v>2.9221815252244236</v>
      </c>
      <c r="L45" s="20">
        <f t="shared" si="11"/>
        <v>2.716369925423944</v>
      </c>
      <c r="M45" s="20">
        <f t="shared" si="11"/>
        <v>3.0331917778495199</v>
      </c>
      <c r="N45" s="20">
        <f t="shared" si="11"/>
        <v>3.0498454606125724</v>
      </c>
      <c r="O45" s="20">
        <f t="shared" si="11"/>
        <v>2.6748292943171141</v>
      </c>
      <c r="P45" s="20">
        <f t="shared" si="11"/>
        <v>3.0320530151994851</v>
      </c>
      <c r="Q45" s="20">
        <f t="shared" si="8"/>
        <v>3.3053446520620402</v>
      </c>
    </row>
    <row r="46" spans="1:17" ht="15" customHeight="1" x14ac:dyDescent="0.15">
      <c r="A46" s="3" t="s">
        <v>237</v>
      </c>
      <c r="B46" s="20" t="e">
        <f t="shared" si="9"/>
        <v>#DIV/0!</v>
      </c>
      <c r="C46" s="20" t="e">
        <f t="shared" si="10"/>
        <v>#DIV/0!</v>
      </c>
      <c r="D46" s="20">
        <f>+D11/D$32*100</f>
        <v>5.5448474832213782E-3</v>
      </c>
      <c r="E46" s="20">
        <f t="shared" ref="E46:P46" si="12">+E10/E$32*100</f>
        <v>1.065091523166571</v>
      </c>
      <c r="F46" s="20">
        <f t="shared" si="12"/>
        <v>1.0972528774468722</v>
      </c>
      <c r="G46" s="20">
        <f t="shared" si="12"/>
        <v>1.3407913818106485</v>
      </c>
      <c r="H46" s="20">
        <f t="shared" si="12"/>
        <v>1.393330322079146</v>
      </c>
      <c r="I46" s="20">
        <f t="shared" si="12"/>
        <v>1.2839895013123359</v>
      </c>
      <c r="J46" s="20">
        <f t="shared" si="12"/>
        <v>1.1974280421469379</v>
      </c>
      <c r="K46" s="20">
        <f t="shared" si="12"/>
        <v>0.97888369251604335</v>
      </c>
      <c r="L46" s="20">
        <f t="shared" si="12"/>
        <v>0.97881508589037636</v>
      </c>
      <c r="M46" s="20">
        <f t="shared" si="12"/>
        <v>0.81783312597362434</v>
      </c>
      <c r="N46" s="20">
        <f t="shared" si="12"/>
        <v>0.82294787628644761</v>
      </c>
      <c r="O46" s="20">
        <f t="shared" si="12"/>
        <v>0.65344129108499349</v>
      </c>
      <c r="P46" s="20">
        <f t="shared" si="12"/>
        <v>0.57655918124342476</v>
      </c>
      <c r="Q46" s="20">
        <f t="shared" si="8"/>
        <v>0.47935455883497341</v>
      </c>
    </row>
    <row r="47" spans="1:17" ht="15" customHeight="1" x14ac:dyDescent="0.15">
      <c r="A47" s="3" t="s">
        <v>238</v>
      </c>
      <c r="B47" s="20" t="e">
        <f t="shared" si="9"/>
        <v>#DIV/0!</v>
      </c>
      <c r="C47" s="20" t="e">
        <f t="shared" si="10"/>
        <v>#DIV/0!</v>
      </c>
      <c r="D47" s="20">
        <f t="shared" si="10"/>
        <v>5.5448474832213782E-3</v>
      </c>
      <c r="E47" s="20">
        <f t="shared" si="10"/>
        <v>1.3325431921666688E-2</v>
      </c>
      <c r="F47" s="20">
        <f t="shared" si="10"/>
        <v>1.253329413365044E-2</v>
      </c>
      <c r="G47" s="20">
        <f t="shared" si="10"/>
        <v>9.4206928134506554E-3</v>
      </c>
      <c r="H47" s="20">
        <f t="shared" si="10"/>
        <v>1.0174237569947883E-2</v>
      </c>
      <c r="I47" s="20">
        <f t="shared" si="10"/>
        <v>7.3774561963538344E-3</v>
      </c>
      <c r="J47" s="20">
        <f t="shared" si="10"/>
        <v>1.3466543694526503E-2</v>
      </c>
      <c r="K47" s="20">
        <f t="shared" si="10"/>
        <v>1.3531447752621257E-2</v>
      </c>
      <c r="L47" s="20">
        <f t="shared" si="10"/>
        <v>1.524916084355294E-2</v>
      </c>
      <c r="M47" s="20">
        <f t="shared" ref="M47:P60" si="13">+M11/M$32*100</f>
        <v>0</v>
      </c>
      <c r="N47" s="20">
        <f t="shared" si="13"/>
        <v>0</v>
      </c>
      <c r="O47" s="20">
        <f t="shared" si="13"/>
        <v>0</v>
      </c>
      <c r="P47" s="20">
        <f t="shared" si="13"/>
        <v>0</v>
      </c>
      <c r="Q47" s="20">
        <f t="shared" si="8"/>
        <v>0</v>
      </c>
    </row>
    <row r="48" spans="1:17" ht="15" customHeight="1" x14ac:dyDescent="0.15">
      <c r="A48" s="3" t="s">
        <v>239</v>
      </c>
      <c r="B48" s="20" t="e">
        <f t="shared" si="9"/>
        <v>#DIV/0!</v>
      </c>
      <c r="C48" s="20" t="e">
        <f t="shared" si="10"/>
        <v>#DIV/0!</v>
      </c>
      <c r="D48" s="20">
        <f t="shared" si="10"/>
        <v>1.3404850708256031</v>
      </c>
      <c r="E48" s="20">
        <f t="shared" si="10"/>
        <v>1.1599959326681641</v>
      </c>
      <c r="F48" s="20">
        <f t="shared" si="10"/>
        <v>1.0554843720517963</v>
      </c>
      <c r="G48" s="20">
        <f t="shared" si="10"/>
        <v>1.2224221211823842</v>
      </c>
      <c r="H48" s="20">
        <f t="shared" si="10"/>
        <v>1.3541640093098777</v>
      </c>
      <c r="I48" s="20">
        <f t="shared" si="10"/>
        <v>1.2676881606015464</v>
      </c>
      <c r="J48" s="20">
        <f t="shared" si="10"/>
        <v>1.1332263710795791</v>
      </c>
      <c r="K48" s="20">
        <f t="shared" si="10"/>
        <v>0.92383401064009574</v>
      </c>
      <c r="L48" s="20">
        <f t="shared" si="10"/>
        <v>0.90046642935537269</v>
      </c>
      <c r="M48" s="20">
        <f t="shared" si="13"/>
        <v>0.92798433244222189</v>
      </c>
      <c r="N48" s="20">
        <f t="shared" si="13"/>
        <v>0.9940219526394759</v>
      </c>
      <c r="O48" s="20">
        <f t="shared" si="13"/>
        <v>0.90452052827603058</v>
      </c>
      <c r="P48" s="20">
        <f t="shared" si="13"/>
        <v>1.0292308783896567</v>
      </c>
      <c r="Q48" s="20">
        <f t="shared" si="8"/>
        <v>0.9167908052669167</v>
      </c>
    </row>
    <row r="49" spans="1:17" ht="15" customHeight="1" x14ac:dyDescent="0.15">
      <c r="A49" s="3" t="s">
        <v>240</v>
      </c>
      <c r="B49" s="20" t="e">
        <f t="shared" si="9"/>
        <v>#DIV/0!</v>
      </c>
      <c r="C49" s="20" t="e">
        <f t="shared" si="10"/>
        <v>#DIV/0!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3"/>
        <v>0</v>
      </c>
      <c r="N49" s="20">
        <f t="shared" si="13"/>
        <v>0</v>
      </c>
      <c r="O49" s="20">
        <f t="shared" si="13"/>
        <v>0</v>
      </c>
      <c r="P49" s="20">
        <f t="shared" si="13"/>
        <v>0</v>
      </c>
      <c r="Q49" s="20">
        <f t="shared" si="8"/>
        <v>0</v>
      </c>
    </row>
    <row r="50" spans="1:17" ht="15" customHeight="1" x14ac:dyDescent="0.15">
      <c r="A50" s="3" t="s">
        <v>103</v>
      </c>
      <c r="B50" s="20" t="e">
        <f t="shared" si="9"/>
        <v>#DIV/0!</v>
      </c>
      <c r="C50" s="20" t="e">
        <f t="shared" si="10"/>
        <v>#DIV/0!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0.72239243875581893</v>
      </c>
      <c r="M50" s="20">
        <f t="shared" si="13"/>
        <v>0.89915351700512958</v>
      </c>
      <c r="N50" s="20">
        <f t="shared" si="13"/>
        <v>1.0078113783272511</v>
      </c>
      <c r="O50" s="20">
        <f t="shared" si="13"/>
        <v>0.99691081622711197</v>
      </c>
      <c r="P50" s="20">
        <f t="shared" si="13"/>
        <v>0.95050166689155058</v>
      </c>
      <c r="Q50" s="20">
        <f t="shared" si="8"/>
        <v>0.85356037573195276</v>
      </c>
    </row>
    <row r="51" spans="1:17" ht="15" customHeight="1" x14ac:dyDescent="0.15">
      <c r="A51" s="3" t="s">
        <v>241</v>
      </c>
      <c r="B51" s="20" t="e">
        <f t="shared" si="9"/>
        <v>#DIV/0!</v>
      </c>
      <c r="C51" s="20" t="e">
        <f t="shared" si="10"/>
        <v>#DIV/0!</v>
      </c>
      <c r="D51" s="20">
        <f t="shared" si="10"/>
        <v>28.254563511352533</v>
      </c>
      <c r="E51" s="20">
        <f t="shared" si="10"/>
        <v>29.17724273169441</v>
      </c>
      <c r="F51" s="20">
        <f t="shared" si="10"/>
        <v>30.033763103737282</v>
      </c>
      <c r="G51" s="20">
        <f t="shared" si="10"/>
        <v>31.417225475123484</v>
      </c>
      <c r="H51" s="20">
        <f t="shared" si="10"/>
        <v>32.371842872556421</v>
      </c>
      <c r="I51" s="20">
        <f t="shared" si="10"/>
        <v>32.40453997304391</v>
      </c>
      <c r="J51" s="20">
        <f t="shared" si="10"/>
        <v>37.643519005457748</v>
      </c>
      <c r="K51" s="20">
        <f t="shared" si="10"/>
        <v>37.53387659063803</v>
      </c>
      <c r="L51" s="20">
        <f t="shared" si="10"/>
        <v>38.118515363982155</v>
      </c>
      <c r="M51" s="20">
        <f t="shared" si="13"/>
        <v>41.777525323845296</v>
      </c>
      <c r="N51" s="20">
        <f t="shared" si="13"/>
        <v>40.342069265831412</v>
      </c>
      <c r="O51" s="20">
        <f t="shared" si="13"/>
        <v>38.818328055045875</v>
      </c>
      <c r="P51" s="20">
        <f t="shared" si="13"/>
        <v>37.491252073511674</v>
      </c>
      <c r="Q51" s="20">
        <f t="shared" si="8"/>
        <v>35.960903358120717</v>
      </c>
    </row>
    <row r="52" spans="1:17" ht="15" customHeight="1" x14ac:dyDescent="0.15">
      <c r="A52" s="3" t="s">
        <v>242</v>
      </c>
      <c r="B52" s="20" t="e">
        <f t="shared" si="9"/>
        <v>#DIV/0!</v>
      </c>
      <c r="C52" s="20" t="e">
        <f t="shared" si="10"/>
        <v>#DIV/0!</v>
      </c>
      <c r="D52" s="20">
        <f t="shared" si="10"/>
        <v>24.678646253866113</v>
      </c>
      <c r="E52" s="20">
        <f t="shared" si="10"/>
        <v>25.796409814296783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34.069580384930362</v>
      </c>
      <c r="K52" s="20">
        <f t="shared" si="10"/>
        <v>33.579552617930048</v>
      </c>
      <c r="L52" s="20">
        <f t="shared" si="10"/>
        <v>33.995392943022587</v>
      </c>
      <c r="M52" s="20">
        <f t="shared" si="13"/>
        <v>37.257571217919498</v>
      </c>
      <c r="N52" s="20">
        <f t="shared" si="13"/>
        <v>35.987908219854567</v>
      </c>
      <c r="O52" s="20">
        <f t="shared" si="13"/>
        <v>34.168443652296176</v>
      </c>
      <c r="P52" s="20">
        <f t="shared" si="13"/>
        <v>33.055821512182781</v>
      </c>
      <c r="Q52" s="20">
        <f t="shared" si="8"/>
        <v>31.834487543588573</v>
      </c>
    </row>
    <row r="53" spans="1:17" ht="15" customHeight="1" x14ac:dyDescent="0.15">
      <c r="A53" s="3" t="s">
        <v>243</v>
      </c>
      <c r="B53" s="20" t="e">
        <f t="shared" si="9"/>
        <v>#DIV/0!</v>
      </c>
      <c r="C53" s="20" t="e">
        <f t="shared" si="10"/>
        <v>#DIV/0!</v>
      </c>
      <c r="D53" s="20">
        <f t="shared" si="10"/>
        <v>3.5759172574864175</v>
      </c>
      <c r="E53" s="20">
        <f t="shared" si="10"/>
        <v>3.3808329173976288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3.57393862052739</v>
      </c>
      <c r="K53" s="20">
        <f t="shared" si="10"/>
        <v>3.9543239727079795</v>
      </c>
      <c r="L53" s="20">
        <f t="shared" si="10"/>
        <v>4.1231224209595609</v>
      </c>
      <c r="M53" s="20">
        <f t="shared" si="13"/>
        <v>4.5199541059258035</v>
      </c>
      <c r="N53" s="20">
        <f t="shared" si="13"/>
        <v>4.3541610459768485</v>
      </c>
      <c r="O53" s="20">
        <f t="shared" si="13"/>
        <v>4.6498844027497013</v>
      </c>
      <c r="P53" s="20">
        <f t="shared" si="13"/>
        <v>4.4354305613288982</v>
      </c>
      <c r="Q53" s="20">
        <f t="shared" si="8"/>
        <v>4.126415814532141</v>
      </c>
    </row>
    <row r="54" spans="1:17" ht="15" customHeight="1" x14ac:dyDescent="0.15">
      <c r="A54" s="3" t="s">
        <v>244</v>
      </c>
      <c r="B54" s="20" t="e">
        <f t="shared" si="9"/>
        <v>#DIV/0!</v>
      </c>
      <c r="C54" s="20" t="e">
        <f t="shared" si="10"/>
        <v>#DIV/0!</v>
      </c>
      <c r="D54" s="20">
        <f t="shared" si="10"/>
        <v>6.9652598568759896E-2</v>
      </c>
      <c r="E54" s="20">
        <f t="shared" si="10"/>
        <v>6.4618094487835995E-2</v>
      </c>
      <c r="F54" s="20">
        <f t="shared" si="10"/>
        <v>6.0705572351937097E-2</v>
      </c>
      <c r="G54" s="20">
        <f t="shared" si="10"/>
        <v>5.9867921305231178E-2</v>
      </c>
      <c r="H54" s="20">
        <f t="shared" si="10"/>
        <v>5.9739881660711688E-2</v>
      </c>
      <c r="I54" s="20">
        <f t="shared" si="10"/>
        <v>5.5458608214513733E-2</v>
      </c>
      <c r="J54" s="20">
        <f t="shared" si="10"/>
        <v>5.5796480702716471E-2</v>
      </c>
      <c r="K54" s="20">
        <f t="shared" si="10"/>
        <v>5.0145953436184651E-2</v>
      </c>
      <c r="L54" s="20">
        <f t="shared" si="10"/>
        <v>4.7488254316452531E-2</v>
      </c>
      <c r="M54" s="20">
        <f t="shared" si="13"/>
        <v>4.2854172318104622E-2</v>
      </c>
      <c r="N54" s="20">
        <f t="shared" si="13"/>
        <v>4.1526050812613693E-2</v>
      </c>
      <c r="O54" s="20">
        <f t="shared" si="13"/>
        <v>3.568556640383809E-2</v>
      </c>
      <c r="P54" s="20">
        <f t="shared" si="13"/>
        <v>4.0598205885991182E-2</v>
      </c>
      <c r="Q54" s="20">
        <f t="shared" si="8"/>
        <v>4.1951927729736813E-2</v>
      </c>
    </row>
    <row r="55" spans="1:17" ht="15" customHeight="1" x14ac:dyDescent="0.15">
      <c r="A55" s="3" t="s">
        <v>245</v>
      </c>
      <c r="B55" s="20" t="e">
        <f t="shared" si="9"/>
        <v>#DIV/0!</v>
      </c>
      <c r="C55" s="20" t="e">
        <f t="shared" si="10"/>
        <v>#DIV/0!</v>
      </c>
      <c r="D55" s="20">
        <f t="shared" si="10"/>
        <v>0.70084834711152733</v>
      </c>
      <c r="E55" s="20">
        <f t="shared" si="10"/>
        <v>0.73630186599781655</v>
      </c>
      <c r="F55" s="20">
        <f t="shared" si="10"/>
        <v>1.1227994058615227</v>
      </c>
      <c r="G55" s="20">
        <f t="shared" si="10"/>
        <v>1.3381309083772202</v>
      </c>
      <c r="H55" s="20">
        <f t="shared" si="10"/>
        <v>1.6582656676505765</v>
      </c>
      <c r="I55" s="20">
        <f t="shared" si="10"/>
        <v>1.590082996382209</v>
      </c>
      <c r="J55" s="20">
        <f t="shared" si="10"/>
        <v>1.8090918321004708</v>
      </c>
      <c r="K55" s="20">
        <f t="shared" si="10"/>
        <v>1.9812057856035914</v>
      </c>
      <c r="L55" s="20">
        <f t="shared" si="10"/>
        <v>1.8134107108713147</v>
      </c>
      <c r="M55" s="20">
        <f t="shared" si="13"/>
        <v>0.90666279843173625</v>
      </c>
      <c r="N55" s="20">
        <f t="shared" si="13"/>
        <v>0.98474485618133889</v>
      </c>
      <c r="O55" s="20">
        <f t="shared" si="13"/>
        <v>1.0626746801993074</v>
      </c>
      <c r="P55" s="20">
        <f t="shared" si="13"/>
        <v>0.96629174864435852</v>
      </c>
      <c r="Q55" s="20">
        <f t="shared" si="8"/>
        <v>1.1238107947890192</v>
      </c>
    </row>
    <row r="56" spans="1:17" ht="15" customHeight="1" x14ac:dyDescent="0.15">
      <c r="A56" s="3" t="s">
        <v>246</v>
      </c>
      <c r="B56" s="20" t="e">
        <f t="shared" si="9"/>
        <v>#DIV/0!</v>
      </c>
      <c r="C56" s="20" t="e">
        <f t="shared" si="10"/>
        <v>#DIV/0!</v>
      </c>
      <c r="D56" s="20">
        <f t="shared" si="10"/>
        <v>1.1968138520477516</v>
      </c>
      <c r="E56" s="20">
        <f t="shared" si="10"/>
        <v>1.222782634461125</v>
      </c>
      <c r="F56" s="20">
        <f t="shared" si="10"/>
        <v>1.3947746310768652</v>
      </c>
      <c r="G56" s="20">
        <f t="shared" si="10"/>
        <v>1.4222774670257579</v>
      </c>
      <c r="H56" s="20">
        <f t="shared" si="10"/>
        <v>1.4702373538578819</v>
      </c>
      <c r="I56" s="20">
        <f t="shared" si="10"/>
        <v>1.4356671632262183</v>
      </c>
      <c r="J56" s="20">
        <f t="shared" si="10"/>
        <v>2.1351767400263983</v>
      </c>
      <c r="K56" s="20">
        <f t="shared" si="10"/>
        <v>1.8654635807195632</v>
      </c>
      <c r="L56" s="20">
        <f t="shared" si="10"/>
        <v>1.71812782640411</v>
      </c>
      <c r="M56" s="20">
        <f t="shared" si="13"/>
        <v>1.700264166870106</v>
      </c>
      <c r="N56" s="20">
        <f t="shared" si="13"/>
        <v>1.8152974271834703</v>
      </c>
      <c r="O56" s="20">
        <f t="shared" si="13"/>
        <v>1.7907931238678096</v>
      </c>
      <c r="P56" s="20">
        <f t="shared" si="13"/>
        <v>1.7876652577535173</v>
      </c>
      <c r="Q56" s="20">
        <f t="shared" si="8"/>
        <v>1.711557974589166</v>
      </c>
    </row>
    <row r="57" spans="1:17" ht="15" customHeight="1" x14ac:dyDescent="0.15">
      <c r="A57" s="4" t="s">
        <v>247</v>
      </c>
      <c r="B57" s="20" t="e">
        <f t="shared" si="9"/>
        <v>#DIV/0!</v>
      </c>
      <c r="C57" s="20" t="e">
        <f t="shared" si="10"/>
        <v>#DIV/0!</v>
      </c>
      <c r="D57" s="20">
        <f t="shared" si="10"/>
        <v>0.12969994952878985</v>
      </c>
      <c r="E57" s="20">
        <f t="shared" si="10"/>
        <v>0.10680846201828222</v>
      </c>
      <c r="F57" s="20">
        <f t="shared" si="10"/>
        <v>0.11397892870777075</v>
      </c>
      <c r="G57" s="20">
        <f t="shared" si="10"/>
        <v>0.12584184721177297</v>
      </c>
      <c r="H57" s="20">
        <f t="shared" si="10"/>
        <v>0.14206416972669117</v>
      </c>
      <c r="I57" s="20">
        <f t="shared" si="10"/>
        <v>0.13790168120876781</v>
      </c>
      <c r="J57" s="20">
        <f t="shared" si="10"/>
        <v>0.14294903323591621</v>
      </c>
      <c r="K57" s="20">
        <f t="shared" si="10"/>
        <v>0.12999855162339707</v>
      </c>
      <c r="L57" s="20">
        <f t="shared" si="10"/>
        <v>0.13288355504034899</v>
      </c>
      <c r="M57" s="20">
        <f t="shared" si="13"/>
        <v>0.15187446290920117</v>
      </c>
      <c r="N57" s="20">
        <f t="shared" si="13"/>
        <v>0.16313805676383952</v>
      </c>
      <c r="O57" s="20">
        <f t="shared" si="13"/>
        <v>0.16599784590123232</v>
      </c>
      <c r="P57" s="20">
        <f t="shared" si="13"/>
        <v>0.17869336052585055</v>
      </c>
      <c r="Q57" s="20">
        <f t="shared" si="8"/>
        <v>0.17634600390240329</v>
      </c>
    </row>
    <row r="58" spans="1:17" ht="15" customHeight="1" x14ac:dyDescent="0.15">
      <c r="A58" s="3" t="s">
        <v>248</v>
      </c>
      <c r="B58" s="20" t="e">
        <f t="shared" si="9"/>
        <v>#DIV/0!</v>
      </c>
      <c r="C58" s="20" t="e">
        <f t="shared" si="10"/>
        <v>#DIV/0!</v>
      </c>
      <c r="D58" s="20">
        <f t="shared" si="10"/>
        <v>10.694482687559924</v>
      </c>
      <c r="E58" s="20">
        <f t="shared" si="10"/>
        <v>9.8715073017900092</v>
      </c>
      <c r="F58" s="20">
        <f t="shared" si="10"/>
        <v>7.6378360678037494</v>
      </c>
      <c r="G58" s="20">
        <f t="shared" si="10"/>
        <v>5.964723285321238</v>
      </c>
      <c r="H58" s="20">
        <f t="shared" si="10"/>
        <v>6.9303514913961664</v>
      </c>
      <c r="I58" s="20">
        <f t="shared" si="10"/>
        <v>4.5010002128112365</v>
      </c>
      <c r="J58" s="20">
        <f t="shared" si="10"/>
        <v>5.4339935688894263</v>
      </c>
      <c r="K58" s="20">
        <f t="shared" si="10"/>
        <v>6.6392218962703673</v>
      </c>
      <c r="L58" s="20">
        <f t="shared" si="10"/>
        <v>9.1799112707731521</v>
      </c>
      <c r="M58" s="20">
        <f t="shared" si="13"/>
        <v>4.4362060154772625</v>
      </c>
      <c r="N58" s="20">
        <f t="shared" si="13"/>
        <v>4.0321132689300887</v>
      </c>
      <c r="O58" s="20">
        <f t="shared" si="13"/>
        <v>4.1614199808704626</v>
      </c>
      <c r="P58" s="20">
        <f t="shared" si="13"/>
        <v>4.184082406530969</v>
      </c>
      <c r="Q58" s="20">
        <f t="shared" si="8"/>
        <v>4.4832425075218492</v>
      </c>
    </row>
    <row r="59" spans="1:17" ht="15" customHeight="1" x14ac:dyDescent="0.15">
      <c r="A59" s="3" t="s">
        <v>249</v>
      </c>
      <c r="B59" s="20" t="e">
        <f t="shared" si="9"/>
        <v>#DIV/0!</v>
      </c>
      <c r="C59" s="20" t="e">
        <f t="shared" si="10"/>
        <v>#DIV/0!</v>
      </c>
      <c r="D59" s="20">
        <f t="shared" si="10"/>
        <v>7.3540977441639388</v>
      </c>
      <c r="E59" s="20">
        <f t="shared" si="10"/>
        <v>7.2701096484874066</v>
      </c>
      <c r="F59" s="20">
        <f t="shared" si="10"/>
        <v>9.0771902822815971</v>
      </c>
      <c r="G59" s="20">
        <f t="shared" si="10"/>
        <v>9.9219812531120635</v>
      </c>
      <c r="H59" s="20">
        <f t="shared" si="10"/>
        <v>7.8241987787913665</v>
      </c>
      <c r="I59" s="20">
        <f t="shared" si="10"/>
        <v>8.2714194509470094</v>
      </c>
      <c r="J59" s="20">
        <f t="shared" si="10"/>
        <v>7.3249334120452296</v>
      </c>
      <c r="K59" s="20">
        <f t="shared" si="10"/>
        <v>8.540688793331725</v>
      </c>
      <c r="L59" s="20">
        <f t="shared" si="10"/>
        <v>5.0719823059599989</v>
      </c>
      <c r="M59" s="20">
        <f t="shared" si="13"/>
        <v>5.2869864906820823</v>
      </c>
      <c r="N59" s="20">
        <f t="shared" si="13"/>
        <v>6.9298963899788433</v>
      </c>
      <c r="O59" s="20">
        <f t="shared" si="13"/>
        <v>6.3430202953961086</v>
      </c>
      <c r="P59" s="20">
        <f t="shared" si="13"/>
        <v>5.1631525510765757</v>
      </c>
      <c r="Q59" s="20">
        <f t="shared" si="8"/>
        <v>5.3363154610165582</v>
      </c>
    </row>
    <row r="60" spans="1:17" ht="15" customHeight="1" x14ac:dyDescent="0.15">
      <c r="A60" s="3" t="s">
        <v>250</v>
      </c>
      <c r="B60" s="20" t="e">
        <f t="shared" si="9"/>
        <v>#DIV/0!</v>
      </c>
      <c r="C60" s="20" t="e">
        <f t="shared" si="10"/>
        <v>#DIV/0!</v>
      </c>
      <c r="D60" s="20">
        <f t="shared" si="10"/>
        <v>1.0526769242949312</v>
      </c>
      <c r="E60" s="20">
        <f t="shared" si="10"/>
        <v>0.67469053563589509</v>
      </c>
      <c r="F60" s="20">
        <f t="shared" si="10"/>
        <v>0.28183456709947208</v>
      </c>
      <c r="G60" s="20">
        <f t="shared" si="10"/>
        <v>0.17785919117246191</v>
      </c>
      <c r="H60" s="20">
        <f t="shared" si="10"/>
        <v>0.34086697109346042</v>
      </c>
      <c r="I60" s="20">
        <f t="shared" si="10"/>
        <v>8.1535078385472082E-2</v>
      </c>
      <c r="J60" s="20">
        <f t="shared" si="10"/>
        <v>0.40513625527946273</v>
      </c>
      <c r="K60" s="20">
        <f t="shared" si="10"/>
        <v>0.33743337147818131</v>
      </c>
      <c r="L60" s="20">
        <f t="shared" si="10"/>
        <v>0.76121861266616186</v>
      </c>
      <c r="M60" s="20">
        <f t="shared" si="13"/>
        <v>6.405507530165673E-2</v>
      </c>
      <c r="N60" s="20">
        <f t="shared" si="13"/>
        <v>7.8113783272511547E-2</v>
      </c>
      <c r="O60" s="20">
        <f t="shared" si="13"/>
        <v>7.5681923299692963E-2</v>
      </c>
      <c r="P60" s="20">
        <f t="shared" si="13"/>
        <v>0.15053324705505616</v>
      </c>
      <c r="Q60" s="20">
        <f t="shared" si="8"/>
        <v>6.9516495629083103E-2</v>
      </c>
    </row>
    <row r="61" spans="1:17" ht="15" customHeight="1" x14ac:dyDescent="0.15">
      <c r="A61" s="3" t="s">
        <v>114</v>
      </c>
      <c r="B61" s="20" t="e">
        <f t="shared" si="9"/>
        <v>#DIV/0!</v>
      </c>
      <c r="C61" s="20" t="e">
        <f t="shared" ref="C61:Q67" si="14">+C25/C$32*100</f>
        <v>#DIV/0!</v>
      </c>
      <c r="D61" s="20">
        <f t="shared" si="14"/>
        <v>1.9079514568249942E-2</v>
      </c>
      <c r="E61" s="20">
        <f t="shared" si="14"/>
        <v>4.175302002122229E-2</v>
      </c>
      <c r="F61" s="20">
        <f t="shared" si="14"/>
        <v>3.3321558801718346E-2</v>
      </c>
      <c r="G61" s="20">
        <f t="shared" si="14"/>
        <v>3.5080450245148817E-2</v>
      </c>
      <c r="H61" s="20">
        <f t="shared" si="14"/>
        <v>4.2722794043719203E-2</v>
      </c>
      <c r="I61" s="20">
        <f t="shared" si="14"/>
        <v>0.73831311626587215</v>
      </c>
      <c r="J61" s="20">
        <f t="shared" si="14"/>
        <v>4.6388139227646598E-2</v>
      </c>
      <c r="K61" s="20">
        <f t="shared" si="14"/>
        <v>1.2508060947801162E-2</v>
      </c>
      <c r="L61" s="20">
        <f t="shared" si="14"/>
        <v>2.3033892269622432E-2</v>
      </c>
      <c r="M61" s="20">
        <f t="shared" si="14"/>
        <v>4.8689698246009785E-2</v>
      </c>
      <c r="N61" s="20">
        <f t="shared" si="14"/>
        <v>1.5193612056438826E-2</v>
      </c>
      <c r="O61" s="20">
        <f t="shared" si="14"/>
        <v>4.924997107232696E-2</v>
      </c>
      <c r="P61" s="20">
        <f t="shared" si="14"/>
        <v>6.8894440751206334E-2</v>
      </c>
      <c r="Q61" s="20">
        <f t="shared" si="14"/>
        <v>0.437553900075416</v>
      </c>
    </row>
    <row r="62" spans="1:17" ht="15" customHeight="1" x14ac:dyDescent="0.15">
      <c r="A62" s="3" t="s">
        <v>251</v>
      </c>
      <c r="B62" s="20" t="e">
        <f t="shared" si="9"/>
        <v>#DIV/0!</v>
      </c>
      <c r="C62" s="20" t="e">
        <f t="shared" si="14"/>
        <v>#DIV/0!</v>
      </c>
      <c r="D62" s="20">
        <f t="shared" si="14"/>
        <v>6.8223308617769947</v>
      </c>
      <c r="E62" s="20">
        <f t="shared" si="14"/>
        <v>7.5490963580432853</v>
      </c>
      <c r="F62" s="20">
        <f t="shared" si="14"/>
        <v>3.8613653117910598</v>
      </c>
      <c r="G62" s="20">
        <f t="shared" si="14"/>
        <v>2.8805803611992484</v>
      </c>
      <c r="H62" s="20">
        <f t="shared" si="14"/>
        <v>2.3591926037194493</v>
      </c>
      <c r="I62" s="20">
        <f t="shared" si="14"/>
        <v>2.3047315031567002</v>
      </c>
      <c r="J62" s="20">
        <f t="shared" si="14"/>
        <v>3.0398518497802493E-2</v>
      </c>
      <c r="K62" s="20">
        <f t="shared" si="14"/>
        <v>1.421370562250132E-2</v>
      </c>
      <c r="L62" s="20">
        <f t="shared" si="14"/>
        <v>8.4726844358151671E-2</v>
      </c>
      <c r="M62" s="20">
        <f t="shared" si="14"/>
        <v>0</v>
      </c>
      <c r="N62" s="20">
        <f t="shared" si="14"/>
        <v>1.0486116698931398</v>
      </c>
      <c r="O62" s="20">
        <f t="shared" si="14"/>
        <v>3.3870334663195991</v>
      </c>
      <c r="P62" s="20">
        <f t="shared" si="14"/>
        <v>2.08473318590252</v>
      </c>
      <c r="Q62" s="20">
        <f t="shared" si="14"/>
        <v>6.2752251512563637</v>
      </c>
    </row>
    <row r="63" spans="1:17" ht="15" customHeight="1" x14ac:dyDescent="0.15">
      <c r="A63" s="3" t="s">
        <v>252</v>
      </c>
      <c r="B63" s="20" t="e">
        <f t="shared" si="9"/>
        <v>#DIV/0!</v>
      </c>
      <c r="C63" s="20" t="e">
        <f t="shared" si="14"/>
        <v>#DIV/0!</v>
      </c>
      <c r="D63" s="20">
        <f t="shared" si="14"/>
        <v>1.549428313126415</v>
      </c>
      <c r="E63" s="20">
        <f t="shared" si="14"/>
        <v>0.85068190676953814</v>
      </c>
      <c r="F63" s="20">
        <f t="shared" si="14"/>
        <v>1.6122149429776256</v>
      </c>
      <c r="G63" s="20">
        <f t="shared" si="14"/>
        <v>1.1542820174529966</v>
      </c>
      <c r="H63" s="20">
        <f t="shared" si="14"/>
        <v>0.8784208622891434</v>
      </c>
      <c r="I63" s="20">
        <f t="shared" si="14"/>
        <v>1.2178761438603958</v>
      </c>
      <c r="J63" s="20">
        <f t="shared" si="14"/>
        <v>0.84521560757214942</v>
      </c>
      <c r="K63" s="20">
        <f t="shared" si="14"/>
        <v>1.088172875047456</v>
      </c>
      <c r="L63" s="20">
        <f t="shared" si="14"/>
        <v>2.6579635504669934</v>
      </c>
      <c r="M63" s="20">
        <f t="shared" si="14"/>
        <v>1.4488540278624498</v>
      </c>
      <c r="N63" s="20">
        <f t="shared" si="14"/>
        <v>0.69112790875628527</v>
      </c>
      <c r="O63" s="20">
        <f t="shared" si="14"/>
        <v>1.2958787222298391</v>
      </c>
      <c r="P63" s="20">
        <f t="shared" si="14"/>
        <v>1.0294690908298929</v>
      </c>
      <c r="Q63" s="20">
        <f t="shared" si="14"/>
        <v>1.7533586333487234</v>
      </c>
    </row>
    <row r="64" spans="1:17" ht="15" customHeight="1" x14ac:dyDescent="0.15">
      <c r="A64" s="3" t="s">
        <v>253</v>
      </c>
      <c r="B64" s="20" t="e">
        <f t="shared" si="9"/>
        <v>#DIV/0!</v>
      </c>
      <c r="C64" s="20" t="e">
        <f t="shared" si="14"/>
        <v>#DIV/0!</v>
      </c>
      <c r="D64" s="20">
        <f t="shared" si="14"/>
        <v>1.8486026693274173</v>
      </c>
      <c r="E64" s="20">
        <f t="shared" si="14"/>
        <v>1.2456203747084122</v>
      </c>
      <c r="F64" s="20">
        <f t="shared" si="14"/>
        <v>1.1553941981543971</v>
      </c>
      <c r="G64" s="20">
        <f t="shared" si="14"/>
        <v>1.1788514169201749</v>
      </c>
      <c r="H64" s="20">
        <f t="shared" si="14"/>
        <v>1.1582123954627104</v>
      </c>
      <c r="I64" s="20">
        <f t="shared" si="14"/>
        <v>1.289182095481308</v>
      </c>
      <c r="J64" s="20">
        <f t="shared" si="14"/>
        <v>1.3441768901950795</v>
      </c>
      <c r="K64" s="20">
        <f t="shared" si="14"/>
        <v>1.469711375072259</v>
      </c>
      <c r="L64" s="20">
        <f t="shared" si="14"/>
        <v>1.2837843765871488</v>
      </c>
      <c r="M64" s="20">
        <f t="shared" si="14"/>
        <v>1.4567252023698569</v>
      </c>
      <c r="N64" s="20">
        <f t="shared" si="14"/>
        <v>1.4534275558164083</v>
      </c>
      <c r="O64" s="20">
        <f t="shared" si="14"/>
        <v>1.6174701753260075</v>
      </c>
      <c r="P64" s="20">
        <f t="shared" si="14"/>
        <v>1.6969233331977793</v>
      </c>
      <c r="Q64" s="20">
        <f t="shared" si="14"/>
        <v>1.6914223938919608</v>
      </c>
    </row>
    <row r="65" spans="1:17" ht="15" customHeight="1" x14ac:dyDescent="0.15">
      <c r="A65" s="3" t="s">
        <v>254</v>
      </c>
      <c r="B65" s="20" t="e">
        <f t="shared" si="9"/>
        <v>#DIV/0!</v>
      </c>
      <c r="C65" s="20" t="e">
        <f t="shared" si="14"/>
        <v>#DIV/0!</v>
      </c>
      <c r="D65" s="20">
        <f t="shared" si="14"/>
        <v>8.8106316701895615</v>
      </c>
      <c r="E65" s="20">
        <f t="shared" si="14"/>
        <v>10.788816368167881</v>
      </c>
      <c r="F65" s="20">
        <f t="shared" si="14"/>
        <v>12.326234241508075</v>
      </c>
      <c r="G65" s="20">
        <f t="shared" si="14"/>
        <v>12.562377561886901</v>
      </c>
      <c r="H65" s="20">
        <f t="shared" si="14"/>
        <v>10.306292570855762</v>
      </c>
      <c r="I65" s="20">
        <f t="shared" si="14"/>
        <v>15.184791090302902</v>
      </c>
      <c r="J65" s="20">
        <f t="shared" si="14"/>
        <v>9.3718632528725081</v>
      </c>
      <c r="K65" s="20">
        <f t="shared" si="14"/>
        <v>9.0484449992843405</v>
      </c>
      <c r="L65" s="20">
        <f t="shared" si="14"/>
        <v>8.3167112838080506</v>
      </c>
      <c r="M65" s="20">
        <f t="shared" si="14"/>
        <v>9.3896175589316488</v>
      </c>
      <c r="N65" s="20">
        <f t="shared" si="14"/>
        <v>7.9186644767670264</v>
      </c>
      <c r="O65" s="20">
        <f t="shared" si="14"/>
        <v>8.4954174352352343</v>
      </c>
      <c r="P65" s="20">
        <f t="shared" si="14"/>
        <v>10.460929161235281</v>
      </c>
      <c r="Q65" s="20">
        <f t="shared" si="14"/>
        <v>6.9197150025371164</v>
      </c>
    </row>
    <row r="66" spans="1:17" ht="15" customHeight="1" x14ac:dyDescent="0.15">
      <c r="A66" s="3" t="s">
        <v>255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4"/>
        <v>0.39127889823435391</v>
      </c>
      <c r="O66" s="20">
        <f t="shared" si="14"/>
        <v>0.38246111132178884</v>
      </c>
      <c r="P66" s="20">
        <f t="shared" si="14"/>
        <v>0.35221410806371234</v>
      </c>
      <c r="Q66" s="20">
        <f t="shared" si="14"/>
        <v>0.37144936010704466</v>
      </c>
    </row>
    <row r="67" spans="1:17" ht="15" customHeight="1" x14ac:dyDescent="0.15">
      <c r="A67" s="3" t="s">
        <v>256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4"/>
        <v>1.8191313292911699</v>
      </c>
      <c r="O67" s="20">
        <f t="shared" si="14"/>
        <v>3.6982044747301788</v>
      </c>
      <c r="P67" s="20">
        <f t="shared" si="14"/>
        <v>7.9511909516025492</v>
      </c>
      <c r="Q67" s="20">
        <f t="shared" si="14"/>
        <v>5.5414866075698015</v>
      </c>
    </row>
    <row r="68" spans="1:17" ht="15" customHeight="1" x14ac:dyDescent="0.15">
      <c r="A68" s="3" t="s">
        <v>0</v>
      </c>
      <c r="B68" s="21" t="e">
        <f t="shared" ref="B68:N68" si="15">SUM(B40:B65)-B52-B53</f>
        <v>#DIV/0!</v>
      </c>
      <c r="C68" s="21" t="e">
        <f t="shared" si="15"/>
        <v>#DIV/0!</v>
      </c>
      <c r="D68" s="21">
        <f t="shared" si="15"/>
        <v>100.00554484748324</v>
      </c>
      <c r="E68" s="21">
        <f t="shared" si="15"/>
        <v>100</v>
      </c>
      <c r="F68" s="21">
        <f t="shared" si="15"/>
        <v>99.999999999999986</v>
      </c>
      <c r="G68" s="21">
        <f t="shared" si="15"/>
        <v>100.00000000000003</v>
      </c>
      <c r="H68" s="21">
        <f t="shared" si="15"/>
        <v>100.00000000000003</v>
      </c>
      <c r="I68" s="21">
        <f t="shared" si="15"/>
        <v>100</v>
      </c>
      <c r="J68" s="21">
        <f t="shared" si="15"/>
        <v>99.999999999999986</v>
      </c>
      <c r="K68" s="21">
        <f t="shared" si="15"/>
        <v>99.999999999999986</v>
      </c>
      <c r="L68" s="21">
        <f t="shared" si="15"/>
        <v>99.999999999999972</v>
      </c>
      <c r="M68" s="21">
        <f t="shared" si="15"/>
        <v>100.00000000000004</v>
      </c>
      <c r="N68" s="21">
        <f t="shared" si="15"/>
        <v>99.999999999999957</v>
      </c>
      <c r="O68" s="21">
        <f>SUM(O40:O65)-O52-O53</f>
        <v>100.00000000000001</v>
      </c>
      <c r="P68" s="21">
        <f>SUM(P40:P65)-P52-P53</f>
        <v>100</v>
      </c>
      <c r="Q68" s="21">
        <f>SUM(Q40:Q65)-Q52-Q53</f>
        <v>100.00000000000001</v>
      </c>
    </row>
    <row r="69" spans="1:17" ht="15" customHeight="1" x14ac:dyDescent="0.15">
      <c r="A69" s="3" t="s">
        <v>257</v>
      </c>
      <c r="B69" s="20" t="e">
        <f>+B33/$B$32*100</f>
        <v>#DIV/0!</v>
      </c>
      <c r="C69" s="20" t="e">
        <f t="shared" ref="C69:P72" si="16">+C33/C$32*100</f>
        <v>#DIV/0!</v>
      </c>
      <c r="D69" s="20">
        <f t="shared" si="16"/>
        <v>59.821307466304496</v>
      </c>
      <c r="E69" s="20">
        <f t="shared" si="16"/>
        <v>59.641831523899128</v>
      </c>
      <c r="F69" s="20">
        <f t="shared" si="16"/>
        <v>61.383055863936143</v>
      </c>
      <c r="G69" s="20">
        <f t="shared" si="16"/>
        <v>63.23801424007501</v>
      </c>
      <c r="H69" s="20">
        <f t="shared" si="16"/>
        <v>66.889174341113076</v>
      </c>
      <c r="I69" s="20">
        <f t="shared" si="16"/>
        <v>63.247499467971913</v>
      </c>
      <c r="J69" s="20">
        <f t="shared" si="16"/>
        <v>71.110676750057905</v>
      </c>
      <c r="K69" s="20">
        <f t="shared" si="16"/>
        <v>68.872937004998818</v>
      </c>
      <c r="L69" s="20">
        <f t="shared" si="16"/>
        <v>68.956245770794951</v>
      </c>
      <c r="M69" s="20">
        <f t="shared" si="16"/>
        <v>75.110064502917979</v>
      </c>
      <c r="N69" s="20">
        <f t="shared" si="16"/>
        <v>74.869670994400607</v>
      </c>
      <c r="O69" s="20">
        <f t="shared" si="16"/>
        <v>71.555362380282389</v>
      </c>
      <c r="P69" s="20">
        <f t="shared" si="16"/>
        <v>72.22863221649699</v>
      </c>
      <c r="Q69" s="20">
        <f>+Q33/Q$32*100</f>
        <v>70.021935681442343</v>
      </c>
    </row>
    <row r="70" spans="1:17" ht="15" customHeight="1" x14ac:dyDescent="0.15">
      <c r="A70" s="3" t="s">
        <v>150</v>
      </c>
      <c r="B70" s="20" t="e">
        <f>+B34/$B$32*100</f>
        <v>#DIV/0!</v>
      </c>
      <c r="C70" s="20" t="e">
        <f t="shared" si="16"/>
        <v>#DIV/0!</v>
      </c>
      <c r="D70" s="20">
        <f t="shared" si="16"/>
        <v>40.178692533695497</v>
      </c>
      <c r="E70" s="20">
        <f t="shared" si="16"/>
        <v>40.358168476100872</v>
      </c>
      <c r="F70" s="20">
        <f t="shared" si="16"/>
        <v>38.61694413606385</v>
      </c>
      <c r="G70" s="20">
        <f t="shared" si="16"/>
        <v>36.761985759924983</v>
      </c>
      <c r="H70" s="20">
        <f t="shared" si="16"/>
        <v>33.110825658886931</v>
      </c>
      <c r="I70" s="20">
        <f t="shared" si="16"/>
        <v>36.752500532028094</v>
      </c>
      <c r="J70" s="20">
        <f t="shared" si="16"/>
        <v>28.889323249942088</v>
      </c>
      <c r="K70" s="20">
        <f t="shared" si="16"/>
        <v>31.127062995001182</v>
      </c>
      <c r="L70" s="20">
        <f t="shared" si="16"/>
        <v>31.043754229205057</v>
      </c>
      <c r="M70" s="20">
        <f t="shared" si="16"/>
        <v>24.889935497082011</v>
      </c>
      <c r="N70" s="20">
        <f t="shared" si="16"/>
        <v>25.130329005599389</v>
      </c>
      <c r="O70" s="20">
        <f t="shared" si="16"/>
        <v>28.444637619717621</v>
      </c>
      <c r="P70" s="20">
        <f t="shared" si="16"/>
        <v>27.771367783503003</v>
      </c>
      <c r="Q70" s="20">
        <f>+Q34/Q$32*100</f>
        <v>29.978064318557664</v>
      </c>
    </row>
    <row r="71" spans="1:17" ht="15" customHeight="1" x14ac:dyDescent="0.15">
      <c r="A71" s="3" t="s">
        <v>258</v>
      </c>
      <c r="B71" s="20" t="e">
        <f>+B35/$B$32*100</f>
        <v>#DIV/0!</v>
      </c>
      <c r="C71" s="20" t="e">
        <f t="shared" si="16"/>
        <v>#DIV/0!</v>
      </c>
      <c r="D71" s="20">
        <f t="shared" si="16"/>
        <v>38.852397033200972</v>
      </c>
      <c r="E71" s="20">
        <f t="shared" si="16"/>
        <v>37.519714805689233</v>
      </c>
      <c r="F71" s="20">
        <f t="shared" si="16"/>
        <v>35.358136822982715</v>
      </c>
      <c r="G71" s="20">
        <f t="shared" si="16"/>
        <v>33.677188621024285</v>
      </c>
      <c r="H71" s="20">
        <f t="shared" si="16"/>
        <v>36.07083850423701</v>
      </c>
      <c r="I71" s="20">
        <f t="shared" si="16"/>
        <v>33.864495992055048</v>
      </c>
      <c r="J71" s="20">
        <f t="shared" si="16"/>
        <v>34.839255674035471</v>
      </c>
      <c r="K71" s="20">
        <f t="shared" si="16"/>
        <v>31.827059569498129</v>
      </c>
      <c r="L71" s="20">
        <f t="shared" si="16"/>
        <v>32.428447664671097</v>
      </c>
      <c r="M71" s="20">
        <f t="shared" si="16"/>
        <v>30.898672500785235</v>
      </c>
      <c r="N71" s="20">
        <f t="shared" si="16"/>
        <v>32.24237518913128</v>
      </c>
      <c r="O71" s="20">
        <f t="shared" si="16"/>
        <v>35.024686568257479</v>
      </c>
      <c r="P71" s="20">
        <f t="shared" si="16"/>
        <v>35.19284232871717</v>
      </c>
      <c r="Q71" s="20">
        <f>+Q35/Q$32*100</f>
        <v>39.205858075754492</v>
      </c>
    </row>
    <row r="72" spans="1:17" ht="15" customHeight="1" x14ac:dyDescent="0.15">
      <c r="A72" s="3" t="s">
        <v>259</v>
      </c>
      <c r="B72" s="20" t="e">
        <f>+B36/$B$32*100</f>
        <v>#DIV/0!</v>
      </c>
      <c r="C72" s="20" t="e">
        <f t="shared" si="16"/>
        <v>#DIV/0!</v>
      </c>
      <c r="D72" s="20">
        <f t="shared" si="16"/>
        <v>61.14760296679902</v>
      </c>
      <c r="E72" s="20">
        <f t="shared" si="16"/>
        <v>62.480285194310767</v>
      </c>
      <c r="F72" s="20">
        <f t="shared" si="16"/>
        <v>64.641863177017285</v>
      </c>
      <c r="G72" s="20">
        <f t="shared" si="16"/>
        <v>66.322811378975715</v>
      </c>
      <c r="H72" s="20">
        <f t="shared" si="16"/>
        <v>63.92916149576299</v>
      </c>
      <c r="I72" s="20">
        <f t="shared" si="16"/>
        <v>66.135504007944959</v>
      </c>
      <c r="J72" s="20">
        <f t="shared" si="16"/>
        <v>65.160744325964529</v>
      </c>
      <c r="K72" s="20">
        <f t="shared" si="16"/>
        <v>68.172940430501868</v>
      </c>
      <c r="L72" s="20">
        <f t="shared" si="16"/>
        <v>67.571552335328917</v>
      </c>
      <c r="M72" s="20">
        <f t="shared" si="16"/>
        <v>69.101327499214776</v>
      </c>
      <c r="N72" s="20">
        <f t="shared" si="16"/>
        <v>67.75762481086872</v>
      </c>
      <c r="O72" s="20">
        <f t="shared" si="16"/>
        <v>64.975313431742521</v>
      </c>
      <c r="P72" s="20">
        <f t="shared" si="16"/>
        <v>64.807157671282823</v>
      </c>
      <c r="Q72" s="20">
        <f>+Q36/Q$32*100</f>
        <v>60.794141924245501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516"/>
  <sheetViews>
    <sheetView view="pageBreakPreview" zoomScaleNormal="100" zoomScaleSheetLayoutView="100" workbookViewId="0">
      <pane xSplit="1" ySplit="3" topLeftCell="Q23" activePane="bottomRight" state="frozen"/>
      <selection pane="topRight" activeCell="B1" sqref="B1"/>
      <selection pane="bottomLeft" activeCell="A2" sqref="A2"/>
      <selection pane="bottomRight" activeCell="AH34" sqref="AH34"/>
    </sheetView>
  </sheetViews>
  <sheetFormatPr defaultColWidth="9" defaultRowHeight="12" x14ac:dyDescent="0.15"/>
  <cols>
    <col min="1" max="1" width="24.77734375" style="10" customWidth="1"/>
    <col min="2" max="3" width="9.77734375" style="10" hidden="1" customWidth="1"/>
    <col min="4" max="33" width="9.77734375" style="10" customWidth="1"/>
    <col min="34" max="16384" width="9" style="10"/>
  </cols>
  <sheetData>
    <row r="1" spans="1:32" ht="18" customHeight="1" x14ac:dyDescent="0.2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55" t="str">
        <f>財政指標!$X$1</f>
        <v>那須烏山市</v>
      </c>
      <c r="M1" s="24"/>
      <c r="N1" s="24"/>
      <c r="O1" s="24"/>
      <c r="P1" s="24"/>
      <c r="Q1" s="24"/>
      <c r="U1" s="55" t="str">
        <f>財政指標!$X$1</f>
        <v>那須烏山市</v>
      </c>
      <c r="W1" s="55"/>
      <c r="AE1" s="55" t="str">
        <f>財政指標!$X$1</f>
        <v>那須烏山市</v>
      </c>
    </row>
    <row r="2" spans="1:32" ht="18" customHeight="1" x14ac:dyDescent="0.15">
      <c r="K2" s="15"/>
      <c r="L2" s="15" t="s">
        <v>147</v>
      </c>
      <c r="N2" s="35" t="s">
        <v>293</v>
      </c>
      <c r="U2" s="15"/>
      <c r="V2" s="15" t="s">
        <v>147</v>
      </c>
      <c r="W2" s="18"/>
      <c r="X2" s="18"/>
      <c r="Y2" s="15"/>
      <c r="Z2" s="15"/>
      <c r="AA2" s="15"/>
      <c r="AB2" s="15"/>
      <c r="AC2" s="15"/>
      <c r="AE2" s="15"/>
      <c r="AF2" s="15" t="s">
        <v>147</v>
      </c>
    </row>
    <row r="3" spans="1:32" ht="18" customHeight="1" x14ac:dyDescent="0.15">
      <c r="A3" s="5"/>
      <c r="B3" s="39" t="s">
        <v>167</v>
      </c>
      <c r="C3" s="39" t="s">
        <v>169</v>
      </c>
      <c r="D3" s="74" t="s">
        <v>171</v>
      </c>
      <c r="E3" s="74" t="s">
        <v>173</v>
      </c>
      <c r="F3" s="74" t="s">
        <v>175</v>
      </c>
      <c r="G3" s="74" t="s">
        <v>177</v>
      </c>
      <c r="H3" s="75" t="s">
        <v>179</v>
      </c>
      <c r="I3" s="74" t="s">
        <v>181</v>
      </c>
      <c r="J3" s="75" t="s">
        <v>183</v>
      </c>
      <c r="K3" s="75" t="s">
        <v>185</v>
      </c>
      <c r="L3" s="74" t="s">
        <v>187</v>
      </c>
      <c r="M3" s="74" t="s">
        <v>189</v>
      </c>
      <c r="N3" s="74" t="s">
        <v>191</v>
      </c>
      <c r="O3" s="74" t="s">
        <v>193</v>
      </c>
      <c r="P3" s="74" t="s">
        <v>195</v>
      </c>
      <c r="Q3" s="74" t="s">
        <v>196</v>
      </c>
      <c r="R3" s="39" t="s">
        <v>163</v>
      </c>
      <c r="S3" s="39" t="s">
        <v>294</v>
      </c>
      <c r="T3" s="39" t="s">
        <v>295</v>
      </c>
      <c r="U3" s="39" t="s">
        <v>303</v>
      </c>
      <c r="V3" s="39" t="s">
        <v>304</v>
      </c>
      <c r="W3" s="39" t="s">
        <v>307</v>
      </c>
      <c r="X3" s="39" t="s">
        <v>306</v>
      </c>
      <c r="Y3" s="39" t="s">
        <v>309</v>
      </c>
      <c r="Z3" s="39" t="s">
        <v>310</v>
      </c>
      <c r="AA3" s="39" t="s">
        <v>311</v>
      </c>
      <c r="AB3" s="39" t="s">
        <v>312</v>
      </c>
      <c r="AC3" s="39" t="s">
        <v>313</v>
      </c>
      <c r="AD3" s="39" t="s">
        <v>320</v>
      </c>
      <c r="AE3" s="39" t="str">
        <f>財政指標!AF3</f>
        <v>１８(H30)</v>
      </c>
      <c r="AF3" s="39" t="str">
        <f>財政指標!AG3</f>
        <v>１９(R１)</v>
      </c>
    </row>
    <row r="4" spans="1:32" ht="18" customHeight="1" x14ac:dyDescent="0.15">
      <c r="A4" s="11" t="s">
        <v>31</v>
      </c>
      <c r="B4" s="11"/>
      <c r="C4" s="11"/>
      <c r="D4" s="94">
        <f>税・旧南那須町!D4+税・旧烏山町!D4</f>
        <v>1460150</v>
      </c>
      <c r="E4" s="94">
        <f>税・旧南那須町!E4+税・旧烏山町!E4</f>
        <v>1567770</v>
      </c>
      <c r="F4" s="94">
        <f>税・旧南那須町!F4+税・旧烏山町!F4</f>
        <v>1538181</v>
      </c>
      <c r="G4" s="94">
        <f>税・旧南那須町!G4+税・旧烏山町!G4</f>
        <v>1302679</v>
      </c>
      <c r="H4" s="94">
        <f>税・旧南那須町!H4+税・旧烏山町!H4</f>
        <v>1397598</v>
      </c>
      <c r="I4" s="94">
        <f>税・旧南那須町!I4+税・旧烏山町!I4</f>
        <v>1307431</v>
      </c>
      <c r="J4" s="94">
        <f>税・旧南那須町!J4+税・旧烏山町!J4</f>
        <v>1464826</v>
      </c>
      <c r="K4" s="94">
        <f>税・旧南那須町!K4+税・旧烏山町!K4</f>
        <v>1252592</v>
      </c>
      <c r="L4" s="94">
        <f>税・旧南那須町!L4+税・旧烏山町!L4</f>
        <v>1183866</v>
      </c>
      <c r="M4" s="94">
        <f>税・旧南那須町!M4+税・旧烏山町!M4</f>
        <v>1220316</v>
      </c>
      <c r="N4" s="94">
        <f>税・旧南那須町!N4+税・旧烏山町!N4</f>
        <v>1204038</v>
      </c>
      <c r="O4" s="94">
        <f>税・旧南那須町!O4+税・旧烏山町!O4</f>
        <v>1104558</v>
      </c>
      <c r="P4" s="94">
        <f>税・旧南那須町!P4+税・旧烏山町!P4</f>
        <v>1032864</v>
      </c>
      <c r="Q4" s="94">
        <f>税・旧南那須町!Q4+税・旧烏山町!Q4</f>
        <v>1063468</v>
      </c>
      <c r="R4" s="13">
        <f>SUM(R5:R8)</f>
        <v>1114958</v>
      </c>
      <c r="S4" s="13">
        <f>SUM(S5:S8)</f>
        <v>1237060</v>
      </c>
      <c r="T4" s="13">
        <f>SUM(T5:T8)</f>
        <v>1526448</v>
      </c>
      <c r="U4" s="13">
        <f>SUM(U5:U8)</f>
        <v>1467145</v>
      </c>
      <c r="V4" s="13">
        <v>1373728</v>
      </c>
      <c r="W4" s="13">
        <v>1299579</v>
      </c>
      <c r="X4" s="13">
        <v>1286105</v>
      </c>
      <c r="Y4" s="106">
        <f>SUM(Y5:Y8)</f>
        <v>1349191</v>
      </c>
      <c r="Z4" s="106">
        <f t="shared" ref="Z4:AA4" si="0">SUM(Z5:Z8)</f>
        <v>1373207</v>
      </c>
      <c r="AA4" s="106">
        <f t="shared" si="0"/>
        <v>1330656</v>
      </c>
      <c r="AB4" s="106">
        <f>SUM(AB5:AB8)</f>
        <v>1373306</v>
      </c>
      <c r="AC4" s="106">
        <f>SUM(AC5:AC8)</f>
        <v>1332082</v>
      </c>
      <c r="AD4" s="106">
        <f>SUM(AD5:AD8)</f>
        <v>1387659</v>
      </c>
      <c r="AE4" s="106">
        <v>1340244</v>
      </c>
      <c r="AF4" s="106">
        <v>1349848</v>
      </c>
    </row>
    <row r="5" spans="1:32" ht="18" customHeight="1" x14ac:dyDescent="0.15">
      <c r="A5" s="11" t="s">
        <v>32</v>
      </c>
      <c r="B5" s="11"/>
      <c r="C5" s="11"/>
      <c r="D5" s="94">
        <f>税・旧南那須町!D5+税・旧烏山町!D5</f>
        <v>15924</v>
      </c>
      <c r="E5" s="94">
        <f>税・旧南那須町!E5+税・旧烏山町!E5</f>
        <v>15847</v>
      </c>
      <c r="F5" s="94">
        <f>税・旧南那須町!F5+税・旧烏山町!F5</f>
        <v>16145</v>
      </c>
      <c r="G5" s="94">
        <f>税・旧南那須町!G5+税・旧烏山町!G5</f>
        <v>16597</v>
      </c>
      <c r="H5" s="94">
        <f>税・旧南那須町!H5+税・旧烏山町!H5</f>
        <v>16893</v>
      </c>
      <c r="I5" s="94">
        <f>税・旧南那須町!I5+税・旧烏山町!I5</f>
        <v>22781</v>
      </c>
      <c r="J5" s="94">
        <f>税・旧南那須町!J5+税・旧烏山町!J5</f>
        <v>22783</v>
      </c>
      <c r="K5" s="94">
        <f>税・旧南那須町!K5+税・旧烏山町!K5</f>
        <v>22702</v>
      </c>
      <c r="L5" s="94">
        <f>税・旧南那須町!L5+税・旧烏山町!L5</f>
        <v>22144</v>
      </c>
      <c r="M5" s="94">
        <f>税・旧南那須町!M5+税・旧烏山町!M5</f>
        <v>22563</v>
      </c>
      <c r="N5" s="94">
        <f>税・旧南那須町!N5+税・旧烏山町!N5</f>
        <v>22412</v>
      </c>
      <c r="O5" s="94">
        <f>税・旧南那須町!O5+税・旧烏山町!O5</f>
        <v>23077</v>
      </c>
      <c r="P5" s="94">
        <f>税・旧南那須町!P5+税・旧烏山町!P5</f>
        <v>21889</v>
      </c>
      <c r="Q5" s="94">
        <f>税・旧南那須町!Q5+税・旧烏山町!Q5</f>
        <v>32380</v>
      </c>
      <c r="R5" s="13">
        <v>36986</v>
      </c>
      <c r="S5" s="13">
        <v>40997</v>
      </c>
      <c r="T5" s="13">
        <v>42918</v>
      </c>
      <c r="U5" s="13">
        <v>43668</v>
      </c>
      <c r="V5" s="13">
        <v>44191</v>
      </c>
      <c r="W5" s="13">
        <v>44185</v>
      </c>
      <c r="X5" s="13">
        <v>42749</v>
      </c>
      <c r="Y5" s="106">
        <v>42476</v>
      </c>
      <c r="Z5" s="106">
        <v>42384</v>
      </c>
      <c r="AA5" s="106">
        <v>41621</v>
      </c>
      <c r="AB5" s="106">
        <v>41074</v>
      </c>
      <c r="AC5" s="122">
        <v>40815</v>
      </c>
      <c r="AD5" s="122">
        <v>47710</v>
      </c>
      <c r="AE5" s="122">
        <v>47536</v>
      </c>
      <c r="AF5" s="122">
        <v>47252</v>
      </c>
    </row>
    <row r="6" spans="1:32" ht="18" customHeight="1" x14ac:dyDescent="0.15">
      <c r="A6" s="11" t="s">
        <v>33</v>
      </c>
      <c r="B6" s="11"/>
      <c r="C6" s="11"/>
      <c r="D6" s="94">
        <f>税・旧南那須町!D6+税・旧烏山町!D6</f>
        <v>1057437</v>
      </c>
      <c r="E6" s="94">
        <f>税・旧南那須町!E6+税・旧烏山町!E6</f>
        <v>1183909</v>
      </c>
      <c r="F6" s="94">
        <f>税・旧南那須町!F6+税・旧烏山町!F6</f>
        <v>1234245</v>
      </c>
      <c r="G6" s="94">
        <f>税・旧南那須町!G6+税・旧烏山町!G6</f>
        <v>1015714</v>
      </c>
      <c r="H6" s="94">
        <f>税・旧南那須町!H6+税・旧烏山町!H6</f>
        <v>1048065</v>
      </c>
      <c r="I6" s="94">
        <f>税・旧南那須町!I6+税・旧烏山町!I6</f>
        <v>1000225</v>
      </c>
      <c r="J6" s="94">
        <f>税・旧南那須町!J6+税・旧烏山町!J6</f>
        <v>1160270</v>
      </c>
      <c r="K6" s="94">
        <f>税・旧南那須町!K6+税・旧烏山町!K6</f>
        <v>977300</v>
      </c>
      <c r="L6" s="94">
        <f>税・旧南那須町!L6+税・旧烏山町!L6</f>
        <v>957195</v>
      </c>
      <c r="M6" s="94">
        <f>税・旧南那須町!M6+税・旧烏山町!M6</f>
        <v>930143</v>
      </c>
      <c r="N6" s="94">
        <f>税・旧南那須町!N6+税・旧烏山町!N6</f>
        <v>927658</v>
      </c>
      <c r="O6" s="94">
        <f>税・旧南那須町!O6+税・旧烏山町!O6</f>
        <v>875442</v>
      </c>
      <c r="P6" s="94">
        <f>税・旧南那須町!P6+税・旧烏山町!P6</f>
        <v>804975</v>
      </c>
      <c r="Q6" s="94">
        <f>税・旧南那須町!Q6+税・旧烏山町!Q6</f>
        <v>777371</v>
      </c>
      <c r="R6" s="14">
        <v>804246</v>
      </c>
      <c r="S6" s="14">
        <v>886609</v>
      </c>
      <c r="T6" s="14">
        <v>1179453</v>
      </c>
      <c r="U6" s="14">
        <v>1190960</v>
      </c>
      <c r="V6" s="14">
        <v>1174620</v>
      </c>
      <c r="W6" s="14">
        <v>1046786</v>
      </c>
      <c r="X6" s="14">
        <v>1042094</v>
      </c>
      <c r="Y6" s="14">
        <v>1065584</v>
      </c>
      <c r="Z6" s="14">
        <v>1097185</v>
      </c>
      <c r="AA6" s="14">
        <v>1066624</v>
      </c>
      <c r="AB6" s="14">
        <v>1061697</v>
      </c>
      <c r="AC6" s="125">
        <v>1076407</v>
      </c>
      <c r="AD6" s="125">
        <v>1086814</v>
      </c>
      <c r="AE6" s="125">
        <v>1087782</v>
      </c>
      <c r="AF6" s="125">
        <v>1073990</v>
      </c>
    </row>
    <row r="7" spans="1:32" ht="18" customHeight="1" x14ac:dyDescent="0.15">
      <c r="A7" s="11" t="s">
        <v>34</v>
      </c>
      <c r="B7" s="11"/>
      <c r="C7" s="11"/>
      <c r="D7" s="94">
        <f>税・旧南那須町!D7+税・旧烏山町!D7</f>
        <v>58258</v>
      </c>
      <c r="E7" s="94">
        <f>税・旧南那須町!E7+税・旧烏山町!E7</f>
        <v>59969</v>
      </c>
      <c r="F7" s="94">
        <f>税・旧南那須町!F7+税・旧烏山町!F7</f>
        <v>63392</v>
      </c>
      <c r="G7" s="94">
        <f>税・旧南那須町!G7+税・旧烏山町!G7</f>
        <v>68352</v>
      </c>
      <c r="H7" s="94">
        <f>税・旧南那須町!H7+税・旧烏山町!H7</f>
        <v>71781</v>
      </c>
      <c r="I7" s="94">
        <f>税・旧南那須町!I7+税・旧烏山町!I7</f>
        <v>75787</v>
      </c>
      <c r="J7" s="94">
        <f>税・旧南那須町!J7+税・旧烏山町!J7</f>
        <v>75806</v>
      </c>
      <c r="K7" s="94">
        <f>税・旧南那須町!K7+税・旧烏山町!K7</f>
        <v>74636</v>
      </c>
      <c r="L7" s="94">
        <f>税・旧南那須町!L7+税・旧烏山町!L7</f>
        <v>80108</v>
      </c>
      <c r="M7" s="94">
        <f>税・旧南那須町!M7+税・旧烏山町!M7</f>
        <v>86864</v>
      </c>
      <c r="N7" s="94">
        <f>税・旧南那須町!N7+税・旧烏山町!N7</f>
        <v>78420</v>
      </c>
      <c r="O7" s="94">
        <f>税・旧南那須町!O7+税・旧烏山町!O7</f>
        <v>72973</v>
      </c>
      <c r="P7" s="94">
        <f>税・旧南那須町!P7+税・旧烏山町!P7</f>
        <v>78121</v>
      </c>
      <c r="Q7" s="94">
        <f>税・旧南那須町!Q7+税・旧烏山町!Q7</f>
        <v>82546</v>
      </c>
      <c r="R7" s="14">
        <v>82988</v>
      </c>
      <c r="S7" s="14">
        <v>80057</v>
      </c>
      <c r="T7" s="14">
        <v>80214</v>
      </c>
      <c r="U7" s="14">
        <v>78136</v>
      </c>
      <c r="V7" s="14">
        <v>67899</v>
      </c>
      <c r="W7" s="14">
        <v>83235</v>
      </c>
      <c r="X7" s="14">
        <v>76622</v>
      </c>
      <c r="Y7" s="14">
        <v>78369</v>
      </c>
      <c r="Z7" s="14">
        <v>84166</v>
      </c>
      <c r="AA7" s="14">
        <v>79816</v>
      </c>
      <c r="AB7" s="14">
        <v>74775</v>
      </c>
      <c r="AC7" s="125">
        <v>78792</v>
      </c>
      <c r="AD7" s="125">
        <v>87885</v>
      </c>
      <c r="AE7" s="125">
        <v>83604</v>
      </c>
      <c r="AF7" s="125">
        <v>90940</v>
      </c>
    </row>
    <row r="8" spans="1:32" ht="18" customHeight="1" x14ac:dyDescent="0.15">
      <c r="A8" s="11" t="s">
        <v>35</v>
      </c>
      <c r="B8" s="11"/>
      <c r="C8" s="11"/>
      <c r="D8" s="94">
        <f>税・旧南那須町!D8+税・旧烏山町!D8</f>
        <v>328531</v>
      </c>
      <c r="E8" s="94">
        <f>税・旧南那須町!E8+税・旧烏山町!E8</f>
        <v>308045</v>
      </c>
      <c r="F8" s="94">
        <f>税・旧南那須町!F8+税・旧烏山町!F8</f>
        <v>224399</v>
      </c>
      <c r="G8" s="94">
        <f>税・旧南那須町!G8+税・旧烏山町!G8</f>
        <v>202016</v>
      </c>
      <c r="H8" s="94">
        <f>税・旧南那須町!H8+税・旧烏山町!H8</f>
        <v>260859</v>
      </c>
      <c r="I8" s="94">
        <f>税・旧南那須町!I8+税・旧烏山町!I8</f>
        <v>208638</v>
      </c>
      <c r="J8" s="94">
        <f>税・旧南那須町!J8+税・旧烏山町!J8</f>
        <v>205967</v>
      </c>
      <c r="K8" s="94">
        <f>税・旧南那須町!K8+税・旧烏山町!K8</f>
        <v>177954</v>
      </c>
      <c r="L8" s="94">
        <f>税・旧南那須町!L8+税・旧烏山町!L8</f>
        <v>124419</v>
      </c>
      <c r="M8" s="94">
        <f>税・旧南那須町!M8+税・旧烏山町!M8</f>
        <v>180746</v>
      </c>
      <c r="N8" s="94">
        <f>税・旧南那須町!N8+税・旧烏山町!N8</f>
        <v>175548</v>
      </c>
      <c r="O8" s="94">
        <f>税・旧南那須町!O8+税・旧烏山町!O8</f>
        <v>133066</v>
      </c>
      <c r="P8" s="94">
        <f>税・旧南那須町!P8+税・旧烏山町!P8</f>
        <v>127879</v>
      </c>
      <c r="Q8" s="94">
        <f>税・旧南那須町!Q8+税・旧烏山町!Q8</f>
        <v>171171</v>
      </c>
      <c r="R8" s="14">
        <v>190738</v>
      </c>
      <c r="S8" s="14">
        <v>229397</v>
      </c>
      <c r="T8" s="14">
        <v>223863</v>
      </c>
      <c r="U8" s="14">
        <v>154381</v>
      </c>
      <c r="V8" s="14">
        <v>87018</v>
      </c>
      <c r="W8" s="14">
        <v>125373</v>
      </c>
      <c r="X8" s="14">
        <v>124640</v>
      </c>
      <c r="Y8" s="14">
        <v>162762</v>
      </c>
      <c r="Z8" s="14">
        <v>149472</v>
      </c>
      <c r="AA8" s="14">
        <v>142595</v>
      </c>
      <c r="AB8" s="14">
        <v>195760</v>
      </c>
      <c r="AC8" s="125">
        <v>136068</v>
      </c>
      <c r="AD8" s="125">
        <v>165250</v>
      </c>
      <c r="AE8" s="125">
        <v>121322</v>
      </c>
      <c r="AF8" s="125">
        <v>137666</v>
      </c>
    </row>
    <row r="9" spans="1:32" ht="18" customHeight="1" x14ac:dyDescent="0.15">
      <c r="A9" s="11" t="s">
        <v>36</v>
      </c>
      <c r="B9" s="11"/>
      <c r="C9" s="11"/>
      <c r="D9" s="94">
        <f>税・旧南那須町!D9+税・旧烏山町!D9</f>
        <v>1116278</v>
      </c>
      <c r="E9" s="94">
        <f>税・旧南那須町!E9+税・旧烏山町!E9</f>
        <v>1204451</v>
      </c>
      <c r="F9" s="94">
        <f>税・旧南那須町!F9+税・旧烏山町!F9</f>
        <v>1286992</v>
      </c>
      <c r="G9" s="94">
        <f>税・旧南那須町!G9+税・旧烏山町!G9</f>
        <v>1339689</v>
      </c>
      <c r="H9" s="94">
        <f>税・旧南那須町!H9+税・旧烏山町!H9</f>
        <v>1420240</v>
      </c>
      <c r="I9" s="94">
        <f>税・旧南那須町!I9+税・旧烏山町!I9</f>
        <v>1419902</v>
      </c>
      <c r="J9" s="94">
        <f>税・旧南那須町!J9+税・旧烏山町!J9</f>
        <v>1354733</v>
      </c>
      <c r="K9" s="94">
        <f>税・旧南那須町!K9+税・旧烏山町!K9</f>
        <v>1415869</v>
      </c>
      <c r="L9" s="94">
        <f>税・旧南那須町!L9+税・旧烏山町!L9</f>
        <v>1463554</v>
      </c>
      <c r="M9" s="94">
        <f>税・旧南那須町!M9+税・旧烏山町!M9</f>
        <v>1391260</v>
      </c>
      <c r="N9" s="94">
        <f>税・旧南那須町!N9+税・旧烏山町!N9</f>
        <v>1420212</v>
      </c>
      <c r="O9" s="94">
        <f>税・旧南那須町!O9+税・旧烏山町!O9</f>
        <v>1437438</v>
      </c>
      <c r="P9" s="94">
        <f>税・旧南那須町!P9+税・旧烏山町!P9</f>
        <v>1454460</v>
      </c>
      <c r="Q9" s="94">
        <f>税・旧南那須町!Q9+税・旧烏山町!Q9</f>
        <v>1488215</v>
      </c>
      <c r="R9" s="13">
        <v>1467544</v>
      </c>
      <c r="S9" s="13">
        <v>1430217</v>
      </c>
      <c r="T9" s="13">
        <v>1458534</v>
      </c>
      <c r="U9" s="13">
        <v>1505820</v>
      </c>
      <c r="V9" s="13">
        <v>1478143</v>
      </c>
      <c r="W9" s="13">
        <v>1503907</v>
      </c>
      <c r="X9" s="13">
        <v>1495845</v>
      </c>
      <c r="Y9" s="106">
        <v>1392131</v>
      </c>
      <c r="Z9" s="106">
        <v>1467685</v>
      </c>
      <c r="AA9" s="106">
        <v>1422018</v>
      </c>
      <c r="AB9" s="106">
        <v>1413753</v>
      </c>
      <c r="AC9" s="122">
        <v>1541630</v>
      </c>
      <c r="AD9" s="122">
        <v>1643085</v>
      </c>
      <c r="AE9" s="122">
        <v>1671089</v>
      </c>
      <c r="AF9" s="122">
        <v>1666875</v>
      </c>
    </row>
    <row r="10" spans="1:32" ht="18" customHeight="1" x14ac:dyDescent="0.15">
      <c r="A10" s="11" t="s">
        <v>37</v>
      </c>
      <c r="B10" s="11"/>
      <c r="C10" s="11"/>
      <c r="D10" s="94">
        <f>税・旧南那須町!D10+税・旧烏山町!D10</f>
        <v>1115638</v>
      </c>
      <c r="E10" s="94">
        <f>税・旧南那須町!E10+税・旧烏山町!E10</f>
        <v>1203792</v>
      </c>
      <c r="F10" s="94">
        <f>税・旧南那須町!F10+税・旧烏山町!F10</f>
        <v>1286317</v>
      </c>
      <c r="G10" s="94">
        <f>税・旧南那須町!G10+税・旧烏山町!G10</f>
        <v>1339012</v>
      </c>
      <c r="H10" s="94">
        <f>税・旧南那須町!H10+税・旧烏山町!H10</f>
        <v>1419579</v>
      </c>
      <c r="I10" s="94">
        <f>税・旧南那須町!I10+税・旧烏山町!I10</f>
        <v>1419249</v>
      </c>
      <c r="J10" s="94">
        <f>税・旧南那須町!J10+税・旧烏山町!J10</f>
        <v>1354061</v>
      </c>
      <c r="K10" s="94">
        <f>税・旧南那須町!K10+税・旧烏山町!K10</f>
        <v>1382202</v>
      </c>
      <c r="L10" s="94">
        <f>税・旧南那須町!L10+税・旧烏山町!L10</f>
        <v>1462883</v>
      </c>
      <c r="M10" s="94">
        <f>税・旧南那須町!M10+税・旧烏山町!M10</f>
        <v>1390585</v>
      </c>
      <c r="N10" s="94">
        <f>税・旧南那須町!N10+税・旧烏山町!N10</f>
        <v>1419534</v>
      </c>
      <c r="O10" s="94">
        <f>税・旧南那須町!O10+税・旧烏山町!O10</f>
        <v>1436756</v>
      </c>
      <c r="P10" s="94">
        <f>税・旧南那須町!P10+税・旧烏山町!P10</f>
        <v>1453773</v>
      </c>
      <c r="Q10" s="94">
        <f>税・旧南那須町!Q10+税・旧烏山町!Q10</f>
        <v>1485203</v>
      </c>
      <c r="R10" s="13">
        <v>1464588</v>
      </c>
      <c r="S10" s="13">
        <v>1427515</v>
      </c>
      <c r="T10" s="13">
        <v>1455639</v>
      </c>
      <c r="U10" s="13">
        <v>1505044</v>
      </c>
      <c r="V10" s="13">
        <v>1477370</v>
      </c>
      <c r="W10" s="13">
        <v>1503238</v>
      </c>
      <c r="X10" s="13">
        <v>1495222</v>
      </c>
      <c r="Y10" s="106">
        <v>1391460</v>
      </c>
      <c r="Z10" s="106">
        <v>1467073</v>
      </c>
      <c r="AA10" s="106">
        <v>1421431</v>
      </c>
      <c r="AB10" s="106">
        <v>1413139</v>
      </c>
      <c r="AC10" s="122">
        <v>1540968</v>
      </c>
      <c r="AD10" s="122">
        <v>1642095</v>
      </c>
      <c r="AE10" s="122">
        <v>1670060</v>
      </c>
      <c r="AF10" s="122">
        <v>1665806</v>
      </c>
    </row>
    <row r="11" spans="1:32" ht="18" customHeight="1" x14ac:dyDescent="0.15">
      <c r="A11" s="11" t="s">
        <v>38</v>
      </c>
      <c r="B11" s="11"/>
      <c r="C11" s="11"/>
      <c r="D11" s="94">
        <f>税・旧南那須町!D11+税・旧烏山町!D11</f>
        <v>39941</v>
      </c>
      <c r="E11" s="94">
        <f>税・旧南那須町!E11+税・旧烏山町!E11</f>
        <v>41503</v>
      </c>
      <c r="F11" s="94">
        <f>税・旧南那須町!F11+税・旧烏山町!F11</f>
        <v>42235</v>
      </c>
      <c r="G11" s="94">
        <f>税・旧南那須町!G11+税・旧烏山町!G11</f>
        <v>43228</v>
      </c>
      <c r="H11" s="94">
        <f>税・旧南那須町!H11+税・旧烏山町!H11</f>
        <v>44443</v>
      </c>
      <c r="I11" s="94">
        <f>税・旧南那須町!I11+税・旧烏山町!I11</f>
        <v>45067</v>
      </c>
      <c r="J11" s="94">
        <f>税・旧南那須町!J11+税・旧烏山町!J11</f>
        <v>46242</v>
      </c>
      <c r="K11" s="94">
        <f>税・旧南那須町!K11+税・旧烏山町!K11</f>
        <v>46685</v>
      </c>
      <c r="L11" s="94">
        <f>税・旧南那須町!L11+税・旧烏山町!L11</f>
        <v>47185</v>
      </c>
      <c r="M11" s="94">
        <f>税・旧南那須町!M11+税・旧烏山町!M11</f>
        <v>48522</v>
      </c>
      <c r="N11" s="94">
        <f>税・旧南那須町!N11+税・旧烏山町!N11</f>
        <v>49825</v>
      </c>
      <c r="O11" s="94">
        <f>税・旧南那須町!O11+税・旧烏山町!O11</f>
        <v>50824</v>
      </c>
      <c r="P11" s="94">
        <f>税・旧南那須町!P11+税・旧烏山町!P11</f>
        <v>52657</v>
      </c>
      <c r="Q11" s="94">
        <f>税・旧南那須町!Q11+税・旧烏山町!Q11</f>
        <v>54216</v>
      </c>
      <c r="R11" s="13">
        <v>55058</v>
      </c>
      <c r="S11" s="13">
        <v>56949</v>
      </c>
      <c r="T11" s="13">
        <v>58609</v>
      </c>
      <c r="U11" s="13">
        <v>60043</v>
      </c>
      <c r="V11" s="13">
        <v>61308</v>
      </c>
      <c r="W11" s="13">
        <v>63563</v>
      </c>
      <c r="X11" s="13">
        <v>64449</v>
      </c>
      <c r="Y11" s="106">
        <v>65466</v>
      </c>
      <c r="Z11" s="106">
        <v>66508</v>
      </c>
      <c r="AA11" s="106">
        <v>67597</v>
      </c>
      <c r="AB11" s="106">
        <v>68571</v>
      </c>
      <c r="AC11" s="122">
        <v>84973</v>
      </c>
      <c r="AD11" s="122">
        <v>87879</v>
      </c>
      <c r="AE11" s="122">
        <v>90417</v>
      </c>
      <c r="AF11" s="122">
        <v>91995</v>
      </c>
    </row>
    <row r="12" spans="1:32" ht="18" customHeight="1" x14ac:dyDescent="0.15">
      <c r="A12" s="11" t="s">
        <v>39</v>
      </c>
      <c r="B12" s="11"/>
      <c r="C12" s="11"/>
      <c r="D12" s="94">
        <f>税・旧南那須町!D12+税・旧烏山町!D12</f>
        <v>136341</v>
      </c>
      <c r="E12" s="94">
        <f>税・旧南那須町!E12+税・旧烏山町!E12</f>
        <v>135759</v>
      </c>
      <c r="F12" s="94">
        <f>税・旧南那須町!F12+税・旧烏山町!F12</f>
        <v>136820</v>
      </c>
      <c r="G12" s="94">
        <f>税・旧南那須町!G12+税・旧烏山町!G12</f>
        <v>137031</v>
      </c>
      <c r="H12" s="94">
        <f>税・旧南那須町!H12+税・旧烏山町!H12</f>
        <v>137218</v>
      </c>
      <c r="I12" s="94">
        <f>税・旧南那須町!I12+税・旧烏山町!I12</f>
        <v>134154</v>
      </c>
      <c r="J12" s="94">
        <f>税・旧南那須町!J12+税・旧烏山町!J12</f>
        <v>159366</v>
      </c>
      <c r="K12" s="94">
        <f>税・旧南那須町!K12+税・旧烏山町!K12</f>
        <v>164665</v>
      </c>
      <c r="L12" s="94">
        <f>税・旧南那須町!L12+税・旧烏山町!L12</f>
        <v>180373</v>
      </c>
      <c r="M12" s="94">
        <f>税・旧南那須町!M12+税・旧烏山町!M12</f>
        <v>176133</v>
      </c>
      <c r="N12" s="94">
        <f>税・旧南那須町!N12+税・旧烏山町!N12</f>
        <v>175500</v>
      </c>
      <c r="O12" s="94">
        <f>税・旧南那須町!O12+税・旧烏山町!O12</f>
        <v>168279</v>
      </c>
      <c r="P12" s="94">
        <f>税・旧南那須町!P12+税・旧烏山町!P12</f>
        <v>173136</v>
      </c>
      <c r="Q12" s="94">
        <f>税・旧南那須町!Q12+税・旧烏山町!Q12</f>
        <v>172795</v>
      </c>
      <c r="R12" s="13">
        <v>165526</v>
      </c>
      <c r="S12" s="13">
        <v>169985</v>
      </c>
      <c r="T12" s="13">
        <v>167075</v>
      </c>
      <c r="U12" s="13">
        <v>157521</v>
      </c>
      <c r="V12" s="13">
        <v>148429</v>
      </c>
      <c r="W12" s="13">
        <v>149281</v>
      </c>
      <c r="X12" s="13">
        <v>176242</v>
      </c>
      <c r="Y12" s="106">
        <v>171646</v>
      </c>
      <c r="Z12" s="106">
        <v>187732</v>
      </c>
      <c r="AA12" s="106">
        <v>187938</v>
      </c>
      <c r="AB12" s="106">
        <v>189000</v>
      </c>
      <c r="AC12" s="122">
        <v>181402</v>
      </c>
      <c r="AD12" s="122">
        <v>170948</v>
      </c>
      <c r="AE12" s="122">
        <v>163370</v>
      </c>
      <c r="AF12" s="122">
        <v>164587</v>
      </c>
    </row>
    <row r="13" spans="1:32" ht="18" customHeight="1" x14ac:dyDescent="0.15">
      <c r="A13" s="11" t="s">
        <v>40</v>
      </c>
      <c r="B13" s="11"/>
      <c r="C13" s="11"/>
      <c r="D13" s="94">
        <f>税・旧南那須町!D13+税・旧烏山町!D13</f>
        <v>0</v>
      </c>
      <c r="E13" s="94">
        <f>税・旧南那須町!E13+税・旧烏山町!E13</f>
        <v>0</v>
      </c>
      <c r="F13" s="94">
        <f>税・旧南那須町!F13+税・旧烏山町!F13</f>
        <v>0</v>
      </c>
      <c r="G13" s="94">
        <f>税・旧南那須町!G13+税・旧烏山町!G13</f>
        <v>0</v>
      </c>
      <c r="H13" s="94">
        <f>税・旧南那須町!H13+税・旧烏山町!H13</f>
        <v>0</v>
      </c>
      <c r="I13" s="94">
        <f>税・旧南那須町!I13+税・旧烏山町!I13</f>
        <v>0</v>
      </c>
      <c r="J13" s="94">
        <f>税・旧南那須町!J13+税・旧烏山町!J13</f>
        <v>0</v>
      </c>
      <c r="K13" s="94">
        <f>税・旧南那須町!K13+税・旧烏山町!K13</f>
        <v>0</v>
      </c>
      <c r="L13" s="94">
        <f>税・旧南那須町!L13+税・旧烏山町!L13</f>
        <v>0</v>
      </c>
      <c r="M13" s="94">
        <f>税・旧南那須町!M13+税・旧烏山町!M13</f>
        <v>0</v>
      </c>
      <c r="N13" s="94">
        <f>税・旧南那須町!N13+税・旧烏山町!N13</f>
        <v>0</v>
      </c>
      <c r="O13" s="94">
        <f>税・旧南那須町!O13+税・旧烏山町!O13</f>
        <v>0</v>
      </c>
      <c r="P13" s="94">
        <f>税・旧南那須町!P13+税・旧烏山町!P13</f>
        <v>0</v>
      </c>
      <c r="Q13" s="94">
        <f>税・旧南那須町!Q13+税・旧烏山町!Q13</f>
        <v>0</v>
      </c>
      <c r="R13" s="13">
        <v>393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06">
        <v>0</v>
      </c>
      <c r="Z13" s="106">
        <v>0</v>
      </c>
      <c r="AA13" s="106">
        <v>0</v>
      </c>
      <c r="AB13" s="106">
        <v>0</v>
      </c>
      <c r="AC13" s="106">
        <v>0</v>
      </c>
      <c r="AD13" s="106">
        <v>0</v>
      </c>
      <c r="AE13" s="106">
        <v>0</v>
      </c>
      <c r="AF13" s="106">
        <v>0</v>
      </c>
    </row>
    <row r="14" spans="1:32" ht="18" customHeight="1" x14ac:dyDescent="0.15">
      <c r="A14" s="11" t="s">
        <v>41</v>
      </c>
      <c r="B14" s="11"/>
      <c r="C14" s="11"/>
      <c r="D14" s="94">
        <f>税・旧南那須町!D14+税・旧烏山町!D14</f>
        <v>33395</v>
      </c>
      <c r="E14" s="94">
        <f>税・旧南那須町!E14+税・旧烏山町!E14</f>
        <v>14320</v>
      </c>
      <c r="F14" s="94">
        <f>税・旧南那須町!F14+税・旧烏山町!F14</f>
        <v>14626</v>
      </c>
      <c r="G14" s="94">
        <f>税・旧南那須町!G14+税・旧烏山町!G14</f>
        <v>12752</v>
      </c>
      <c r="H14" s="94">
        <f>税・旧南那須町!H14+税・旧烏山町!H14</f>
        <v>35310</v>
      </c>
      <c r="I14" s="94">
        <f>税・旧南那須町!I14+税・旧烏山町!I14</f>
        <v>16050</v>
      </c>
      <c r="J14" s="94">
        <f>税・旧南那須町!J14+税・旧烏山町!J14</f>
        <v>20741</v>
      </c>
      <c r="K14" s="94">
        <f>税・旧南那須町!K14+税・旧烏山町!K14</f>
        <v>12356</v>
      </c>
      <c r="L14" s="94">
        <f>税・旧南那須町!L14+税・旧烏山町!L14</f>
        <v>13871</v>
      </c>
      <c r="M14" s="94">
        <f>税・旧南那須町!M14+税・旧烏山町!M14</f>
        <v>12313</v>
      </c>
      <c r="N14" s="94">
        <f>税・旧南那須町!N14+税・旧烏山町!N14</f>
        <v>7589</v>
      </c>
      <c r="O14" s="94">
        <f>税・旧南那須町!O14+税・旧烏山町!O14</f>
        <v>4402</v>
      </c>
      <c r="P14" s="94">
        <f>税・旧南那須町!P14+税・旧烏山町!P14</f>
        <v>0</v>
      </c>
      <c r="Q14" s="94">
        <f>税・旧南那須町!Q14+税・旧烏山町!Q14</f>
        <v>0</v>
      </c>
      <c r="R14" s="13">
        <v>320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06">
        <v>0</v>
      </c>
      <c r="Z14" s="106">
        <v>0</v>
      </c>
      <c r="AA14" s="106">
        <v>0</v>
      </c>
      <c r="AB14" s="106">
        <v>0</v>
      </c>
      <c r="AC14" s="106">
        <v>0</v>
      </c>
      <c r="AD14" s="106">
        <v>0</v>
      </c>
      <c r="AE14" s="106">
        <v>0</v>
      </c>
      <c r="AF14" s="106">
        <v>0</v>
      </c>
    </row>
    <row r="15" spans="1:32" ht="18" customHeight="1" x14ac:dyDescent="0.15">
      <c r="A15" s="11" t="s">
        <v>42</v>
      </c>
      <c r="B15" s="11"/>
      <c r="C15" s="11"/>
      <c r="D15" s="94">
        <f>税・旧南那須町!D15+税・旧烏山町!D15</f>
        <v>0</v>
      </c>
      <c r="E15" s="94">
        <f>税・旧南那須町!E15+税・旧烏山町!E15</f>
        <v>0</v>
      </c>
      <c r="F15" s="94">
        <f>税・旧南那須町!F15+税・旧烏山町!F15</f>
        <v>0</v>
      </c>
      <c r="G15" s="94">
        <f>税・旧南那須町!G15+税・旧烏山町!G15</f>
        <v>0</v>
      </c>
      <c r="H15" s="94">
        <f>税・旧南那須町!H15+税・旧烏山町!H15</f>
        <v>0</v>
      </c>
      <c r="I15" s="94">
        <f>税・旧南那須町!I15+税・旧烏山町!I15</f>
        <v>0</v>
      </c>
      <c r="J15" s="94">
        <f>税・旧南那須町!J15+税・旧烏山町!J15</f>
        <v>0</v>
      </c>
      <c r="K15" s="94">
        <f>税・旧南那須町!K15+税・旧烏山町!K15</f>
        <v>0</v>
      </c>
      <c r="L15" s="94">
        <f>税・旧南那須町!L15+税・旧烏山町!L15</f>
        <v>0</v>
      </c>
      <c r="M15" s="94">
        <f>税・旧南那須町!M15+税・旧烏山町!M15</f>
        <v>0</v>
      </c>
      <c r="N15" s="94">
        <f>税・旧南那須町!N15+税・旧烏山町!N15</f>
        <v>0</v>
      </c>
      <c r="O15" s="94">
        <f>税・旧南那須町!O15+税・旧烏山町!O15</f>
        <v>0</v>
      </c>
      <c r="P15" s="94">
        <f>税・旧南那須町!P15+税・旧烏山町!P15</f>
        <v>0</v>
      </c>
      <c r="Q15" s="94">
        <f>税・旧南那須町!Q15+税・旧烏山町!Q15</f>
        <v>0</v>
      </c>
      <c r="R15" s="13">
        <v>1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06">
        <v>0</v>
      </c>
      <c r="Z15" s="106">
        <v>0</v>
      </c>
      <c r="AA15" s="106">
        <v>0</v>
      </c>
      <c r="AB15" s="106">
        <v>0</v>
      </c>
      <c r="AC15" s="106">
        <v>0</v>
      </c>
      <c r="AD15" s="106">
        <v>0</v>
      </c>
      <c r="AE15" s="106">
        <v>0</v>
      </c>
      <c r="AF15" s="106">
        <v>0</v>
      </c>
    </row>
    <row r="16" spans="1:32" ht="18" customHeight="1" x14ac:dyDescent="0.15">
      <c r="A16" s="11" t="s">
        <v>43</v>
      </c>
      <c r="B16" s="11"/>
      <c r="C16" s="11"/>
      <c r="D16" s="94">
        <f>税・旧南那須町!D16+税・旧烏山町!D16</f>
        <v>0</v>
      </c>
      <c r="E16" s="94">
        <f>税・旧南那須町!E16+税・旧烏山町!E16</f>
        <v>0</v>
      </c>
      <c r="F16" s="94">
        <f>税・旧南那須町!F16+税・旧烏山町!F16</f>
        <v>0</v>
      </c>
      <c r="G16" s="94">
        <f>税・旧南那須町!G16+税・旧烏山町!G16</f>
        <v>0</v>
      </c>
      <c r="H16" s="94">
        <f>税・旧南那須町!H16+税・旧烏山町!H16</f>
        <v>0</v>
      </c>
      <c r="I16" s="94">
        <f>税・旧南那須町!I16+税・旧烏山町!I16</f>
        <v>0</v>
      </c>
      <c r="J16" s="94">
        <f>税・旧南那須町!J16+税・旧烏山町!J16</f>
        <v>0</v>
      </c>
      <c r="K16" s="94">
        <f>税・旧南那須町!K16+税・旧烏山町!K16</f>
        <v>0</v>
      </c>
      <c r="L16" s="94">
        <f>税・旧南那須町!L16+税・旧烏山町!L16</f>
        <v>0</v>
      </c>
      <c r="M16" s="94">
        <f>税・旧南那須町!M16+税・旧烏山町!M16</f>
        <v>0</v>
      </c>
      <c r="N16" s="94">
        <f>税・旧南那須町!N16+税・旧烏山町!N16</f>
        <v>0</v>
      </c>
      <c r="O16" s="94">
        <f>税・旧南那須町!O16+税・旧烏山町!O16</f>
        <v>0</v>
      </c>
      <c r="P16" s="94">
        <f>税・旧南那須町!P16+税・旧烏山町!P16</f>
        <v>0</v>
      </c>
      <c r="Q16" s="94">
        <f>税・旧南那須町!Q16+税・旧烏山町!Q16</f>
        <v>0</v>
      </c>
      <c r="R16" s="13">
        <v>1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06">
        <v>0</v>
      </c>
    </row>
    <row r="17" spans="1:32" ht="18" customHeight="1" x14ac:dyDescent="0.15">
      <c r="A17" s="11" t="s">
        <v>44</v>
      </c>
      <c r="B17" s="11"/>
      <c r="C17" s="11"/>
      <c r="D17" s="94">
        <f>税・旧南那須町!D17+税・旧烏山町!D17</f>
        <v>8026</v>
      </c>
      <c r="E17" s="94">
        <f>税・旧南那須町!E17+税・旧烏山町!E17</f>
        <v>8119</v>
      </c>
      <c r="F17" s="94">
        <f>税・旧南那須町!F17+税・旧烏山町!F17</f>
        <v>9919</v>
      </c>
      <c r="G17" s="94">
        <f>税・旧南那須町!G17+税・旧烏山町!G17</f>
        <v>14817</v>
      </c>
      <c r="H17" s="94">
        <f>税・旧南那須町!H17+税・旧烏山町!H17</f>
        <v>18777</v>
      </c>
      <c r="I17" s="94">
        <f>税・旧南那須町!I17+税・旧烏山町!I17</f>
        <v>16942</v>
      </c>
      <c r="J17" s="94">
        <f>税・旧南那須町!J17+税・旧烏山町!J17</f>
        <v>14126</v>
      </c>
      <c r="K17" s="94">
        <f>税・旧南那須町!K17+税・旧烏山町!K17</f>
        <v>11530</v>
      </c>
      <c r="L17" s="94">
        <f>税・旧南那須町!L17+税・旧烏山町!L17</f>
        <v>9084</v>
      </c>
      <c r="M17" s="94">
        <f>税・旧南那須町!M17+税・旧烏山町!M17</f>
        <v>8661</v>
      </c>
      <c r="N17" s="94">
        <f>税・旧南那須町!N17+税・旧烏山町!N17</f>
        <v>8823</v>
      </c>
      <c r="O17" s="94">
        <f>税・旧南那須町!O17+税・旧烏山町!O17</f>
        <v>7086</v>
      </c>
      <c r="P17" s="94">
        <f>税・旧南那須町!P17+税・旧烏山町!P17</f>
        <v>8370</v>
      </c>
      <c r="Q17" s="94">
        <f>税・旧南那須町!Q17+税・旧烏山町!Q17</f>
        <v>6786</v>
      </c>
      <c r="R17" s="14">
        <f t="shared" ref="R17:X17" si="1">SUM(R18:R21)</f>
        <v>8481</v>
      </c>
      <c r="S17" s="14">
        <f t="shared" si="1"/>
        <v>10664</v>
      </c>
      <c r="T17" s="14">
        <f t="shared" si="1"/>
        <v>9928</v>
      </c>
      <c r="U17" s="14">
        <f t="shared" si="1"/>
        <v>6964</v>
      </c>
      <c r="V17" s="14">
        <f t="shared" si="1"/>
        <v>8519</v>
      </c>
      <c r="W17" s="14">
        <f t="shared" si="1"/>
        <v>10711</v>
      </c>
      <c r="X17" s="14">
        <f t="shared" si="1"/>
        <v>5222</v>
      </c>
      <c r="Y17" s="14">
        <f t="shared" ref="Y17" si="2">SUM(Y18:Y21)</f>
        <v>5539</v>
      </c>
      <c r="Z17" s="14">
        <f t="shared" ref="Z17" si="3">SUM(Z18:Z21)</f>
        <v>8009</v>
      </c>
      <c r="AA17" s="14">
        <f t="shared" ref="AA17" si="4">SUM(AA18:AA21)</f>
        <v>6691</v>
      </c>
      <c r="AB17" s="14">
        <f t="shared" ref="AB17" si="5">SUM(AB18:AB21)</f>
        <v>9202</v>
      </c>
      <c r="AC17" s="14">
        <f t="shared" ref="AC17" si="6">SUM(AC18:AC21)</f>
        <v>8480</v>
      </c>
      <c r="AD17" s="14">
        <f t="shared" ref="AD17" si="7">SUM(AD18:AD21)</f>
        <v>8480</v>
      </c>
      <c r="AE17" s="14">
        <f t="shared" ref="AE17:AF17" si="8">SUM(AE18:AE21)</f>
        <v>8850</v>
      </c>
      <c r="AF17" s="14">
        <f t="shared" si="8"/>
        <v>5395</v>
      </c>
    </row>
    <row r="18" spans="1:32" ht="18" customHeight="1" x14ac:dyDescent="0.15">
      <c r="A18" s="11" t="s">
        <v>45</v>
      </c>
      <c r="B18" s="11"/>
      <c r="C18" s="11"/>
      <c r="D18" s="94">
        <f>税・旧南那須町!D18+税・旧烏山町!D18</f>
        <v>8026</v>
      </c>
      <c r="E18" s="94">
        <f>税・旧南那須町!E18+税・旧烏山町!E18</f>
        <v>8119</v>
      </c>
      <c r="F18" s="94">
        <f>税・旧南那須町!F18+税・旧烏山町!F18</f>
        <v>9919</v>
      </c>
      <c r="G18" s="94">
        <f>税・旧南那須町!G18+税・旧烏山町!G18</f>
        <v>14817</v>
      </c>
      <c r="H18" s="94">
        <f>税・旧南那須町!H18+税・旧烏山町!H18</f>
        <v>18777</v>
      </c>
      <c r="I18" s="94">
        <f>税・旧南那須町!I18+税・旧烏山町!I18</f>
        <v>16942</v>
      </c>
      <c r="J18" s="94">
        <f>税・旧南那須町!J18+税・旧烏山町!J18</f>
        <v>14126</v>
      </c>
      <c r="K18" s="94">
        <f>税・旧南那須町!K18+税・旧烏山町!K18</f>
        <v>11530</v>
      </c>
      <c r="L18" s="94">
        <f>税・旧南那須町!L18+税・旧烏山町!L18</f>
        <v>9084</v>
      </c>
      <c r="M18" s="94">
        <f>税・旧南那須町!M18+税・旧烏山町!M18</f>
        <v>8661</v>
      </c>
      <c r="N18" s="94">
        <f>税・旧南那須町!N18+税・旧烏山町!N18</f>
        <v>8823</v>
      </c>
      <c r="O18" s="94">
        <f>税・旧南那須町!O18+税・旧烏山町!O18</f>
        <v>7086</v>
      </c>
      <c r="P18" s="94">
        <f>税・旧南那須町!P18+税・旧烏山町!P18</f>
        <v>8370</v>
      </c>
      <c r="Q18" s="94">
        <f>税・旧南那須町!Q18+税・旧烏山町!Q18</f>
        <v>6786</v>
      </c>
      <c r="R18" s="14">
        <v>8479</v>
      </c>
      <c r="S18" s="14">
        <v>10664</v>
      </c>
      <c r="T18" s="14">
        <v>9928</v>
      </c>
      <c r="U18" s="14">
        <v>6964</v>
      </c>
      <c r="V18" s="14">
        <v>8519</v>
      </c>
      <c r="W18" s="14">
        <v>10711</v>
      </c>
      <c r="X18" s="14">
        <v>5222</v>
      </c>
      <c r="Y18" s="14">
        <v>5539</v>
      </c>
      <c r="Z18" s="14">
        <v>8009</v>
      </c>
      <c r="AA18" s="14">
        <v>6691</v>
      </c>
      <c r="AB18" s="14">
        <v>9202</v>
      </c>
      <c r="AC18" s="125">
        <v>8480</v>
      </c>
      <c r="AD18" s="125">
        <v>8480</v>
      </c>
      <c r="AE18" s="125">
        <v>8850</v>
      </c>
      <c r="AF18" s="125">
        <v>5395</v>
      </c>
    </row>
    <row r="19" spans="1:32" ht="18" customHeight="1" x14ac:dyDescent="0.15">
      <c r="A19" s="11" t="s">
        <v>46</v>
      </c>
      <c r="B19" s="11"/>
      <c r="C19" s="11"/>
      <c r="D19" s="94">
        <f>税・旧南那須町!D19+税・旧烏山町!D19</f>
        <v>0</v>
      </c>
      <c r="E19" s="94">
        <f>税・旧南那須町!E19+税・旧烏山町!E19</f>
        <v>0</v>
      </c>
      <c r="F19" s="94">
        <f>税・旧南那須町!F19+税・旧烏山町!F19</f>
        <v>0</v>
      </c>
      <c r="G19" s="94">
        <f>税・旧南那須町!G19+税・旧烏山町!G19</f>
        <v>0</v>
      </c>
      <c r="H19" s="94">
        <f>税・旧南那須町!H19+税・旧烏山町!H19</f>
        <v>0</v>
      </c>
      <c r="I19" s="94">
        <f>税・旧南那須町!I19+税・旧烏山町!I19</f>
        <v>0</v>
      </c>
      <c r="J19" s="94">
        <f>税・旧南那須町!J19+税・旧烏山町!J19</f>
        <v>0</v>
      </c>
      <c r="K19" s="94">
        <f>税・旧南那須町!K19+税・旧烏山町!K19</f>
        <v>0</v>
      </c>
      <c r="L19" s="94">
        <f>税・旧南那須町!L19+税・旧烏山町!L19</f>
        <v>0</v>
      </c>
      <c r="M19" s="94">
        <f>税・旧南那須町!M19+税・旧烏山町!M19</f>
        <v>0</v>
      </c>
      <c r="N19" s="94">
        <f>税・旧南那須町!N19+税・旧烏山町!N19</f>
        <v>0</v>
      </c>
      <c r="O19" s="94">
        <f>税・旧南那須町!O19+税・旧烏山町!O19</f>
        <v>0</v>
      </c>
      <c r="P19" s="94">
        <f>税・旧南那須町!P19+税・旧烏山町!P19</f>
        <v>0</v>
      </c>
      <c r="Q19" s="94">
        <f>税・旧南那須町!Q19+税・旧烏山町!Q19</f>
        <v>0</v>
      </c>
      <c r="R19" s="13">
        <v>1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06">
        <v>0</v>
      </c>
      <c r="AF19" s="106">
        <v>0</v>
      </c>
    </row>
    <row r="20" spans="1:32" ht="18" customHeight="1" x14ac:dyDescent="0.15">
      <c r="A20" s="11" t="s">
        <v>47</v>
      </c>
      <c r="B20" s="11"/>
      <c r="C20" s="11"/>
      <c r="D20" s="94">
        <f>税・旧南那須町!D20+税・旧烏山町!D20</f>
        <v>0</v>
      </c>
      <c r="E20" s="94">
        <f>税・旧南那須町!E20+税・旧烏山町!E20</f>
        <v>0</v>
      </c>
      <c r="F20" s="94">
        <f>税・旧南那須町!F20+税・旧烏山町!F20</f>
        <v>0</v>
      </c>
      <c r="G20" s="94">
        <f>税・旧南那須町!G20+税・旧烏山町!G20</f>
        <v>0</v>
      </c>
      <c r="H20" s="94">
        <f>税・旧南那須町!H20+税・旧烏山町!H20</f>
        <v>0</v>
      </c>
      <c r="I20" s="94">
        <f>税・旧南那須町!I20+税・旧烏山町!I20</f>
        <v>0</v>
      </c>
      <c r="J20" s="94">
        <f>税・旧南那須町!J20+税・旧烏山町!J20</f>
        <v>0</v>
      </c>
      <c r="K20" s="94">
        <f>税・旧南那須町!K20+税・旧烏山町!K20</f>
        <v>0</v>
      </c>
      <c r="L20" s="94">
        <f>税・旧南那須町!L20+税・旧烏山町!L20</f>
        <v>0</v>
      </c>
      <c r="M20" s="94">
        <f>税・旧南那須町!M20+税・旧烏山町!M20</f>
        <v>0</v>
      </c>
      <c r="N20" s="94">
        <f>税・旧南那須町!N20+税・旧烏山町!N20</f>
        <v>0</v>
      </c>
      <c r="O20" s="94">
        <f>税・旧南那須町!O20+税・旧烏山町!O20</f>
        <v>0</v>
      </c>
      <c r="P20" s="94">
        <f>税・旧南那須町!P20+税・旧烏山町!P20</f>
        <v>0</v>
      </c>
      <c r="Q20" s="94">
        <f>税・旧南那須町!Q20+税・旧烏山町!Q20</f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</row>
    <row r="21" spans="1:32" ht="18" customHeight="1" x14ac:dyDescent="0.15">
      <c r="A21" s="11" t="s">
        <v>48</v>
      </c>
      <c r="B21" s="11"/>
      <c r="C21" s="11"/>
      <c r="D21" s="94">
        <f>税・旧南那須町!D21+税・旧烏山町!D21</f>
        <v>0</v>
      </c>
      <c r="E21" s="94">
        <f>税・旧南那須町!E21+税・旧烏山町!E21</f>
        <v>0</v>
      </c>
      <c r="F21" s="94">
        <f>税・旧南那須町!F21+税・旧烏山町!F21</f>
        <v>0</v>
      </c>
      <c r="G21" s="94">
        <f>税・旧南那須町!G21+税・旧烏山町!G21</f>
        <v>0</v>
      </c>
      <c r="H21" s="94">
        <f>税・旧南那須町!H21+税・旧烏山町!H21</f>
        <v>0</v>
      </c>
      <c r="I21" s="94">
        <f>税・旧南那須町!I21+税・旧烏山町!I21</f>
        <v>0</v>
      </c>
      <c r="J21" s="94">
        <f>税・旧南那須町!J21+税・旧烏山町!J21</f>
        <v>0</v>
      </c>
      <c r="K21" s="94">
        <f>税・旧南那須町!K21+税・旧烏山町!K21</f>
        <v>0</v>
      </c>
      <c r="L21" s="94">
        <f>税・旧南那須町!L21+税・旧烏山町!L21</f>
        <v>0</v>
      </c>
      <c r="M21" s="94">
        <f>税・旧南那須町!M21+税・旧烏山町!M21</f>
        <v>0</v>
      </c>
      <c r="N21" s="94">
        <f>税・旧南那須町!N21+税・旧烏山町!N21</f>
        <v>0</v>
      </c>
      <c r="O21" s="94">
        <f>税・旧南那須町!O21+税・旧烏山町!O21</f>
        <v>0</v>
      </c>
      <c r="P21" s="94">
        <f>税・旧南那須町!P21+税・旧烏山町!P21</f>
        <v>0</v>
      </c>
      <c r="Q21" s="94">
        <f>税・旧南那須町!Q21+税・旧烏山町!Q21</f>
        <v>0</v>
      </c>
      <c r="R21" s="13">
        <v>1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06">
        <v>0</v>
      </c>
      <c r="AF21" s="106">
        <v>0</v>
      </c>
    </row>
    <row r="22" spans="1:32" ht="18" customHeight="1" x14ac:dyDescent="0.15">
      <c r="A22" s="11" t="s">
        <v>49</v>
      </c>
      <c r="B22" s="11"/>
      <c r="C22" s="11"/>
      <c r="D22" s="94">
        <f>税・旧南那須町!D22+税・旧烏山町!D22</f>
        <v>2794131</v>
      </c>
      <c r="E22" s="94">
        <f>税・旧南那須町!E22+税・旧烏山町!E22</f>
        <v>2971922</v>
      </c>
      <c r="F22" s="94">
        <f>税・旧南那須町!F22+税・旧烏山町!F22</f>
        <v>3028773</v>
      </c>
      <c r="G22" s="94">
        <f>税・旧南那須町!G22+税・旧烏山町!G22</f>
        <v>2850196</v>
      </c>
      <c r="H22" s="94">
        <f>税・旧南那須町!H22+税・旧烏山町!H22</f>
        <v>3053586</v>
      </c>
      <c r="I22" s="94">
        <f>税・旧南那須町!I22+税・旧烏山町!I22</f>
        <v>2939546</v>
      </c>
      <c r="J22" s="94">
        <f>税・旧南那須町!J22+税・旧烏山町!J22</f>
        <v>3060034</v>
      </c>
      <c r="K22" s="94">
        <f>税・旧南那須町!K22+税・旧烏山町!K22</f>
        <v>2903697</v>
      </c>
      <c r="L22" s="94">
        <f>税・旧南那須町!L22+税・旧烏山町!L22</f>
        <v>2897933</v>
      </c>
      <c r="M22" s="94">
        <f>税・旧南那須町!M22+税・旧烏山町!M22</f>
        <v>2857205</v>
      </c>
      <c r="N22" s="94">
        <f>税・旧南那須町!N22+税・旧烏山町!N22</f>
        <v>2865987</v>
      </c>
      <c r="O22" s="94">
        <f>税・旧南那須町!O22+税・旧烏山町!O22</f>
        <v>2772587</v>
      </c>
      <c r="P22" s="94">
        <f>税・旧南那須町!P22+税・旧烏山町!P22</f>
        <v>2721487</v>
      </c>
      <c r="Q22" s="94">
        <f>税・旧南那須町!Q22+税・旧烏山町!Q22</f>
        <v>2785480</v>
      </c>
      <c r="R22" s="14">
        <f t="shared" ref="R22:X22" si="9">+R4+R9+R11+R12+R13+R14+R15+R16+R17</f>
        <v>2812282</v>
      </c>
      <c r="S22" s="14">
        <f t="shared" si="9"/>
        <v>2904875</v>
      </c>
      <c r="T22" s="14">
        <f t="shared" si="9"/>
        <v>3220594</v>
      </c>
      <c r="U22" s="14">
        <f t="shared" si="9"/>
        <v>3197493</v>
      </c>
      <c r="V22" s="14">
        <f t="shared" si="9"/>
        <v>3070127</v>
      </c>
      <c r="W22" s="14">
        <f t="shared" si="9"/>
        <v>3027041</v>
      </c>
      <c r="X22" s="14">
        <f t="shared" si="9"/>
        <v>3027863</v>
      </c>
      <c r="Y22" s="14">
        <f t="shared" ref="Y22:AB22" si="10">+Y4+Y9+Y11+Y12+Y13+Y14+Y15+Y16+Y17</f>
        <v>2983973</v>
      </c>
      <c r="Z22" s="14">
        <f t="shared" si="10"/>
        <v>3103141</v>
      </c>
      <c r="AA22" s="14">
        <f t="shared" si="10"/>
        <v>3014900</v>
      </c>
      <c r="AB22" s="14">
        <f t="shared" si="10"/>
        <v>3053832</v>
      </c>
      <c r="AC22" s="14">
        <f t="shared" ref="AC22" si="11">+AC4+AC9+AC11+AC12+AC13+AC14+AC15+AC16+AC17</f>
        <v>3148567</v>
      </c>
      <c r="AD22" s="14">
        <f t="shared" ref="AD22" si="12">+AD4+AD9+AD11+AD12+AD13+AD14+AD15+AD16+AD17</f>
        <v>3298051</v>
      </c>
      <c r="AE22" s="14">
        <f t="shared" ref="AE22:AF22" si="13">+AE4+AE9+AE11+AE12+AE13+AE14+AE15+AE16+AE17</f>
        <v>3273970</v>
      </c>
      <c r="AF22" s="14">
        <f t="shared" si="13"/>
        <v>3278700</v>
      </c>
    </row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24" t="s">
        <v>82</v>
      </c>
      <c r="B30" s="24"/>
      <c r="C30" s="24"/>
      <c r="D30" s="24"/>
      <c r="E30" s="24"/>
      <c r="F30" s="24"/>
      <c r="G30" s="24"/>
      <c r="H30" s="24"/>
      <c r="I30" s="24"/>
      <c r="J30" s="24"/>
      <c r="K30" s="55" t="str">
        <f>財政指標!$X$1</f>
        <v>那須烏山市</v>
      </c>
      <c r="M30" s="24"/>
      <c r="N30" s="24"/>
      <c r="O30" s="24"/>
      <c r="P30" s="24"/>
      <c r="Q30" s="24"/>
      <c r="R30" s="55"/>
      <c r="S30" s="55"/>
      <c r="T30" s="55"/>
      <c r="U30" s="55" t="str">
        <f>財政指標!$X$1</f>
        <v>那須烏山市</v>
      </c>
      <c r="W30" s="55"/>
      <c r="X30" s="55"/>
      <c r="Y30" s="55"/>
      <c r="Z30" s="55"/>
      <c r="AA30" s="55"/>
      <c r="AB30" s="55"/>
      <c r="AC30" s="55"/>
      <c r="AE30" s="55" t="str">
        <f>財政指標!$X$1</f>
        <v>那須烏山市</v>
      </c>
    </row>
    <row r="31" spans="1:32" ht="18" customHeight="1" x14ac:dyDescent="0.15">
      <c r="K31" s="15"/>
      <c r="L31" s="15" t="s">
        <v>325</v>
      </c>
      <c r="N31" s="35" t="s">
        <v>293</v>
      </c>
      <c r="U31" s="15"/>
      <c r="V31" s="15" t="s">
        <v>325</v>
      </c>
      <c r="AE31" s="15"/>
      <c r="AF31" s="15" t="s">
        <v>325</v>
      </c>
    </row>
    <row r="32" spans="1:32" ht="18" customHeight="1" x14ac:dyDescent="0.15">
      <c r="A32" s="5"/>
      <c r="B32" s="39" t="s">
        <v>167</v>
      </c>
      <c r="C32" s="39" t="s">
        <v>169</v>
      </c>
      <c r="D32" s="74" t="s">
        <v>171</v>
      </c>
      <c r="E32" s="74" t="s">
        <v>173</v>
      </c>
      <c r="F32" s="74" t="s">
        <v>175</v>
      </c>
      <c r="G32" s="74" t="s">
        <v>177</v>
      </c>
      <c r="H32" s="75" t="s">
        <v>179</v>
      </c>
      <c r="I32" s="74" t="s">
        <v>181</v>
      </c>
      <c r="J32" s="75" t="s">
        <v>183</v>
      </c>
      <c r="K32" s="75" t="s">
        <v>185</v>
      </c>
      <c r="L32" s="74" t="s">
        <v>187</v>
      </c>
      <c r="M32" s="74" t="s">
        <v>189</v>
      </c>
      <c r="N32" s="74" t="s">
        <v>191</v>
      </c>
      <c r="O32" s="74" t="s">
        <v>193</v>
      </c>
      <c r="P32" s="74" t="s">
        <v>195</v>
      </c>
      <c r="Q32" s="74" t="s">
        <v>196</v>
      </c>
      <c r="R32" s="39" t="s">
        <v>163</v>
      </c>
      <c r="S32" s="39" t="s">
        <v>302</v>
      </c>
      <c r="T32" s="39" t="s">
        <v>295</v>
      </c>
      <c r="U32" s="39" t="s">
        <v>303</v>
      </c>
      <c r="V32" s="39" t="s">
        <v>304</v>
      </c>
      <c r="W32" s="39" t="s">
        <v>307</v>
      </c>
      <c r="X32" s="39" t="s">
        <v>306</v>
      </c>
      <c r="Y32" s="39" t="s">
        <v>309</v>
      </c>
      <c r="Z32" s="39" t="s">
        <v>310</v>
      </c>
      <c r="AA32" s="39" t="s">
        <v>311</v>
      </c>
      <c r="AB32" s="39" t="s">
        <v>312</v>
      </c>
      <c r="AC32" s="39" t="s">
        <v>313</v>
      </c>
      <c r="AD32" s="39" t="s">
        <v>319</v>
      </c>
      <c r="AE32" s="39" t="str">
        <f>AE3</f>
        <v>１８(H30)</v>
      </c>
      <c r="AF32" s="39" t="str">
        <f>AF3</f>
        <v>１９(R１)</v>
      </c>
    </row>
    <row r="33" spans="1:32" ht="18" customHeight="1" x14ac:dyDescent="0.15">
      <c r="A33" s="11" t="s">
        <v>31</v>
      </c>
      <c r="B33" s="11"/>
      <c r="C33" s="11"/>
      <c r="D33" s="95">
        <f t="shared" ref="D33:Q48" si="14">D4/D$22*100</f>
        <v>52.257750262961899</v>
      </c>
      <c r="E33" s="95">
        <f t="shared" si="14"/>
        <v>52.752730387944233</v>
      </c>
      <c r="F33" s="95">
        <f t="shared" si="14"/>
        <v>50.785615164952937</v>
      </c>
      <c r="G33" s="95">
        <f t="shared" si="14"/>
        <v>45.704891874102692</v>
      </c>
      <c r="H33" s="95">
        <f t="shared" si="14"/>
        <v>45.769072821266541</v>
      </c>
      <c r="I33" s="95">
        <f t="shared" si="14"/>
        <v>44.477310441816527</v>
      </c>
      <c r="J33" s="95">
        <f t="shared" si="14"/>
        <v>47.869598834522755</v>
      </c>
      <c r="K33" s="95">
        <f t="shared" si="14"/>
        <v>43.137834285051092</v>
      </c>
      <c r="L33" s="95">
        <f t="shared" si="14"/>
        <v>40.852083191709397</v>
      </c>
      <c r="M33" s="95">
        <f t="shared" si="14"/>
        <v>42.710131054649565</v>
      </c>
      <c r="N33" s="95">
        <f t="shared" si="14"/>
        <v>42.011286164242897</v>
      </c>
      <c r="O33" s="95">
        <f t="shared" si="14"/>
        <v>39.838533470726077</v>
      </c>
      <c r="P33" s="95">
        <f t="shared" si="14"/>
        <v>37.952193047403867</v>
      </c>
      <c r="Q33" s="95">
        <f t="shared" si="14"/>
        <v>38.178985309533722</v>
      </c>
      <c r="R33" s="25">
        <f t="shared" ref="R33:S50" si="15">R4/R$22*100</f>
        <v>39.646024118491674</v>
      </c>
      <c r="S33" s="25">
        <f t="shared" si="15"/>
        <v>42.585653427428035</v>
      </c>
      <c r="T33" s="25">
        <f t="shared" ref="T33:U50" si="16">T4/T$22*100</f>
        <v>47.396474066585235</v>
      </c>
      <c r="U33" s="25">
        <f t="shared" si="16"/>
        <v>45.884228675402888</v>
      </c>
      <c r="V33" s="25">
        <f t="shared" ref="V33:X50" si="17">V4/V$22*100</f>
        <v>44.744989376660968</v>
      </c>
      <c r="W33" s="25">
        <f t="shared" si="17"/>
        <v>42.932322357047696</v>
      </c>
      <c r="X33" s="25">
        <f t="shared" si="17"/>
        <v>42.475666831689544</v>
      </c>
      <c r="Y33" s="109">
        <f t="shared" ref="Y33:AB33" si="18">Y4/Y$22*100</f>
        <v>45.214584716416674</v>
      </c>
      <c r="Z33" s="109">
        <f t="shared" si="18"/>
        <v>44.252162566895933</v>
      </c>
      <c r="AA33" s="109">
        <f t="shared" si="18"/>
        <v>44.135991243490665</v>
      </c>
      <c r="AB33" s="109">
        <f t="shared" si="18"/>
        <v>44.969926308978359</v>
      </c>
      <c r="AC33" s="109">
        <f t="shared" ref="AC33" si="19">AC4/AC$22*100</f>
        <v>42.307564044214402</v>
      </c>
      <c r="AD33" s="109">
        <f t="shared" ref="AD33" si="20">AD4/AD$22*100</f>
        <v>42.075122549651297</v>
      </c>
      <c r="AE33" s="109">
        <f t="shared" ref="AE33:AF33" si="21">AE4/AE$22*100</f>
        <v>40.936355556098562</v>
      </c>
      <c r="AF33" s="109">
        <f t="shared" si="21"/>
        <v>41.170219904230336</v>
      </c>
    </row>
    <row r="34" spans="1:32" ht="18" customHeight="1" x14ac:dyDescent="0.15">
      <c r="A34" s="11" t="s">
        <v>32</v>
      </c>
      <c r="B34" s="11"/>
      <c r="C34" s="11"/>
      <c r="D34" s="95">
        <f t="shared" si="14"/>
        <v>0.56990885538294378</v>
      </c>
      <c r="E34" s="95">
        <f t="shared" si="14"/>
        <v>0.53322395406070544</v>
      </c>
      <c r="F34" s="95">
        <f t="shared" si="14"/>
        <v>0.53305414436803289</v>
      </c>
      <c r="G34" s="95">
        <f t="shared" si="14"/>
        <v>0.5823108305534076</v>
      </c>
      <c r="H34" s="95">
        <f t="shared" si="14"/>
        <v>0.5532184127121359</v>
      </c>
      <c r="I34" s="95">
        <f t="shared" si="14"/>
        <v>0.77498361991953868</v>
      </c>
      <c r="J34" s="95">
        <f t="shared" si="14"/>
        <v>0.74453421105778561</v>
      </c>
      <c r="K34" s="95">
        <f t="shared" si="14"/>
        <v>0.78183088662487854</v>
      </c>
      <c r="L34" s="95">
        <f t="shared" si="14"/>
        <v>0.76413084774561735</v>
      </c>
      <c r="M34" s="95">
        <f t="shared" si="14"/>
        <v>0.78968782428982165</v>
      </c>
      <c r="N34" s="95">
        <f t="shared" si="14"/>
        <v>0.78199936008083781</v>
      </c>
      <c r="O34" s="95">
        <f t="shared" si="14"/>
        <v>0.83232735347889897</v>
      </c>
      <c r="P34" s="95">
        <f t="shared" si="14"/>
        <v>0.80430294173736638</v>
      </c>
      <c r="Q34" s="95">
        <f t="shared" si="14"/>
        <v>1.1624567399514625</v>
      </c>
      <c r="R34" s="25">
        <f t="shared" si="15"/>
        <v>1.3151597172687519</v>
      </c>
      <c r="S34" s="25">
        <f t="shared" si="15"/>
        <v>1.4113171823228194</v>
      </c>
      <c r="T34" s="25">
        <f t="shared" si="16"/>
        <v>1.3326113133167359</v>
      </c>
      <c r="U34" s="25">
        <f t="shared" si="16"/>
        <v>1.3656949366269135</v>
      </c>
      <c r="V34" s="25">
        <f t="shared" si="17"/>
        <v>1.439386709409741</v>
      </c>
      <c r="W34" s="25">
        <f t="shared" si="17"/>
        <v>1.4596762977442328</v>
      </c>
      <c r="X34" s="25">
        <f t="shared" si="17"/>
        <v>1.4118538388295641</v>
      </c>
      <c r="Y34" s="109">
        <f t="shared" ref="Y34:AB34" si="22">Y5/Y$22*100</f>
        <v>1.4234713249751254</v>
      </c>
      <c r="Z34" s="109">
        <f t="shared" si="22"/>
        <v>1.3658419001908066</v>
      </c>
      <c r="AA34" s="109">
        <f t="shared" si="22"/>
        <v>1.3805101330060698</v>
      </c>
      <c r="AB34" s="109">
        <f t="shared" si="22"/>
        <v>1.3449986770719542</v>
      </c>
      <c r="AC34" s="109">
        <f t="shared" ref="AC34" si="23">AC5/AC$22*100</f>
        <v>1.2963040011535407</v>
      </c>
      <c r="AD34" s="109">
        <f t="shared" ref="AD34" si="24">AD5/AD$22*100</f>
        <v>1.4466119535446844</v>
      </c>
      <c r="AE34" s="109">
        <f t="shared" ref="AE34:AF34" si="25">AE5/AE$22*100</f>
        <v>1.4519375559336218</v>
      </c>
      <c r="AF34" s="109">
        <f t="shared" si="25"/>
        <v>1.4411809558666544</v>
      </c>
    </row>
    <row r="35" spans="1:32" ht="18" customHeight="1" x14ac:dyDescent="0.15">
      <c r="A35" s="11" t="s">
        <v>33</v>
      </c>
      <c r="B35" s="11"/>
      <c r="C35" s="11"/>
      <c r="D35" s="95">
        <f t="shared" si="14"/>
        <v>37.844932825268387</v>
      </c>
      <c r="E35" s="95">
        <f t="shared" si="14"/>
        <v>39.836476192847591</v>
      </c>
      <c r="F35" s="95">
        <f t="shared" si="14"/>
        <v>40.75066041595062</v>
      </c>
      <c r="G35" s="95">
        <f t="shared" si="14"/>
        <v>35.636636919004864</v>
      </c>
      <c r="H35" s="95">
        <f t="shared" si="14"/>
        <v>34.322432706987783</v>
      </c>
      <c r="I35" s="95">
        <f t="shared" si="14"/>
        <v>34.026512937712148</v>
      </c>
      <c r="J35" s="95">
        <f t="shared" si="14"/>
        <v>37.916898962560545</v>
      </c>
      <c r="K35" s="95">
        <f t="shared" si="14"/>
        <v>33.657093009360132</v>
      </c>
      <c r="L35" s="95">
        <f t="shared" si="14"/>
        <v>33.030266745297425</v>
      </c>
      <c r="M35" s="95">
        <f t="shared" si="14"/>
        <v>32.554296944041468</v>
      </c>
      <c r="N35" s="95">
        <f t="shared" si="14"/>
        <v>32.367836979023288</v>
      </c>
      <c r="O35" s="95">
        <f t="shared" si="14"/>
        <v>31.574915412933841</v>
      </c>
      <c r="P35" s="95">
        <f t="shared" si="14"/>
        <v>29.578498813332565</v>
      </c>
      <c r="Q35" s="95">
        <f t="shared" si="14"/>
        <v>27.907972773094762</v>
      </c>
      <c r="R35" s="25">
        <f t="shared" si="15"/>
        <v>28.597629967407251</v>
      </c>
      <c r="S35" s="25">
        <f t="shared" si="15"/>
        <v>30.521416584190369</v>
      </c>
      <c r="T35" s="25">
        <f t="shared" si="16"/>
        <v>36.62221937940641</v>
      </c>
      <c r="U35" s="25">
        <f t="shared" si="16"/>
        <v>37.246680446212075</v>
      </c>
      <c r="V35" s="25">
        <f t="shared" si="17"/>
        <v>38.259655056614925</v>
      </c>
      <c r="W35" s="25">
        <f t="shared" si="17"/>
        <v>34.581163585164518</v>
      </c>
      <c r="X35" s="25">
        <f t="shared" si="17"/>
        <v>34.416814763415651</v>
      </c>
      <c r="Y35" s="109">
        <f t="shared" ref="Y35:AB35" si="26">Y6/Y$22*100</f>
        <v>35.710242686512245</v>
      </c>
      <c r="Z35" s="109">
        <f t="shared" si="26"/>
        <v>35.357239648472301</v>
      </c>
      <c r="AA35" s="109">
        <f t="shared" si="26"/>
        <v>35.378420511459751</v>
      </c>
      <c r="AB35" s="109">
        <f t="shared" si="26"/>
        <v>34.766057857799645</v>
      </c>
      <c r="AC35" s="109">
        <f t="shared" ref="AC35" si="27">AC6/AC$22*100</f>
        <v>34.187203257863018</v>
      </c>
      <c r="AD35" s="109">
        <f t="shared" ref="AD35" si="28">AD6/AD$22*100</f>
        <v>32.953219947174858</v>
      </c>
      <c r="AE35" s="109">
        <f t="shared" ref="AE35:AF35" si="29">AE6/AE$22*100</f>
        <v>33.225166999086738</v>
      </c>
      <c r="AF35" s="109">
        <f t="shared" si="29"/>
        <v>32.756580351968765</v>
      </c>
    </row>
    <row r="36" spans="1:32" ht="18" customHeight="1" x14ac:dyDescent="0.15">
      <c r="A36" s="11" t="s">
        <v>34</v>
      </c>
      <c r="B36" s="11"/>
      <c r="C36" s="11"/>
      <c r="D36" s="95">
        <f t="shared" si="14"/>
        <v>2.0850131937264216</v>
      </c>
      <c r="E36" s="95">
        <f t="shared" si="14"/>
        <v>2.0178524200837034</v>
      </c>
      <c r="F36" s="95">
        <f t="shared" si="14"/>
        <v>2.0929927729810056</v>
      </c>
      <c r="G36" s="95">
        <f t="shared" si="14"/>
        <v>2.3981508640107556</v>
      </c>
      <c r="H36" s="95">
        <f t="shared" si="14"/>
        <v>2.3507115895868007</v>
      </c>
      <c r="I36" s="95">
        <f t="shared" si="14"/>
        <v>2.5781872438805178</v>
      </c>
      <c r="J36" s="95">
        <f t="shared" si="14"/>
        <v>2.4772927359630645</v>
      </c>
      <c r="K36" s="95">
        <f t="shared" si="14"/>
        <v>2.5703783831439715</v>
      </c>
      <c r="L36" s="95">
        <f t="shared" si="14"/>
        <v>2.7643151170161628</v>
      </c>
      <c r="M36" s="95">
        <f t="shared" si="14"/>
        <v>3.0401738762181925</v>
      </c>
      <c r="N36" s="95">
        <f t="shared" si="14"/>
        <v>2.7362301364242057</v>
      </c>
      <c r="O36" s="95">
        <f t="shared" si="14"/>
        <v>2.6319462653471288</v>
      </c>
      <c r="P36" s="95">
        <f t="shared" si="14"/>
        <v>2.8705262968369865</v>
      </c>
      <c r="Q36" s="95">
        <f t="shared" si="14"/>
        <v>2.9634389764062208</v>
      </c>
      <c r="R36" s="25">
        <f t="shared" si="15"/>
        <v>2.9509131730032765</v>
      </c>
      <c r="S36" s="25">
        <f t="shared" si="15"/>
        <v>2.7559533542751411</v>
      </c>
      <c r="T36" s="25">
        <f t="shared" si="16"/>
        <v>2.4906585555335443</v>
      </c>
      <c r="U36" s="25">
        <f t="shared" si="16"/>
        <v>2.4436644583741072</v>
      </c>
      <c r="V36" s="25">
        <f t="shared" si="17"/>
        <v>2.2116023213371956</v>
      </c>
      <c r="W36" s="25">
        <f t="shared" si="17"/>
        <v>2.7497149856906464</v>
      </c>
      <c r="X36" s="25">
        <f t="shared" si="17"/>
        <v>2.530563635144655</v>
      </c>
      <c r="Y36" s="109">
        <f t="shared" ref="Y36:AB36" si="30">Y7/Y$22*100</f>
        <v>2.6263307342258124</v>
      </c>
      <c r="Z36" s="109">
        <f t="shared" si="30"/>
        <v>2.7122841018181258</v>
      </c>
      <c r="AA36" s="109">
        <f t="shared" si="30"/>
        <v>2.6473846562075027</v>
      </c>
      <c r="AB36" s="109">
        <f t="shared" si="30"/>
        <v>2.4485629857831079</v>
      </c>
      <c r="AC36" s="109">
        <f t="shared" ref="AC36" si="31">AC7/AC$22*100</f>
        <v>2.5024717593749792</v>
      </c>
      <c r="AD36" s="109">
        <f t="shared" ref="AD36" si="32">AD7/AD$22*100</f>
        <v>2.6647556390122529</v>
      </c>
      <c r="AE36" s="109">
        <f t="shared" ref="AE36:AF36" si="33">AE7/AE$22*100</f>
        <v>2.5535970091356974</v>
      </c>
      <c r="AF36" s="109">
        <f t="shared" si="33"/>
        <v>2.773660292188977</v>
      </c>
    </row>
    <row r="37" spans="1:32" ht="18" customHeight="1" x14ac:dyDescent="0.15">
      <c r="A37" s="11" t="s">
        <v>35</v>
      </c>
      <c r="B37" s="11"/>
      <c r="C37" s="11"/>
      <c r="D37" s="95">
        <f t="shared" si="14"/>
        <v>11.757895388584142</v>
      </c>
      <c r="E37" s="95">
        <f t="shared" si="14"/>
        <v>10.365177820952232</v>
      </c>
      <c r="F37" s="95">
        <f t="shared" si="14"/>
        <v>7.4089078316532806</v>
      </c>
      <c r="G37" s="95">
        <f t="shared" si="14"/>
        <v>7.0877932605336618</v>
      </c>
      <c r="H37" s="95">
        <f t="shared" si="14"/>
        <v>8.542710111979817</v>
      </c>
      <c r="I37" s="95">
        <f t="shared" si="14"/>
        <v>7.0976266403043189</v>
      </c>
      <c r="J37" s="95">
        <f t="shared" si="14"/>
        <v>6.730872924941357</v>
      </c>
      <c r="K37" s="95">
        <f t="shared" si="14"/>
        <v>6.1285320059221053</v>
      </c>
      <c r="L37" s="95">
        <f t="shared" si="14"/>
        <v>4.2933704816501965</v>
      </c>
      <c r="M37" s="95">
        <f t="shared" si="14"/>
        <v>6.3259724101000812</v>
      </c>
      <c r="N37" s="95">
        <f t="shared" si="14"/>
        <v>6.1252196887145685</v>
      </c>
      <c r="O37" s="95">
        <f t="shared" si="14"/>
        <v>4.7993444389662079</v>
      </c>
      <c r="P37" s="95">
        <f t="shared" si="14"/>
        <v>4.6988649954969475</v>
      </c>
      <c r="Q37" s="95">
        <f t="shared" si="14"/>
        <v>6.1451168200812782</v>
      </c>
      <c r="R37" s="25">
        <f t="shared" si="15"/>
        <v>6.7823212608123935</v>
      </c>
      <c r="S37" s="25">
        <f t="shared" si="15"/>
        <v>7.8969663066397011</v>
      </c>
      <c r="T37" s="25">
        <f t="shared" si="16"/>
        <v>6.9509848183285445</v>
      </c>
      <c r="U37" s="25">
        <f t="shared" si="16"/>
        <v>4.8281888341897856</v>
      </c>
      <c r="V37" s="25">
        <f t="shared" si="17"/>
        <v>2.8343452892991072</v>
      </c>
      <c r="W37" s="25">
        <f t="shared" si="17"/>
        <v>4.1417674884482896</v>
      </c>
      <c r="X37" s="25">
        <f t="shared" si="17"/>
        <v>4.1164345942996761</v>
      </c>
      <c r="Y37" s="109">
        <f t="shared" ref="Y37:AB37" si="34">Y8/Y$22*100</f>
        <v>5.4545399707034887</v>
      </c>
      <c r="Z37" s="109">
        <f t="shared" si="34"/>
        <v>4.8167969164146909</v>
      </c>
      <c r="AA37" s="109">
        <f t="shared" si="34"/>
        <v>4.7296759428173409</v>
      </c>
      <c r="AB37" s="109">
        <f t="shared" si="34"/>
        <v>6.4103067883236537</v>
      </c>
      <c r="AC37" s="109">
        <f t="shared" ref="AC37" si="35">AC8/AC$22*100</f>
        <v>4.3215850258228583</v>
      </c>
      <c r="AD37" s="109">
        <f t="shared" ref="AD37" si="36">AD8/AD$22*100</f>
        <v>5.0105350099194954</v>
      </c>
      <c r="AE37" s="109">
        <f t="shared" ref="AE37:AF37" si="37">AE8/AE$22*100</f>
        <v>3.7056539919425044</v>
      </c>
      <c r="AF37" s="109">
        <f t="shared" si="37"/>
        <v>4.1987983042059351</v>
      </c>
    </row>
    <row r="38" spans="1:32" ht="18" customHeight="1" x14ac:dyDescent="0.15">
      <c r="A38" s="11" t="s">
        <v>36</v>
      </c>
      <c r="B38" s="11"/>
      <c r="C38" s="11"/>
      <c r="D38" s="95">
        <f t="shared" si="14"/>
        <v>39.950811182439189</v>
      </c>
      <c r="E38" s="95">
        <f t="shared" si="14"/>
        <v>40.527678721043145</v>
      </c>
      <c r="F38" s="95">
        <f t="shared" si="14"/>
        <v>42.492190732022507</v>
      </c>
      <c r="G38" s="95">
        <f t="shared" si="14"/>
        <v>47.003399064485393</v>
      </c>
      <c r="H38" s="95">
        <f t="shared" si="14"/>
        <v>46.510561680594556</v>
      </c>
      <c r="I38" s="95">
        <f t="shared" si="14"/>
        <v>48.303445498046301</v>
      </c>
      <c r="J38" s="95">
        <f t="shared" si="14"/>
        <v>44.271828352233996</v>
      </c>
      <c r="K38" s="95">
        <f t="shared" si="14"/>
        <v>48.760907215869977</v>
      </c>
      <c r="L38" s="95">
        <f t="shared" si="14"/>
        <v>50.503376026981996</v>
      </c>
      <c r="M38" s="95">
        <f t="shared" si="14"/>
        <v>48.693040926359856</v>
      </c>
      <c r="N38" s="95">
        <f t="shared" si="14"/>
        <v>49.55402798407669</v>
      </c>
      <c r="O38" s="95">
        <f t="shared" si="14"/>
        <v>51.844649058803206</v>
      </c>
      <c r="P38" s="95">
        <f t="shared" si="14"/>
        <v>53.443576985669971</v>
      </c>
      <c r="Q38" s="95">
        <f t="shared" si="14"/>
        <v>53.427595961916793</v>
      </c>
      <c r="R38" s="25">
        <f t="shared" si="15"/>
        <v>52.183387014531256</v>
      </c>
      <c r="S38" s="25">
        <f t="shared" si="15"/>
        <v>49.235061749644991</v>
      </c>
      <c r="T38" s="25">
        <f t="shared" si="16"/>
        <v>45.287732635656653</v>
      </c>
      <c r="U38" s="25">
        <f t="shared" si="16"/>
        <v>47.093770025454319</v>
      </c>
      <c r="V38" s="25">
        <f t="shared" si="17"/>
        <v>48.145988748999635</v>
      </c>
      <c r="W38" s="25">
        <f t="shared" si="17"/>
        <v>49.682412626720286</v>
      </c>
      <c r="X38" s="25">
        <f t="shared" si="17"/>
        <v>49.402664519497748</v>
      </c>
      <c r="Y38" s="109">
        <f t="shared" ref="Y38:AB38" si="38">Y9/Y$22*100</f>
        <v>46.65360577994506</v>
      </c>
      <c r="Z38" s="109">
        <f t="shared" si="38"/>
        <v>47.296755126499249</v>
      </c>
      <c r="AA38" s="109">
        <f t="shared" si="38"/>
        <v>47.166340508806265</v>
      </c>
      <c r="AB38" s="109">
        <f t="shared" si="38"/>
        <v>46.29439340474525</v>
      </c>
      <c r="AC38" s="109">
        <f t="shared" ref="AC38" si="39">AC9/AC$22*100</f>
        <v>48.962909158356801</v>
      </c>
      <c r="AD38" s="109">
        <f t="shared" ref="AD38" si="40">AD9/AD$22*100</f>
        <v>49.819878467616178</v>
      </c>
      <c r="AE38" s="109">
        <f t="shared" ref="AE38:AF38" si="41">AE9/AE$22*100</f>
        <v>51.041671120993783</v>
      </c>
      <c r="AF38" s="109">
        <f t="shared" si="41"/>
        <v>50.839509561716532</v>
      </c>
    </row>
    <row r="39" spans="1:32" ht="18" customHeight="1" x14ac:dyDescent="0.15">
      <c r="A39" s="11" t="s">
        <v>37</v>
      </c>
      <c r="B39" s="11"/>
      <c r="C39" s="11"/>
      <c r="D39" s="95">
        <f t="shared" si="14"/>
        <v>39.92790602874382</v>
      </c>
      <c r="E39" s="95">
        <f t="shared" si="14"/>
        <v>40.505504518624647</v>
      </c>
      <c r="F39" s="95">
        <f t="shared" si="14"/>
        <v>42.469904479470728</v>
      </c>
      <c r="G39" s="95">
        <f t="shared" si="14"/>
        <v>46.979646312043101</v>
      </c>
      <c r="H39" s="95">
        <f t="shared" si="14"/>
        <v>46.488915000265266</v>
      </c>
      <c r="I39" s="95">
        <f t="shared" si="14"/>
        <v>48.281231183318788</v>
      </c>
      <c r="J39" s="95">
        <f t="shared" si="14"/>
        <v>44.249867811926272</v>
      </c>
      <c r="K39" s="95">
        <f t="shared" si="14"/>
        <v>47.601454283969716</v>
      </c>
      <c r="L39" s="95">
        <f t="shared" si="14"/>
        <v>50.48022159242467</v>
      </c>
      <c r="M39" s="95">
        <f t="shared" si="14"/>
        <v>48.669416440192428</v>
      </c>
      <c r="N39" s="95">
        <f t="shared" si="14"/>
        <v>49.530371212430481</v>
      </c>
      <c r="O39" s="95">
        <f t="shared" si="14"/>
        <v>51.820051093076614</v>
      </c>
      <c r="P39" s="95">
        <f t="shared" si="14"/>
        <v>53.418333433156207</v>
      </c>
      <c r="Q39" s="95">
        <f t="shared" si="14"/>
        <v>53.319463790800867</v>
      </c>
      <c r="R39" s="25">
        <f t="shared" si="15"/>
        <v>52.07827664508752</v>
      </c>
      <c r="S39" s="25">
        <f t="shared" si="15"/>
        <v>49.142045699040402</v>
      </c>
      <c r="T39" s="25">
        <f t="shared" si="16"/>
        <v>45.197842385597191</v>
      </c>
      <c r="U39" s="25">
        <f t="shared" si="16"/>
        <v>47.069501012199247</v>
      </c>
      <c r="V39" s="25">
        <f t="shared" si="17"/>
        <v>48.120810637475259</v>
      </c>
      <c r="W39" s="25">
        <f t="shared" si="17"/>
        <v>49.66031183588197</v>
      </c>
      <c r="X39" s="25">
        <f t="shared" si="17"/>
        <v>49.382088951844914</v>
      </c>
      <c r="Y39" s="109">
        <f t="shared" ref="Y39:AB39" si="42">Y10/Y$22*100</f>
        <v>46.631118981304454</v>
      </c>
      <c r="Z39" s="109">
        <f t="shared" si="42"/>
        <v>47.277033173806799</v>
      </c>
      <c r="AA39" s="109">
        <f t="shared" si="42"/>
        <v>47.146870542969914</v>
      </c>
      <c r="AB39" s="109">
        <f t="shared" si="42"/>
        <v>46.274287518108395</v>
      </c>
      <c r="AC39" s="109">
        <f t="shared" ref="AC39" si="43">AC10/AC$22*100</f>
        <v>48.941883720435357</v>
      </c>
      <c r="AD39" s="109">
        <f t="shared" ref="AD39" si="44">AD10/AD$22*100</f>
        <v>49.789860738963711</v>
      </c>
      <c r="AE39" s="109">
        <f t="shared" ref="AE39:AF39" si="45">AE10/AE$22*100</f>
        <v>51.010241388894826</v>
      </c>
      <c r="AF39" s="109">
        <f t="shared" si="45"/>
        <v>50.806905175831886</v>
      </c>
    </row>
    <row r="40" spans="1:32" ht="18" customHeight="1" x14ac:dyDescent="0.15">
      <c r="A40" s="11" t="s">
        <v>38</v>
      </c>
      <c r="B40" s="11"/>
      <c r="C40" s="11"/>
      <c r="D40" s="95">
        <f t="shared" si="14"/>
        <v>1.4294605371043805</v>
      </c>
      <c r="E40" s="95">
        <f t="shared" si="14"/>
        <v>1.3965036767452175</v>
      </c>
      <c r="F40" s="95">
        <f t="shared" si="14"/>
        <v>1.3944590763322309</v>
      </c>
      <c r="G40" s="95">
        <f t="shared" si="14"/>
        <v>1.516667625665042</v>
      </c>
      <c r="H40" s="95">
        <f t="shared" si="14"/>
        <v>1.455436329613772</v>
      </c>
      <c r="I40" s="95">
        <f t="shared" si="14"/>
        <v>1.5331279047852968</v>
      </c>
      <c r="J40" s="95">
        <f t="shared" si="14"/>
        <v>1.511159679925125</v>
      </c>
      <c r="K40" s="95">
        <f t="shared" si="14"/>
        <v>1.6077779465281674</v>
      </c>
      <c r="L40" s="95">
        <f t="shared" si="14"/>
        <v>1.6282295001299203</v>
      </c>
      <c r="M40" s="95">
        <f t="shared" si="14"/>
        <v>1.6982330634308702</v>
      </c>
      <c r="N40" s="95">
        <f t="shared" si="14"/>
        <v>1.7384935800476415</v>
      </c>
      <c r="O40" s="95">
        <f t="shared" si="14"/>
        <v>1.8330894576076422</v>
      </c>
      <c r="P40" s="95">
        <f t="shared" si="14"/>
        <v>1.934861346021495</v>
      </c>
      <c r="Q40" s="95">
        <f t="shared" si="14"/>
        <v>1.9463790800867358</v>
      </c>
      <c r="R40" s="25">
        <f t="shared" si="15"/>
        <v>1.9577695266690893</v>
      </c>
      <c r="S40" s="25">
        <f t="shared" si="15"/>
        <v>1.9604630147596713</v>
      </c>
      <c r="T40" s="25">
        <f t="shared" si="16"/>
        <v>1.8198195736562883</v>
      </c>
      <c r="U40" s="25">
        <f t="shared" si="16"/>
        <v>1.8778149006111977</v>
      </c>
      <c r="V40" s="25">
        <f t="shared" si="17"/>
        <v>1.9969206485594895</v>
      </c>
      <c r="W40" s="25">
        <f t="shared" si="17"/>
        <v>2.099839414134133</v>
      </c>
      <c r="X40" s="25">
        <f t="shared" si="17"/>
        <v>2.1285309143775661</v>
      </c>
      <c r="Y40" s="109">
        <f t="shared" ref="Y40:AB40" si="46">Y11/Y$22*100</f>
        <v>2.1939206554482902</v>
      </c>
      <c r="Z40" s="109">
        <f t="shared" si="46"/>
        <v>2.1432477608977485</v>
      </c>
      <c r="AA40" s="109">
        <f t="shared" si="46"/>
        <v>2.2420975820093534</v>
      </c>
      <c r="AB40" s="109">
        <f t="shared" si="46"/>
        <v>2.2454083918172314</v>
      </c>
      <c r="AC40" s="109">
        <f t="shared" ref="AC40" si="47">AC11/AC$22*100</f>
        <v>2.6987832877623377</v>
      </c>
      <c r="AD40" s="109">
        <f t="shared" ref="AD40" si="48">AD11/AD$22*100</f>
        <v>2.6645737133840561</v>
      </c>
      <c r="AE40" s="109">
        <f t="shared" ref="AE40:AF40" si="49">AE11/AE$22*100</f>
        <v>2.7616929904672309</v>
      </c>
      <c r="AF40" s="109">
        <f t="shared" si="49"/>
        <v>2.8058376795681217</v>
      </c>
    </row>
    <row r="41" spans="1:32" ht="18" customHeight="1" x14ac:dyDescent="0.15">
      <c r="A41" s="11" t="s">
        <v>39</v>
      </c>
      <c r="B41" s="11"/>
      <c r="C41" s="11"/>
      <c r="D41" s="95">
        <f t="shared" si="14"/>
        <v>4.8795493124696012</v>
      </c>
      <c r="E41" s="95">
        <f t="shared" si="14"/>
        <v>4.5680539395044688</v>
      </c>
      <c r="F41" s="95">
        <f t="shared" si="14"/>
        <v>4.5173408505688606</v>
      </c>
      <c r="G41" s="95">
        <f t="shared" si="14"/>
        <v>4.8077746232188945</v>
      </c>
      <c r="H41" s="95">
        <f t="shared" si="14"/>
        <v>4.493667445423184</v>
      </c>
      <c r="I41" s="95">
        <f t="shared" si="14"/>
        <v>4.5637659693027421</v>
      </c>
      <c r="J41" s="95">
        <f t="shared" si="14"/>
        <v>5.2079813492268388</v>
      </c>
      <c r="K41" s="95">
        <f t="shared" si="14"/>
        <v>5.6708740615842492</v>
      </c>
      <c r="L41" s="95">
        <f t="shared" si="14"/>
        <v>6.2241949693108847</v>
      </c>
      <c r="M41" s="95">
        <f t="shared" si="14"/>
        <v>6.1645209216699541</v>
      </c>
      <c r="N41" s="95">
        <f t="shared" si="14"/>
        <v>6.1235448730228015</v>
      </c>
      <c r="O41" s="95">
        <f t="shared" si="14"/>
        <v>6.0693857397441455</v>
      </c>
      <c r="P41" s="95">
        <f t="shared" si="14"/>
        <v>6.3618161688812043</v>
      </c>
      <c r="Q41" s="95">
        <f t="shared" si="14"/>
        <v>6.203419159354941</v>
      </c>
      <c r="R41" s="25">
        <f t="shared" si="15"/>
        <v>5.8858251057326401</v>
      </c>
      <c r="S41" s="25">
        <f t="shared" si="15"/>
        <v>5.8517147897930197</v>
      </c>
      <c r="T41" s="25">
        <f t="shared" si="16"/>
        <v>5.1877076092174308</v>
      </c>
      <c r="U41" s="25">
        <f t="shared" si="16"/>
        <v>4.9263907692682984</v>
      </c>
      <c r="V41" s="25">
        <f t="shared" si="17"/>
        <v>4.8346208479323494</v>
      </c>
      <c r="W41" s="25">
        <f t="shared" si="17"/>
        <v>4.931581699752333</v>
      </c>
      <c r="X41" s="25">
        <f t="shared" si="17"/>
        <v>5.820672863996819</v>
      </c>
      <c r="Y41" s="109">
        <f t="shared" ref="Y41:AB41" si="50">Y12/Y$22*100</f>
        <v>5.7522638442103871</v>
      </c>
      <c r="Z41" s="109">
        <f t="shared" si="50"/>
        <v>6.0497412138217372</v>
      </c>
      <c r="AA41" s="109">
        <f t="shared" si="50"/>
        <v>6.2336395900361534</v>
      </c>
      <c r="AB41" s="109">
        <f t="shared" si="50"/>
        <v>6.1889455608559993</v>
      </c>
      <c r="AC41" s="109">
        <f t="shared" ref="AC41" si="51">AC12/AC$22*100</f>
        <v>5.7614146371984463</v>
      </c>
      <c r="AD41" s="109">
        <f t="shared" ref="AD41" si="52">AD12/AD$22*100</f>
        <v>5.1833037148303651</v>
      </c>
      <c r="AE41" s="109">
        <f t="shared" ref="AE41:AF41" si="53">AE12/AE$22*100</f>
        <v>4.989966310015058</v>
      </c>
      <c r="AF41" s="109">
        <f t="shared" si="53"/>
        <v>5.0198859303992434</v>
      </c>
    </row>
    <row r="42" spans="1:32" ht="18" customHeight="1" x14ac:dyDescent="0.15">
      <c r="A42" s="11" t="s">
        <v>40</v>
      </c>
      <c r="B42" s="11"/>
      <c r="C42" s="11"/>
      <c r="D42" s="95">
        <f t="shared" si="14"/>
        <v>0</v>
      </c>
      <c r="E42" s="95">
        <f t="shared" si="14"/>
        <v>0</v>
      </c>
      <c r="F42" s="95">
        <f t="shared" si="14"/>
        <v>0</v>
      </c>
      <c r="G42" s="95">
        <f t="shared" si="14"/>
        <v>0</v>
      </c>
      <c r="H42" s="95">
        <f t="shared" si="14"/>
        <v>0</v>
      </c>
      <c r="I42" s="95">
        <f t="shared" si="14"/>
        <v>0</v>
      </c>
      <c r="J42" s="95">
        <f t="shared" si="14"/>
        <v>0</v>
      </c>
      <c r="K42" s="95">
        <f t="shared" si="14"/>
        <v>0</v>
      </c>
      <c r="L42" s="95">
        <f t="shared" si="14"/>
        <v>0</v>
      </c>
      <c r="M42" s="95">
        <f t="shared" si="14"/>
        <v>0</v>
      </c>
      <c r="N42" s="95">
        <f t="shared" si="14"/>
        <v>0</v>
      </c>
      <c r="O42" s="95">
        <f t="shared" si="14"/>
        <v>0</v>
      </c>
      <c r="P42" s="95">
        <f t="shared" si="14"/>
        <v>0</v>
      </c>
      <c r="Q42" s="95">
        <f t="shared" si="14"/>
        <v>0</v>
      </c>
      <c r="R42" s="25">
        <f t="shared" si="15"/>
        <v>1.3974416505883833E-2</v>
      </c>
      <c r="S42" s="25">
        <f t="shared" si="15"/>
        <v>0</v>
      </c>
      <c r="T42" s="25">
        <f t="shared" si="16"/>
        <v>0</v>
      </c>
      <c r="U42" s="25">
        <f t="shared" si="16"/>
        <v>0</v>
      </c>
      <c r="V42" s="25">
        <f t="shared" si="17"/>
        <v>0</v>
      </c>
      <c r="W42" s="25">
        <f t="shared" si="17"/>
        <v>0</v>
      </c>
      <c r="X42" s="25">
        <f t="shared" si="17"/>
        <v>0</v>
      </c>
      <c r="Y42" s="109">
        <f t="shared" ref="Y42:AB42" si="54">Y13/Y$22*100</f>
        <v>0</v>
      </c>
      <c r="Z42" s="109">
        <f t="shared" si="54"/>
        <v>0</v>
      </c>
      <c r="AA42" s="109">
        <f t="shared" si="54"/>
        <v>0</v>
      </c>
      <c r="AB42" s="109">
        <f t="shared" si="54"/>
        <v>0</v>
      </c>
      <c r="AC42" s="109">
        <f t="shared" ref="AC42" si="55">AC13/AC$22*100</f>
        <v>0</v>
      </c>
      <c r="AD42" s="109">
        <f t="shared" ref="AD42" si="56">AD13/AD$22*100</f>
        <v>0</v>
      </c>
      <c r="AE42" s="109">
        <f t="shared" ref="AE42:AF42" si="57">AE13/AE$22*100</f>
        <v>0</v>
      </c>
      <c r="AF42" s="109">
        <f t="shared" si="57"/>
        <v>0</v>
      </c>
    </row>
    <row r="43" spans="1:32" ht="18" customHeight="1" x14ac:dyDescent="0.15">
      <c r="A43" s="11" t="s">
        <v>41</v>
      </c>
      <c r="B43" s="11"/>
      <c r="C43" s="11"/>
      <c r="D43" s="95">
        <f t="shared" si="14"/>
        <v>1.1951837619639165</v>
      </c>
      <c r="E43" s="95">
        <f t="shared" si="14"/>
        <v>0.48184306317595149</v>
      </c>
      <c r="F43" s="95">
        <f t="shared" si="14"/>
        <v>0.48290182195892528</v>
      </c>
      <c r="G43" s="95">
        <f t="shared" si="14"/>
        <v>0.44740782739151974</v>
      </c>
      <c r="H43" s="95">
        <f t="shared" si="14"/>
        <v>1.1563453591940756</v>
      </c>
      <c r="I43" s="95">
        <f t="shared" si="14"/>
        <v>0.54600268204681945</v>
      </c>
      <c r="J43" s="95">
        <f t="shared" si="14"/>
        <v>0.67780292637271355</v>
      </c>
      <c r="K43" s="95">
        <f t="shared" si="14"/>
        <v>0.42552649260580566</v>
      </c>
      <c r="L43" s="95">
        <f t="shared" si="14"/>
        <v>0.47865150781608823</v>
      </c>
      <c r="M43" s="95">
        <f t="shared" si="14"/>
        <v>0.43094562693261418</v>
      </c>
      <c r="N43" s="95">
        <f t="shared" si="14"/>
        <v>0.26479533926706572</v>
      </c>
      <c r="O43" s="95">
        <f t="shared" si="14"/>
        <v>0.15876868787165199</v>
      </c>
      <c r="P43" s="95">
        <f t="shared" si="14"/>
        <v>0</v>
      </c>
      <c r="Q43" s="95">
        <f t="shared" si="14"/>
        <v>0</v>
      </c>
      <c r="R43" s="25">
        <f t="shared" si="15"/>
        <v>1.1378659750337982E-2</v>
      </c>
      <c r="S43" s="25">
        <f t="shared" si="15"/>
        <v>0</v>
      </c>
      <c r="T43" s="25">
        <f t="shared" si="16"/>
        <v>0</v>
      </c>
      <c r="U43" s="25">
        <f t="shared" si="16"/>
        <v>0</v>
      </c>
      <c r="V43" s="25">
        <f t="shared" si="17"/>
        <v>0</v>
      </c>
      <c r="W43" s="25">
        <f t="shared" si="17"/>
        <v>0</v>
      </c>
      <c r="X43" s="25">
        <f t="shared" si="17"/>
        <v>0</v>
      </c>
      <c r="Y43" s="109">
        <f t="shared" ref="Y43:AB43" si="58">Y14/Y$22*100</f>
        <v>0</v>
      </c>
      <c r="Z43" s="109">
        <f t="shared" si="58"/>
        <v>0</v>
      </c>
      <c r="AA43" s="109">
        <f t="shared" si="58"/>
        <v>0</v>
      </c>
      <c r="AB43" s="109">
        <f t="shared" si="58"/>
        <v>0</v>
      </c>
      <c r="AC43" s="109">
        <f t="shared" ref="AC43" si="59">AC14/AC$22*100</f>
        <v>0</v>
      </c>
      <c r="AD43" s="109">
        <f t="shared" ref="AD43" si="60">AD14/AD$22*100</f>
        <v>0</v>
      </c>
      <c r="AE43" s="109">
        <f t="shared" ref="AE43:AF43" si="61">AE14/AE$22*100</f>
        <v>0</v>
      </c>
      <c r="AF43" s="109">
        <f t="shared" si="61"/>
        <v>0</v>
      </c>
    </row>
    <row r="44" spans="1:32" ht="18" customHeight="1" x14ac:dyDescent="0.15">
      <c r="A44" s="11" t="s">
        <v>42</v>
      </c>
      <c r="B44" s="11"/>
      <c r="C44" s="11"/>
      <c r="D44" s="95">
        <f t="shared" si="14"/>
        <v>0</v>
      </c>
      <c r="E44" s="95">
        <f t="shared" si="14"/>
        <v>0</v>
      </c>
      <c r="F44" s="95">
        <f t="shared" si="14"/>
        <v>0</v>
      </c>
      <c r="G44" s="95">
        <f t="shared" si="14"/>
        <v>0</v>
      </c>
      <c r="H44" s="95">
        <f t="shared" si="14"/>
        <v>0</v>
      </c>
      <c r="I44" s="95">
        <f t="shared" si="14"/>
        <v>0</v>
      </c>
      <c r="J44" s="95">
        <f t="shared" si="14"/>
        <v>0</v>
      </c>
      <c r="K44" s="95">
        <f t="shared" si="14"/>
        <v>0</v>
      </c>
      <c r="L44" s="95">
        <f t="shared" si="14"/>
        <v>0</v>
      </c>
      <c r="M44" s="95">
        <f t="shared" si="14"/>
        <v>0</v>
      </c>
      <c r="N44" s="95">
        <f t="shared" si="14"/>
        <v>0</v>
      </c>
      <c r="O44" s="95">
        <f t="shared" si="14"/>
        <v>0</v>
      </c>
      <c r="P44" s="95">
        <f t="shared" si="14"/>
        <v>0</v>
      </c>
      <c r="Q44" s="95">
        <f t="shared" si="14"/>
        <v>0</v>
      </c>
      <c r="R44" s="25">
        <f t="shared" si="15"/>
        <v>3.5558311719806191E-5</v>
      </c>
      <c r="S44" s="25">
        <f t="shared" si="15"/>
        <v>0</v>
      </c>
      <c r="T44" s="25">
        <f t="shared" si="16"/>
        <v>0</v>
      </c>
      <c r="U44" s="25">
        <f t="shared" si="16"/>
        <v>0</v>
      </c>
      <c r="V44" s="25">
        <f t="shared" si="17"/>
        <v>0</v>
      </c>
      <c r="W44" s="25">
        <f t="shared" si="17"/>
        <v>0</v>
      </c>
      <c r="X44" s="25">
        <f t="shared" si="17"/>
        <v>0</v>
      </c>
      <c r="Y44" s="109">
        <f t="shared" ref="Y44:AB44" si="62">Y15/Y$22*100</f>
        <v>0</v>
      </c>
      <c r="Z44" s="109">
        <f t="shared" si="62"/>
        <v>0</v>
      </c>
      <c r="AA44" s="109">
        <f t="shared" si="62"/>
        <v>0</v>
      </c>
      <c r="AB44" s="109">
        <f t="shared" si="62"/>
        <v>0</v>
      </c>
      <c r="AC44" s="109">
        <f t="shared" ref="AC44" si="63">AC15/AC$22*100</f>
        <v>0</v>
      </c>
      <c r="AD44" s="109">
        <f t="shared" ref="AD44" si="64">AD15/AD$22*100</f>
        <v>0</v>
      </c>
      <c r="AE44" s="109">
        <f t="shared" ref="AE44:AF44" si="65">AE15/AE$22*100</f>
        <v>0</v>
      </c>
      <c r="AF44" s="109">
        <f t="shared" si="65"/>
        <v>0</v>
      </c>
    </row>
    <row r="45" spans="1:32" ht="18" customHeight="1" x14ac:dyDescent="0.15">
      <c r="A45" s="11" t="s">
        <v>43</v>
      </c>
      <c r="B45" s="11"/>
      <c r="C45" s="11"/>
      <c r="D45" s="95">
        <f t="shared" si="14"/>
        <v>0</v>
      </c>
      <c r="E45" s="95">
        <f t="shared" si="14"/>
        <v>0</v>
      </c>
      <c r="F45" s="95">
        <f t="shared" si="14"/>
        <v>0</v>
      </c>
      <c r="G45" s="95">
        <f t="shared" si="14"/>
        <v>0</v>
      </c>
      <c r="H45" s="95">
        <f t="shared" si="14"/>
        <v>0</v>
      </c>
      <c r="I45" s="95">
        <f t="shared" si="14"/>
        <v>0</v>
      </c>
      <c r="J45" s="95">
        <f t="shared" si="14"/>
        <v>0</v>
      </c>
      <c r="K45" s="95">
        <f t="shared" si="14"/>
        <v>0</v>
      </c>
      <c r="L45" s="95">
        <f t="shared" si="14"/>
        <v>0</v>
      </c>
      <c r="M45" s="95">
        <f t="shared" si="14"/>
        <v>0</v>
      </c>
      <c r="N45" s="95">
        <f t="shared" si="14"/>
        <v>0</v>
      </c>
      <c r="O45" s="95">
        <f t="shared" si="14"/>
        <v>0</v>
      </c>
      <c r="P45" s="95">
        <f t="shared" si="14"/>
        <v>0</v>
      </c>
      <c r="Q45" s="95">
        <f t="shared" si="14"/>
        <v>0</v>
      </c>
      <c r="R45" s="25">
        <f t="shared" si="15"/>
        <v>3.5558311719806191E-5</v>
      </c>
      <c r="S45" s="25">
        <f t="shared" si="15"/>
        <v>0</v>
      </c>
      <c r="T45" s="25">
        <f t="shared" si="16"/>
        <v>0</v>
      </c>
      <c r="U45" s="25">
        <f t="shared" si="16"/>
        <v>0</v>
      </c>
      <c r="V45" s="25">
        <f t="shared" si="17"/>
        <v>0</v>
      </c>
      <c r="W45" s="25">
        <f t="shared" si="17"/>
        <v>0</v>
      </c>
      <c r="X45" s="25">
        <f t="shared" si="17"/>
        <v>0</v>
      </c>
      <c r="Y45" s="109">
        <f t="shared" ref="Y45:AB45" si="66">Y16/Y$22*100</f>
        <v>0</v>
      </c>
      <c r="Z45" s="109">
        <f t="shared" si="66"/>
        <v>0</v>
      </c>
      <c r="AA45" s="109">
        <f t="shared" si="66"/>
        <v>0</v>
      </c>
      <c r="AB45" s="109">
        <f t="shared" si="66"/>
        <v>0</v>
      </c>
      <c r="AC45" s="109">
        <f t="shared" ref="AC45" si="67">AC16/AC$22*100</f>
        <v>0</v>
      </c>
      <c r="AD45" s="109">
        <f t="shared" ref="AD45" si="68">AD16/AD$22*100</f>
        <v>0</v>
      </c>
      <c r="AE45" s="109">
        <f t="shared" ref="AE45:AF45" si="69">AE16/AE$22*100</f>
        <v>0</v>
      </c>
      <c r="AF45" s="109">
        <f t="shared" si="69"/>
        <v>0</v>
      </c>
    </row>
    <row r="46" spans="1:32" ht="18" customHeight="1" x14ac:dyDescent="0.15">
      <c r="A46" s="11" t="s">
        <v>44</v>
      </c>
      <c r="B46" s="11"/>
      <c r="C46" s="11"/>
      <c r="D46" s="95">
        <f t="shared" si="14"/>
        <v>0.28724494306100895</v>
      </c>
      <c r="E46" s="95">
        <f t="shared" si="14"/>
        <v>0.2731902115869797</v>
      </c>
      <c r="F46" s="95">
        <f t="shared" si="14"/>
        <v>0.3274923541645412</v>
      </c>
      <c r="G46" s="95">
        <f t="shared" si="14"/>
        <v>0.51985898513646078</v>
      </c>
      <c r="H46" s="95">
        <f t="shared" si="14"/>
        <v>0.61491636390787752</v>
      </c>
      <c r="I46" s="95">
        <f t="shared" si="14"/>
        <v>0.57634750400231871</v>
      </c>
      <c r="J46" s="95">
        <f t="shared" si="14"/>
        <v>0.46162885771857431</v>
      </c>
      <c r="K46" s="95">
        <f t="shared" si="14"/>
        <v>0.39707999836071051</v>
      </c>
      <c r="L46" s="95">
        <f t="shared" si="14"/>
        <v>0.31346480405171545</v>
      </c>
      <c r="M46" s="95">
        <f t="shared" si="14"/>
        <v>0.30312840695714871</v>
      </c>
      <c r="N46" s="95">
        <f t="shared" si="14"/>
        <v>0.30785205934290699</v>
      </c>
      <c r="O46" s="95">
        <f t="shared" si="14"/>
        <v>0.25557358524727991</v>
      </c>
      <c r="P46" s="95">
        <f t="shared" si="14"/>
        <v>0.30755245202347098</v>
      </c>
      <c r="Q46" s="95">
        <f t="shared" si="14"/>
        <v>0.2436204891078019</v>
      </c>
      <c r="R46" s="25">
        <f t="shared" si="15"/>
        <v>0.30157004169567631</v>
      </c>
      <c r="S46" s="25">
        <f t="shared" si="15"/>
        <v>0.36710701837428461</v>
      </c>
      <c r="T46" s="25">
        <f t="shared" si="16"/>
        <v>0.30826611488439709</v>
      </c>
      <c r="U46" s="25">
        <f t="shared" si="16"/>
        <v>0.21779562926330098</v>
      </c>
      <c r="V46" s="25">
        <f t="shared" si="17"/>
        <v>0.27748037784756135</v>
      </c>
      <c r="W46" s="25">
        <f t="shared" si="17"/>
        <v>0.3538439023455579</v>
      </c>
      <c r="X46" s="25">
        <f t="shared" si="17"/>
        <v>0.17246487043832565</v>
      </c>
      <c r="Y46" s="109">
        <f t="shared" ref="Y46:AB46" si="70">Y17/Y$22*100</f>
        <v>0.18562500397959367</v>
      </c>
      <c r="Z46" s="109">
        <f t="shared" si="70"/>
        <v>0.25809333188533812</v>
      </c>
      <c r="AA46" s="109">
        <f t="shared" si="70"/>
        <v>0.22193107565756739</v>
      </c>
      <c r="AB46" s="109">
        <f t="shared" si="70"/>
        <v>0.30132633360315825</v>
      </c>
      <c r="AC46" s="109">
        <f t="shared" ref="AC46" si="71">AC17/AC$22*100</f>
        <v>0.26932887246801485</v>
      </c>
      <c r="AD46" s="109">
        <f t="shared" ref="AD46" si="72">AD17/AD$22*100</f>
        <v>0.25712155451810781</v>
      </c>
      <c r="AE46" s="109">
        <f t="shared" ref="AE46:AF46" si="73">AE17/AE$22*100</f>
        <v>0.27031402242537345</v>
      </c>
      <c r="AF46" s="109">
        <f t="shared" si="73"/>
        <v>0.16454692408576571</v>
      </c>
    </row>
    <row r="47" spans="1:32" ht="18" customHeight="1" x14ac:dyDescent="0.15">
      <c r="A47" s="11" t="s">
        <v>45</v>
      </c>
      <c r="B47" s="11"/>
      <c r="C47" s="11"/>
      <c r="D47" s="95">
        <f t="shared" si="14"/>
        <v>0.28724494306100895</v>
      </c>
      <c r="E47" s="95">
        <f t="shared" si="14"/>
        <v>0.2731902115869797</v>
      </c>
      <c r="F47" s="95">
        <f t="shared" si="14"/>
        <v>0.3274923541645412</v>
      </c>
      <c r="G47" s="95">
        <f t="shared" si="14"/>
        <v>0.51985898513646078</v>
      </c>
      <c r="H47" s="95">
        <f t="shared" si="14"/>
        <v>0.61491636390787752</v>
      </c>
      <c r="I47" s="95">
        <f t="shared" si="14"/>
        <v>0.57634750400231871</v>
      </c>
      <c r="J47" s="95">
        <f t="shared" si="14"/>
        <v>0.46162885771857431</v>
      </c>
      <c r="K47" s="95">
        <f t="shared" si="14"/>
        <v>0.39707999836071051</v>
      </c>
      <c r="L47" s="95">
        <f t="shared" si="14"/>
        <v>0.31346480405171545</v>
      </c>
      <c r="M47" s="95">
        <f t="shared" si="14"/>
        <v>0.30312840695714871</v>
      </c>
      <c r="N47" s="95">
        <f t="shared" si="14"/>
        <v>0.30785205934290699</v>
      </c>
      <c r="O47" s="95">
        <f t="shared" si="14"/>
        <v>0.25557358524727991</v>
      </c>
      <c r="P47" s="95">
        <f t="shared" si="14"/>
        <v>0.30755245202347098</v>
      </c>
      <c r="Q47" s="95">
        <f t="shared" si="14"/>
        <v>0.2436204891078019</v>
      </c>
      <c r="R47" s="25">
        <f t="shared" si="15"/>
        <v>0.30149892507223669</v>
      </c>
      <c r="S47" s="25">
        <f t="shared" si="15"/>
        <v>0.36710701837428461</v>
      </c>
      <c r="T47" s="25">
        <f t="shared" si="16"/>
        <v>0.30826611488439709</v>
      </c>
      <c r="U47" s="25">
        <f t="shared" si="16"/>
        <v>0.21779562926330098</v>
      </c>
      <c r="V47" s="25">
        <f t="shared" si="17"/>
        <v>0.27748037784756135</v>
      </c>
      <c r="W47" s="25">
        <f t="shared" si="17"/>
        <v>0.3538439023455579</v>
      </c>
      <c r="X47" s="25">
        <f t="shared" si="17"/>
        <v>0.17246487043832565</v>
      </c>
      <c r="Y47" s="109">
        <f t="shared" ref="Y47:AB47" si="74">Y18/Y$22*100</f>
        <v>0.18562500397959367</v>
      </c>
      <c r="Z47" s="109">
        <f t="shared" si="74"/>
        <v>0.25809333188533812</v>
      </c>
      <c r="AA47" s="109">
        <f t="shared" si="74"/>
        <v>0.22193107565756739</v>
      </c>
      <c r="AB47" s="109">
        <f t="shared" si="74"/>
        <v>0.30132633360315825</v>
      </c>
      <c r="AC47" s="109">
        <f t="shared" ref="AC47" si="75">AC18/AC$22*100</f>
        <v>0.26932887246801485</v>
      </c>
      <c r="AD47" s="109">
        <f t="shared" ref="AD47" si="76">AD18/AD$22*100</f>
        <v>0.25712155451810781</v>
      </c>
      <c r="AE47" s="109">
        <f t="shared" ref="AE47:AF47" si="77">AE18/AE$22*100</f>
        <v>0.27031402242537345</v>
      </c>
      <c r="AF47" s="109">
        <f t="shared" si="77"/>
        <v>0.16454692408576571</v>
      </c>
    </row>
    <row r="48" spans="1:32" ht="18" customHeight="1" x14ac:dyDescent="0.15">
      <c r="A48" s="11" t="s">
        <v>46</v>
      </c>
      <c r="B48" s="11"/>
      <c r="C48" s="11"/>
      <c r="D48" s="95">
        <f t="shared" si="14"/>
        <v>0</v>
      </c>
      <c r="E48" s="95">
        <f t="shared" si="14"/>
        <v>0</v>
      </c>
      <c r="F48" s="95">
        <f t="shared" si="14"/>
        <v>0</v>
      </c>
      <c r="G48" s="95">
        <f t="shared" si="14"/>
        <v>0</v>
      </c>
      <c r="H48" s="95">
        <f t="shared" si="14"/>
        <v>0</v>
      </c>
      <c r="I48" s="95">
        <f t="shared" si="14"/>
        <v>0</v>
      </c>
      <c r="J48" s="95">
        <f t="shared" si="14"/>
        <v>0</v>
      </c>
      <c r="K48" s="95">
        <f t="shared" si="14"/>
        <v>0</v>
      </c>
      <c r="L48" s="95">
        <f t="shared" si="14"/>
        <v>0</v>
      </c>
      <c r="M48" s="95">
        <f t="shared" si="14"/>
        <v>0</v>
      </c>
      <c r="N48" s="95">
        <f t="shared" si="14"/>
        <v>0</v>
      </c>
      <c r="O48" s="95">
        <f t="shared" si="14"/>
        <v>0</v>
      </c>
      <c r="P48" s="95">
        <f t="shared" si="14"/>
        <v>0</v>
      </c>
      <c r="Q48" s="95">
        <f t="shared" si="14"/>
        <v>0</v>
      </c>
      <c r="R48" s="25">
        <f t="shared" si="15"/>
        <v>3.5558311719806191E-5</v>
      </c>
      <c r="S48" s="25">
        <f t="shared" si="15"/>
        <v>0</v>
      </c>
      <c r="T48" s="25">
        <f t="shared" si="16"/>
        <v>0</v>
      </c>
      <c r="U48" s="25">
        <f t="shared" si="16"/>
        <v>0</v>
      </c>
      <c r="V48" s="25">
        <f t="shared" si="17"/>
        <v>0</v>
      </c>
      <c r="W48" s="25">
        <f t="shared" si="17"/>
        <v>0</v>
      </c>
      <c r="X48" s="25">
        <f t="shared" si="17"/>
        <v>0</v>
      </c>
      <c r="Y48" s="109">
        <f t="shared" ref="Y48:AB48" si="78">Y19/Y$22*100</f>
        <v>0</v>
      </c>
      <c r="Z48" s="109">
        <f t="shared" si="78"/>
        <v>0</v>
      </c>
      <c r="AA48" s="109">
        <f t="shared" si="78"/>
        <v>0</v>
      </c>
      <c r="AB48" s="109">
        <f t="shared" si="78"/>
        <v>0</v>
      </c>
      <c r="AC48" s="109">
        <f t="shared" ref="AC48" si="79">AC19/AC$22*100</f>
        <v>0</v>
      </c>
      <c r="AD48" s="109">
        <f t="shared" ref="AD48" si="80">AD19/AD$22*100</f>
        <v>0</v>
      </c>
      <c r="AE48" s="109">
        <f t="shared" ref="AE48:AF48" si="81">AE19/AE$22*100</f>
        <v>0</v>
      </c>
      <c r="AF48" s="109">
        <f t="shared" si="81"/>
        <v>0</v>
      </c>
    </row>
    <row r="49" spans="1:32" ht="18" customHeight="1" x14ac:dyDescent="0.15">
      <c r="A49" s="11" t="s">
        <v>47</v>
      </c>
      <c r="B49" s="11"/>
      <c r="C49" s="11"/>
      <c r="D49" s="95">
        <f t="shared" ref="D49:Q50" si="82">D20/D$22*100</f>
        <v>0</v>
      </c>
      <c r="E49" s="95">
        <f t="shared" si="82"/>
        <v>0</v>
      </c>
      <c r="F49" s="95">
        <f t="shared" si="82"/>
        <v>0</v>
      </c>
      <c r="G49" s="95">
        <f t="shared" si="82"/>
        <v>0</v>
      </c>
      <c r="H49" s="95">
        <f t="shared" si="82"/>
        <v>0</v>
      </c>
      <c r="I49" s="95">
        <f t="shared" si="82"/>
        <v>0</v>
      </c>
      <c r="J49" s="95">
        <f t="shared" si="82"/>
        <v>0</v>
      </c>
      <c r="K49" s="95">
        <f t="shared" si="82"/>
        <v>0</v>
      </c>
      <c r="L49" s="95">
        <f t="shared" si="82"/>
        <v>0</v>
      </c>
      <c r="M49" s="95">
        <f t="shared" si="82"/>
        <v>0</v>
      </c>
      <c r="N49" s="95">
        <f t="shared" si="82"/>
        <v>0</v>
      </c>
      <c r="O49" s="95">
        <f t="shared" si="82"/>
        <v>0</v>
      </c>
      <c r="P49" s="95">
        <f t="shared" si="82"/>
        <v>0</v>
      </c>
      <c r="Q49" s="95">
        <f t="shared" si="82"/>
        <v>0</v>
      </c>
      <c r="R49" s="25">
        <f t="shared" si="15"/>
        <v>0</v>
      </c>
      <c r="S49" s="25">
        <f t="shared" si="15"/>
        <v>0</v>
      </c>
      <c r="T49" s="25">
        <f t="shared" si="16"/>
        <v>0</v>
      </c>
      <c r="U49" s="25">
        <f t="shared" si="16"/>
        <v>0</v>
      </c>
      <c r="V49" s="25">
        <f t="shared" si="17"/>
        <v>0</v>
      </c>
      <c r="W49" s="25">
        <f t="shared" si="17"/>
        <v>0</v>
      </c>
      <c r="X49" s="25">
        <f t="shared" si="17"/>
        <v>0</v>
      </c>
      <c r="Y49" s="109">
        <f t="shared" ref="Y49:AB49" si="83">Y20/Y$22*100</f>
        <v>0</v>
      </c>
      <c r="Z49" s="109">
        <f t="shared" si="83"/>
        <v>0</v>
      </c>
      <c r="AA49" s="109">
        <f t="shared" si="83"/>
        <v>0</v>
      </c>
      <c r="AB49" s="109">
        <f t="shared" si="83"/>
        <v>0</v>
      </c>
      <c r="AC49" s="109">
        <f t="shared" ref="AC49" si="84">AC20/AC$22*100</f>
        <v>0</v>
      </c>
      <c r="AD49" s="109">
        <f t="shared" ref="AD49" si="85">AD20/AD$22*100</f>
        <v>0</v>
      </c>
      <c r="AE49" s="109">
        <f t="shared" ref="AE49:AF49" si="86">AE20/AE$22*100</f>
        <v>0</v>
      </c>
      <c r="AF49" s="109">
        <f t="shared" si="86"/>
        <v>0</v>
      </c>
    </row>
    <row r="50" spans="1:32" ht="18" customHeight="1" x14ac:dyDescent="0.15">
      <c r="A50" s="11" t="s">
        <v>48</v>
      </c>
      <c r="B50" s="11"/>
      <c r="C50" s="11"/>
      <c r="D50" s="95">
        <f t="shared" si="82"/>
        <v>0</v>
      </c>
      <c r="E50" s="95">
        <f t="shared" si="82"/>
        <v>0</v>
      </c>
      <c r="F50" s="95">
        <f t="shared" si="82"/>
        <v>0</v>
      </c>
      <c r="G50" s="95">
        <f t="shared" si="82"/>
        <v>0</v>
      </c>
      <c r="H50" s="95">
        <f t="shared" si="82"/>
        <v>0</v>
      </c>
      <c r="I50" s="95">
        <f t="shared" si="82"/>
        <v>0</v>
      </c>
      <c r="J50" s="95">
        <f t="shared" si="82"/>
        <v>0</v>
      </c>
      <c r="K50" s="95">
        <f t="shared" si="82"/>
        <v>0</v>
      </c>
      <c r="L50" s="95">
        <f t="shared" si="82"/>
        <v>0</v>
      </c>
      <c r="M50" s="95">
        <f t="shared" si="82"/>
        <v>0</v>
      </c>
      <c r="N50" s="95">
        <f t="shared" si="82"/>
        <v>0</v>
      </c>
      <c r="O50" s="95">
        <f t="shared" si="82"/>
        <v>0</v>
      </c>
      <c r="P50" s="95">
        <f t="shared" si="82"/>
        <v>0</v>
      </c>
      <c r="Q50" s="95">
        <f t="shared" si="82"/>
        <v>0</v>
      </c>
      <c r="R50" s="25">
        <f t="shared" si="15"/>
        <v>3.5558311719806191E-5</v>
      </c>
      <c r="S50" s="25">
        <f t="shared" si="15"/>
        <v>0</v>
      </c>
      <c r="T50" s="25">
        <f t="shared" si="16"/>
        <v>0</v>
      </c>
      <c r="U50" s="25">
        <f t="shared" si="16"/>
        <v>0</v>
      </c>
      <c r="V50" s="25">
        <f t="shared" si="17"/>
        <v>0</v>
      </c>
      <c r="W50" s="25">
        <f t="shared" si="17"/>
        <v>0</v>
      </c>
      <c r="X50" s="25">
        <f t="shared" si="17"/>
        <v>0</v>
      </c>
      <c r="Y50" s="109">
        <f t="shared" ref="Y50:AB50" si="87">Y21/Y$22*100</f>
        <v>0</v>
      </c>
      <c r="Z50" s="109">
        <f t="shared" si="87"/>
        <v>0</v>
      </c>
      <c r="AA50" s="109">
        <f t="shared" si="87"/>
        <v>0</v>
      </c>
      <c r="AB50" s="109">
        <f t="shared" si="87"/>
        <v>0</v>
      </c>
      <c r="AC50" s="109">
        <f t="shared" ref="AC50" si="88">AC21/AC$22*100</f>
        <v>0</v>
      </c>
      <c r="AD50" s="109">
        <f t="shared" ref="AD50" si="89">AD21/AD$22*100</f>
        <v>0</v>
      </c>
      <c r="AE50" s="109">
        <f t="shared" ref="AE50:AF50" si="90">AE21/AE$22*100</f>
        <v>0</v>
      </c>
      <c r="AF50" s="109">
        <f t="shared" si="90"/>
        <v>0</v>
      </c>
    </row>
    <row r="51" spans="1:32" ht="18" customHeight="1" x14ac:dyDescent="0.15">
      <c r="A51" s="11" t="s">
        <v>49</v>
      </c>
      <c r="B51" s="11"/>
      <c r="C51" s="11"/>
      <c r="D51" s="96">
        <f t="shared" ref="D51:Q51" si="91">+D33+D38+D40+D41+D42+D43+D44+D45+D46</f>
        <v>100</v>
      </c>
      <c r="E51" s="96">
        <f t="shared" si="91"/>
        <v>100</v>
      </c>
      <c r="F51" s="96">
        <f t="shared" si="91"/>
        <v>100</v>
      </c>
      <c r="G51" s="96">
        <f t="shared" si="91"/>
        <v>99.999999999999986</v>
      </c>
      <c r="H51" s="96">
        <f t="shared" si="91"/>
        <v>100.00000000000001</v>
      </c>
      <c r="I51" s="96">
        <f t="shared" si="91"/>
        <v>100</v>
      </c>
      <c r="J51" s="96">
        <f t="shared" si="91"/>
        <v>100.00000000000001</v>
      </c>
      <c r="K51" s="96">
        <f t="shared" si="91"/>
        <v>100</v>
      </c>
      <c r="L51" s="96">
        <f t="shared" si="91"/>
        <v>100</v>
      </c>
      <c r="M51" s="96">
        <f t="shared" si="91"/>
        <v>100</v>
      </c>
      <c r="N51" s="96">
        <f t="shared" si="91"/>
        <v>100</v>
      </c>
      <c r="O51" s="96">
        <f t="shared" si="91"/>
        <v>100.00000000000001</v>
      </c>
      <c r="P51" s="96">
        <f t="shared" si="91"/>
        <v>100</v>
      </c>
      <c r="Q51" s="96">
        <f t="shared" si="91"/>
        <v>99.999999999999986</v>
      </c>
      <c r="R51" s="26">
        <f t="shared" ref="R51:X51" si="92">+R33+R38+R40+R41+R42+R43+R44+R45+R46</f>
        <v>100</v>
      </c>
      <c r="S51" s="26">
        <f t="shared" si="92"/>
        <v>100</v>
      </c>
      <c r="T51" s="26">
        <f t="shared" si="92"/>
        <v>100</v>
      </c>
      <c r="U51" s="26">
        <f t="shared" si="92"/>
        <v>100</v>
      </c>
      <c r="V51" s="26">
        <f t="shared" si="92"/>
        <v>100.00000000000001</v>
      </c>
      <c r="W51" s="26">
        <f t="shared" si="92"/>
        <v>100.00000000000001</v>
      </c>
      <c r="X51" s="26">
        <f t="shared" si="92"/>
        <v>100</v>
      </c>
      <c r="Y51" s="26">
        <f t="shared" ref="Y51:AB51" si="93">+Y33+Y38+Y40+Y41+Y42+Y43+Y44+Y45+Y46</f>
        <v>100.00000000000001</v>
      </c>
      <c r="Z51" s="26">
        <f t="shared" si="93"/>
        <v>100</v>
      </c>
      <c r="AA51" s="26">
        <f t="shared" si="93"/>
        <v>100</v>
      </c>
      <c r="AB51" s="26">
        <f t="shared" si="93"/>
        <v>100</v>
      </c>
      <c r="AC51" s="26">
        <f t="shared" ref="AC51" si="94">+AC33+AC38+AC40+AC41+AC42+AC43+AC44+AC45+AC46</f>
        <v>99.999999999999986</v>
      </c>
      <c r="AD51" s="26">
        <f t="shared" ref="AD51" si="95">+AD33+AD38+AD40+AD41+AD42+AD43+AD44+AD45+AD46</f>
        <v>100</v>
      </c>
      <c r="AE51" s="26">
        <f t="shared" ref="AE51:AF51" si="96">+AE33+AE38+AE40+AE41+AE42+AE43+AE44+AE45+AE46</f>
        <v>100</v>
      </c>
      <c r="AF51" s="26">
        <f t="shared" si="96"/>
        <v>100</v>
      </c>
    </row>
    <row r="52" spans="1:32" ht="18" customHeight="1" x14ac:dyDescent="0.15"/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98425196850393704" right="0.78740157480314965" top="0.78740157480314965" bottom="0.78740157480314965" header="0" footer="0.31496062992125984"/>
  <pageSetup paperSize="9" firstPageNumber="4" orientation="landscape" useFirstPageNumber="1" r:id="rId1"/>
  <headerFooter alignWithMargins="0">
    <oddFooter>&amp;C-&amp;P--</oddFooter>
  </headerFooter>
  <colBreaks count="1" manualBreakCount="1">
    <brk id="12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Q516"/>
  <sheetViews>
    <sheetView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67" customWidth="1"/>
    <col min="12" max="13" width="8.6640625" style="10" customWidth="1"/>
    <col min="14" max="14" width="9.6640625" style="10" customWidth="1"/>
    <col min="15" max="16384" width="9" style="10"/>
  </cols>
  <sheetData>
    <row r="1" spans="1:17" ht="18" customHeight="1" x14ac:dyDescent="0.2">
      <c r="A1" s="24" t="s">
        <v>79</v>
      </c>
      <c r="L1" s="55" t="str">
        <f>[1]財政指標!$M$1</f>
        <v>南那須町</v>
      </c>
      <c r="P1" s="55" t="str">
        <f>[1]財政指標!$M$1</f>
        <v>南那須町</v>
      </c>
    </row>
    <row r="2" spans="1:17" ht="18" customHeight="1" x14ac:dyDescent="0.15">
      <c r="M2" s="18" t="s">
        <v>147</v>
      </c>
      <c r="Q2" s="18" t="s">
        <v>147</v>
      </c>
    </row>
    <row r="3" spans="1:17" ht="18" customHeight="1" x14ac:dyDescent="0.15">
      <c r="A3" s="5"/>
      <c r="B3" s="5" t="s">
        <v>167</v>
      </c>
      <c r="C3" s="5" t="s">
        <v>169</v>
      </c>
      <c r="D3" s="5" t="s">
        <v>171</v>
      </c>
      <c r="E3" s="5" t="s">
        <v>173</v>
      </c>
      <c r="F3" s="5" t="s">
        <v>175</v>
      </c>
      <c r="G3" s="5" t="s">
        <v>177</v>
      </c>
      <c r="H3" s="5" t="s">
        <v>179</v>
      </c>
      <c r="I3" s="5" t="s">
        <v>181</v>
      </c>
      <c r="J3" s="6" t="s">
        <v>183</v>
      </c>
      <c r="K3" s="6" t="s">
        <v>185</v>
      </c>
      <c r="L3" s="5" t="s">
        <v>187</v>
      </c>
      <c r="M3" s="5" t="s">
        <v>189</v>
      </c>
      <c r="N3" s="5" t="s">
        <v>191</v>
      </c>
      <c r="O3" s="2" t="s">
        <v>228</v>
      </c>
      <c r="P3" s="2" t="s">
        <v>229</v>
      </c>
      <c r="Q3" s="2" t="s">
        <v>230</v>
      </c>
    </row>
    <row r="4" spans="1:17" ht="18" customHeight="1" x14ac:dyDescent="0.15">
      <c r="A4" s="11" t="s">
        <v>31</v>
      </c>
      <c r="B4" s="13">
        <f t="shared" ref="B4:P4" si="0">SUM(B5:B8)</f>
        <v>0</v>
      </c>
      <c r="C4" s="13">
        <f t="shared" si="0"/>
        <v>679795</v>
      </c>
      <c r="D4" s="13">
        <f t="shared" si="0"/>
        <v>472704</v>
      </c>
      <c r="E4" s="13">
        <f t="shared" si="0"/>
        <v>535722</v>
      </c>
      <c r="F4" s="13">
        <f t="shared" si="0"/>
        <v>523197</v>
      </c>
      <c r="G4" s="13">
        <f t="shared" si="0"/>
        <v>467260</v>
      </c>
      <c r="H4" s="13">
        <f t="shared" si="0"/>
        <v>492312</v>
      </c>
      <c r="I4" s="13">
        <f t="shared" si="0"/>
        <v>480885</v>
      </c>
      <c r="J4" s="13">
        <f t="shared" si="0"/>
        <v>552669</v>
      </c>
      <c r="K4" s="13">
        <f t="shared" si="0"/>
        <v>474016</v>
      </c>
      <c r="L4" s="13">
        <f t="shared" si="0"/>
        <v>456581</v>
      </c>
      <c r="M4" s="13">
        <f t="shared" si="0"/>
        <v>486709</v>
      </c>
      <c r="N4" s="13">
        <f t="shared" si="0"/>
        <v>489479</v>
      </c>
      <c r="O4" s="13">
        <f t="shared" si="0"/>
        <v>467090</v>
      </c>
      <c r="P4" s="13">
        <f t="shared" si="0"/>
        <v>440452</v>
      </c>
      <c r="Q4" s="13">
        <f>SUM(Q5:Q8)</f>
        <v>460592</v>
      </c>
    </row>
    <row r="5" spans="1:17" ht="18" customHeight="1" x14ac:dyDescent="0.15">
      <c r="A5" s="11" t="s">
        <v>32</v>
      </c>
      <c r="B5" s="13"/>
      <c r="C5" s="13">
        <v>8640</v>
      </c>
      <c r="D5" s="13">
        <v>5729</v>
      </c>
      <c r="E5" s="13">
        <v>5933</v>
      </c>
      <c r="F5" s="13">
        <v>6022</v>
      </c>
      <c r="G5" s="13">
        <v>6631</v>
      </c>
      <c r="H5" s="13">
        <v>6676</v>
      </c>
      <c r="I5" s="13">
        <v>9004</v>
      </c>
      <c r="J5" s="13">
        <v>9125</v>
      </c>
      <c r="K5" s="13">
        <v>8927</v>
      </c>
      <c r="L5" s="13">
        <v>8850</v>
      </c>
      <c r="M5" s="13">
        <v>9079</v>
      </c>
      <c r="N5" s="13">
        <v>9164</v>
      </c>
      <c r="O5" s="13">
        <v>10301</v>
      </c>
      <c r="P5" s="13">
        <v>9295</v>
      </c>
      <c r="Q5" s="13">
        <v>13387</v>
      </c>
    </row>
    <row r="6" spans="1:17" ht="18" customHeight="1" x14ac:dyDescent="0.15">
      <c r="A6" s="11" t="s">
        <v>33</v>
      </c>
      <c r="B6" s="14"/>
      <c r="C6" s="14">
        <v>543332</v>
      </c>
      <c r="D6" s="14">
        <v>350932</v>
      </c>
      <c r="E6" s="14">
        <v>406953</v>
      </c>
      <c r="F6" s="14">
        <v>424000</v>
      </c>
      <c r="G6" s="14">
        <v>361319</v>
      </c>
      <c r="H6" s="14">
        <v>386078</v>
      </c>
      <c r="I6" s="14">
        <v>366173</v>
      </c>
      <c r="J6" s="14">
        <v>443020</v>
      </c>
      <c r="K6" s="14">
        <v>377734</v>
      </c>
      <c r="L6" s="14">
        <v>371647</v>
      </c>
      <c r="M6" s="14">
        <v>381883</v>
      </c>
      <c r="N6" s="14">
        <v>384544</v>
      </c>
      <c r="O6" s="14">
        <v>371081</v>
      </c>
      <c r="P6" s="14">
        <v>345348</v>
      </c>
      <c r="Q6" s="14">
        <v>330837</v>
      </c>
    </row>
    <row r="7" spans="1:17" ht="18" customHeight="1" x14ac:dyDescent="0.15">
      <c r="A7" s="11" t="s">
        <v>34</v>
      </c>
      <c r="B7" s="14"/>
      <c r="C7" s="14">
        <v>23145</v>
      </c>
      <c r="D7" s="14">
        <v>17652</v>
      </c>
      <c r="E7" s="14">
        <v>17430</v>
      </c>
      <c r="F7" s="14">
        <v>18636</v>
      </c>
      <c r="G7" s="14">
        <v>19353</v>
      </c>
      <c r="H7" s="14">
        <v>19736</v>
      </c>
      <c r="I7" s="14">
        <v>20742</v>
      </c>
      <c r="J7" s="14">
        <v>20779</v>
      </c>
      <c r="K7" s="14">
        <v>20796</v>
      </c>
      <c r="L7" s="14">
        <v>22283</v>
      </c>
      <c r="M7" s="14">
        <v>25850</v>
      </c>
      <c r="N7" s="14">
        <v>24757</v>
      </c>
      <c r="O7" s="14">
        <v>24634</v>
      </c>
      <c r="P7" s="14">
        <v>25940</v>
      </c>
      <c r="Q7" s="14">
        <v>28406</v>
      </c>
    </row>
    <row r="8" spans="1:17" ht="18" customHeight="1" x14ac:dyDescent="0.15">
      <c r="A8" s="11" t="s">
        <v>35</v>
      </c>
      <c r="B8" s="14"/>
      <c r="C8" s="14">
        <v>104678</v>
      </c>
      <c r="D8" s="14">
        <v>98391</v>
      </c>
      <c r="E8" s="14">
        <v>105406</v>
      </c>
      <c r="F8" s="14">
        <v>74539</v>
      </c>
      <c r="G8" s="14">
        <v>79957</v>
      </c>
      <c r="H8" s="14">
        <v>79822</v>
      </c>
      <c r="I8" s="14">
        <v>84966</v>
      </c>
      <c r="J8" s="14">
        <v>79745</v>
      </c>
      <c r="K8" s="14">
        <v>66559</v>
      </c>
      <c r="L8" s="14">
        <v>53801</v>
      </c>
      <c r="M8" s="14">
        <v>69897</v>
      </c>
      <c r="N8" s="14">
        <v>71014</v>
      </c>
      <c r="O8" s="14">
        <v>61074</v>
      </c>
      <c r="P8" s="14">
        <v>59869</v>
      </c>
      <c r="Q8" s="14">
        <v>87962</v>
      </c>
    </row>
    <row r="9" spans="1:17" ht="18" customHeight="1" x14ac:dyDescent="0.15">
      <c r="A9" s="11" t="s">
        <v>36</v>
      </c>
      <c r="B9" s="13"/>
      <c r="C9" s="13">
        <v>618459</v>
      </c>
      <c r="D9" s="13">
        <v>478245</v>
      </c>
      <c r="E9" s="13">
        <v>514865</v>
      </c>
      <c r="F9" s="13">
        <v>536933</v>
      </c>
      <c r="G9" s="13">
        <v>545071</v>
      </c>
      <c r="H9" s="13">
        <v>571175</v>
      </c>
      <c r="I9" s="13">
        <v>592101</v>
      </c>
      <c r="J9" s="13">
        <v>547843</v>
      </c>
      <c r="K9" s="13">
        <v>570222</v>
      </c>
      <c r="L9" s="13">
        <v>611675</v>
      </c>
      <c r="M9" s="13">
        <v>597337</v>
      </c>
      <c r="N9" s="13">
        <v>622805</v>
      </c>
      <c r="O9" s="13">
        <v>627120</v>
      </c>
      <c r="P9" s="13">
        <v>580945</v>
      </c>
      <c r="Q9" s="13">
        <v>680242</v>
      </c>
    </row>
    <row r="10" spans="1:17" ht="18" customHeight="1" x14ac:dyDescent="0.15">
      <c r="A10" s="11" t="s">
        <v>37</v>
      </c>
      <c r="B10" s="13"/>
      <c r="C10" s="13">
        <v>618336</v>
      </c>
      <c r="D10" s="13">
        <v>478245</v>
      </c>
      <c r="E10" s="13">
        <v>514858</v>
      </c>
      <c r="F10" s="13">
        <v>536926</v>
      </c>
      <c r="G10" s="13">
        <v>545064</v>
      </c>
      <c r="H10" s="13">
        <v>571167</v>
      </c>
      <c r="I10" s="13">
        <v>592093</v>
      </c>
      <c r="J10" s="13">
        <v>547835</v>
      </c>
      <c r="K10" s="13">
        <v>570215</v>
      </c>
      <c r="L10" s="13">
        <v>611668</v>
      </c>
      <c r="M10" s="13">
        <v>597330</v>
      </c>
      <c r="N10" s="13">
        <v>622798</v>
      </c>
      <c r="O10" s="13">
        <v>627113</v>
      </c>
      <c r="P10" s="13">
        <v>580938</v>
      </c>
      <c r="Q10" s="13">
        <v>680130</v>
      </c>
    </row>
    <row r="11" spans="1:17" ht="18" customHeight="1" x14ac:dyDescent="0.15">
      <c r="A11" s="11" t="s">
        <v>38</v>
      </c>
      <c r="B11" s="13"/>
      <c r="C11" s="13">
        <v>22788</v>
      </c>
      <c r="D11" s="13">
        <v>17326</v>
      </c>
      <c r="E11" s="13">
        <v>18125</v>
      </c>
      <c r="F11" s="13">
        <v>18256</v>
      </c>
      <c r="G11" s="13">
        <v>18858</v>
      </c>
      <c r="H11" s="13">
        <v>19533</v>
      </c>
      <c r="I11" s="13">
        <v>19853</v>
      </c>
      <c r="J11" s="13">
        <v>20614</v>
      </c>
      <c r="K11" s="13">
        <v>20800</v>
      </c>
      <c r="L11" s="13">
        <v>21165</v>
      </c>
      <c r="M11" s="13">
        <v>21908</v>
      </c>
      <c r="N11" s="13">
        <v>22575</v>
      </c>
      <c r="O11" s="13">
        <v>22953</v>
      </c>
      <c r="P11" s="13">
        <v>23471</v>
      </c>
      <c r="Q11" s="13">
        <v>24125</v>
      </c>
    </row>
    <row r="12" spans="1:17" ht="18" customHeight="1" x14ac:dyDescent="0.15">
      <c r="A12" s="11" t="s">
        <v>39</v>
      </c>
      <c r="B12" s="13"/>
      <c r="C12" s="13">
        <v>71771</v>
      </c>
      <c r="D12" s="13">
        <v>51554</v>
      </c>
      <c r="E12" s="13">
        <v>51770</v>
      </c>
      <c r="F12" s="13">
        <v>53076</v>
      </c>
      <c r="G12" s="13">
        <v>52506</v>
      </c>
      <c r="H12" s="13">
        <v>52551</v>
      </c>
      <c r="I12" s="13">
        <v>52191</v>
      </c>
      <c r="J12" s="13">
        <v>62700</v>
      </c>
      <c r="K12" s="13">
        <v>65364</v>
      </c>
      <c r="L12" s="13">
        <v>71010</v>
      </c>
      <c r="M12" s="13">
        <v>70582</v>
      </c>
      <c r="N12" s="13">
        <v>69799</v>
      </c>
      <c r="O12" s="13">
        <v>67413</v>
      </c>
      <c r="P12" s="13">
        <v>67934</v>
      </c>
      <c r="Q12" s="13">
        <v>68781</v>
      </c>
    </row>
    <row r="13" spans="1:17" ht="18" customHeight="1" x14ac:dyDescent="0.15">
      <c r="A13" s="11" t="s">
        <v>40</v>
      </c>
      <c r="B13" s="13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8" customHeight="1" x14ac:dyDescent="0.15">
      <c r="A14" s="11" t="s">
        <v>41</v>
      </c>
      <c r="B14" s="13"/>
      <c r="C14" s="13">
        <v>25494</v>
      </c>
      <c r="D14" s="13">
        <v>11847</v>
      </c>
      <c r="E14" s="13">
        <v>7382</v>
      </c>
      <c r="F14" s="13">
        <v>7187</v>
      </c>
      <c r="G14" s="13">
        <v>7008</v>
      </c>
      <c r="H14" s="13">
        <v>28959</v>
      </c>
      <c r="I14" s="13">
        <v>10571</v>
      </c>
      <c r="J14" s="13">
        <v>14576</v>
      </c>
      <c r="K14" s="13">
        <v>7940</v>
      </c>
      <c r="L14" s="13">
        <v>8398</v>
      </c>
      <c r="M14" s="13">
        <v>5999</v>
      </c>
      <c r="N14" s="13">
        <v>5038</v>
      </c>
      <c r="O14" s="13">
        <v>2501</v>
      </c>
      <c r="P14" s="13">
        <v>0</v>
      </c>
      <c r="Q14" s="13">
        <v>0</v>
      </c>
    </row>
    <row r="15" spans="1:17" ht="18" customHeight="1" x14ac:dyDescent="0.15">
      <c r="A15" s="11" t="s">
        <v>42</v>
      </c>
      <c r="B15" s="13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ht="18" customHeight="1" x14ac:dyDescent="0.15">
      <c r="A16" s="11" t="s">
        <v>43</v>
      </c>
      <c r="B16" s="13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t="18" customHeight="1" x14ac:dyDescent="0.15">
      <c r="A17" s="11" t="s">
        <v>44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8026</v>
      </c>
      <c r="E17" s="14">
        <f t="shared" si="1"/>
        <v>8119</v>
      </c>
      <c r="F17" s="14">
        <f t="shared" si="1"/>
        <v>9919</v>
      </c>
      <c r="G17" s="14">
        <f t="shared" si="1"/>
        <v>14817</v>
      </c>
      <c r="H17" s="14">
        <f t="shared" si="1"/>
        <v>18777</v>
      </c>
      <c r="I17" s="14">
        <f t="shared" si="1"/>
        <v>16942</v>
      </c>
      <c r="J17" s="14">
        <f t="shared" si="1"/>
        <v>14126</v>
      </c>
      <c r="K17" s="14">
        <f t="shared" si="1"/>
        <v>11530</v>
      </c>
      <c r="L17" s="14">
        <f t="shared" si="1"/>
        <v>9084</v>
      </c>
      <c r="M17" s="14">
        <f t="shared" si="1"/>
        <v>8661</v>
      </c>
      <c r="N17" s="14">
        <f t="shared" si="1"/>
        <v>8823</v>
      </c>
      <c r="O17" s="14">
        <f t="shared" si="1"/>
        <v>7086</v>
      </c>
      <c r="P17" s="14">
        <f t="shared" si="1"/>
        <v>8370</v>
      </c>
      <c r="Q17" s="14">
        <f>SUM(Q18:Q21)</f>
        <v>6786</v>
      </c>
    </row>
    <row r="18" spans="1:17" ht="18" customHeight="1" x14ac:dyDescent="0.15">
      <c r="A18" s="11" t="s">
        <v>45</v>
      </c>
      <c r="B18" s="14"/>
      <c r="C18" s="14"/>
      <c r="D18" s="14">
        <v>8026</v>
      </c>
      <c r="E18" s="14">
        <v>8119</v>
      </c>
      <c r="F18" s="14">
        <v>9919</v>
      </c>
      <c r="G18" s="14">
        <v>14817</v>
      </c>
      <c r="H18" s="14">
        <v>18777</v>
      </c>
      <c r="I18" s="14">
        <v>16942</v>
      </c>
      <c r="J18" s="14">
        <v>14126</v>
      </c>
      <c r="K18" s="14">
        <v>11530</v>
      </c>
      <c r="L18" s="14">
        <v>9084</v>
      </c>
      <c r="M18" s="14">
        <v>8661</v>
      </c>
      <c r="N18" s="14">
        <v>8823</v>
      </c>
      <c r="O18" s="14">
        <v>7086</v>
      </c>
      <c r="P18" s="14">
        <v>8370</v>
      </c>
      <c r="Q18" s="14">
        <v>6786</v>
      </c>
    </row>
    <row r="19" spans="1:17" ht="18" customHeight="1" x14ac:dyDescent="0.15">
      <c r="A19" s="11" t="s">
        <v>46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ht="18" customHeight="1" x14ac:dyDescent="0.15">
      <c r="A20" s="11" t="s">
        <v>47</v>
      </c>
      <c r="B20" s="13"/>
      <c r="C20" s="13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</row>
    <row r="21" spans="1:17" ht="18" customHeight="1" x14ac:dyDescent="0.15">
      <c r="A21" s="11" t="s">
        <v>48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8" customHeight="1" x14ac:dyDescent="0.15">
      <c r="A22" s="11" t="s">
        <v>260</v>
      </c>
      <c r="B22" s="14">
        <f t="shared" ref="B22:P22" si="2">+B4+B9+B11+B12+B13+B14+B15+B16+B17</f>
        <v>0</v>
      </c>
      <c r="C22" s="14">
        <f t="shared" si="2"/>
        <v>1418307</v>
      </c>
      <c r="D22" s="14">
        <f t="shared" si="2"/>
        <v>1039702</v>
      </c>
      <c r="E22" s="14">
        <f t="shared" si="2"/>
        <v>1135983</v>
      </c>
      <c r="F22" s="14">
        <f t="shared" si="2"/>
        <v>1148568</v>
      </c>
      <c r="G22" s="14">
        <f t="shared" si="2"/>
        <v>1105520</v>
      </c>
      <c r="H22" s="14">
        <f t="shared" si="2"/>
        <v>1183307</v>
      </c>
      <c r="I22" s="14">
        <f t="shared" si="2"/>
        <v>1172543</v>
      </c>
      <c r="J22" s="14">
        <f t="shared" si="2"/>
        <v>1212528</v>
      </c>
      <c r="K22" s="14">
        <f t="shared" si="2"/>
        <v>1149872</v>
      </c>
      <c r="L22" s="14">
        <f t="shared" si="2"/>
        <v>1177913</v>
      </c>
      <c r="M22" s="14">
        <f t="shared" si="2"/>
        <v>1191196</v>
      </c>
      <c r="N22" s="14">
        <f t="shared" si="2"/>
        <v>1218519</v>
      </c>
      <c r="O22" s="14">
        <f t="shared" si="2"/>
        <v>1194163</v>
      </c>
      <c r="P22" s="14">
        <f t="shared" si="2"/>
        <v>1121172</v>
      </c>
      <c r="Q22" s="14">
        <f>+Q4+Q9+Q11+Q12+Q13+Q14+Q15+Q16+Q17</f>
        <v>1240526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[1]財政指標!$M$1</f>
        <v>南那須町</v>
      </c>
      <c r="P30" s="55"/>
      <c r="Q30" s="55" t="str">
        <f>[1]財政指標!$M$1</f>
        <v>南那須町</v>
      </c>
    </row>
    <row r="31" spans="1:17" ht="18" customHeight="1" x14ac:dyDescent="0.15"/>
    <row r="32" spans="1:17" ht="18" customHeight="1" x14ac:dyDescent="0.15">
      <c r="A32" s="5"/>
      <c r="B32" s="5" t="s">
        <v>167</v>
      </c>
      <c r="C32" s="5" t="s">
        <v>169</v>
      </c>
      <c r="D32" s="5" t="s">
        <v>171</v>
      </c>
      <c r="E32" s="5" t="s">
        <v>173</v>
      </c>
      <c r="F32" s="5" t="s">
        <v>175</v>
      </c>
      <c r="G32" s="5" t="s">
        <v>177</v>
      </c>
      <c r="H32" s="5" t="s">
        <v>179</v>
      </c>
      <c r="I32" s="5" t="s">
        <v>181</v>
      </c>
      <c r="J32" s="6" t="s">
        <v>183</v>
      </c>
      <c r="K32" s="6" t="s">
        <v>185</v>
      </c>
      <c r="L32" s="5" t="s">
        <v>187</v>
      </c>
      <c r="M32" s="5" t="s">
        <v>189</v>
      </c>
      <c r="N32" s="5" t="s">
        <v>261</v>
      </c>
      <c r="O32" s="2" t="s">
        <v>228</v>
      </c>
      <c r="P32" s="2" t="s">
        <v>229</v>
      </c>
      <c r="Q32" s="2" t="s">
        <v>230</v>
      </c>
    </row>
    <row r="33" spans="1:17" ht="18" customHeight="1" x14ac:dyDescent="0.15">
      <c r="A33" s="11" t="s">
        <v>31</v>
      </c>
      <c r="B33" s="25" t="e">
        <f t="shared" ref="B33:C49" si="3">B4/B$22*100</f>
        <v>#DIV/0!</v>
      </c>
      <c r="C33" s="25">
        <f t="shared" si="3"/>
        <v>47.930032073450953</v>
      </c>
      <c r="D33" s="25">
        <f t="shared" ref="D33:Q48" si="4">D4/D$22*100</f>
        <v>45.465335259526285</v>
      </c>
      <c r="E33" s="25">
        <f t="shared" si="4"/>
        <v>47.159332490010854</v>
      </c>
      <c r="F33" s="25">
        <f t="shared" si="4"/>
        <v>45.552113588398775</v>
      </c>
      <c r="G33" s="25">
        <f t="shared" si="4"/>
        <v>42.266082929300239</v>
      </c>
      <c r="H33" s="25">
        <f t="shared" si="4"/>
        <v>41.604756838250765</v>
      </c>
      <c r="I33" s="25">
        <f t="shared" si="4"/>
        <v>41.012141985411191</v>
      </c>
      <c r="J33" s="25">
        <f t="shared" si="4"/>
        <v>45.579895886940342</v>
      </c>
      <c r="K33" s="25">
        <f t="shared" si="4"/>
        <v>41.223370949114333</v>
      </c>
      <c r="L33" s="25">
        <f t="shared" si="4"/>
        <v>38.761861020296067</v>
      </c>
      <c r="M33" s="25">
        <f t="shared" si="4"/>
        <v>40.858851104268318</v>
      </c>
      <c r="N33" s="25">
        <f t="shared" si="4"/>
        <v>40.169993245899327</v>
      </c>
      <c r="O33" s="25">
        <f t="shared" si="4"/>
        <v>39.114425752598265</v>
      </c>
      <c r="P33" s="25">
        <f t="shared" si="4"/>
        <v>39.284962521361578</v>
      </c>
      <c r="Q33" s="25">
        <f t="shared" si="4"/>
        <v>37.128766345888756</v>
      </c>
    </row>
    <row r="34" spans="1:17" ht="18" customHeight="1" x14ac:dyDescent="0.15">
      <c r="A34" s="11" t="s">
        <v>32</v>
      </c>
      <c r="B34" s="25" t="e">
        <f t="shared" si="3"/>
        <v>#DIV/0!</v>
      </c>
      <c r="C34" s="25">
        <f t="shared" si="3"/>
        <v>0.6091769976457847</v>
      </c>
      <c r="D34" s="25">
        <f t="shared" si="4"/>
        <v>0.5510232739765818</v>
      </c>
      <c r="E34" s="25">
        <f t="shared" si="4"/>
        <v>0.52227894255459806</v>
      </c>
      <c r="F34" s="25">
        <f t="shared" si="4"/>
        <v>0.52430504767675923</v>
      </c>
      <c r="G34" s="25">
        <f t="shared" si="4"/>
        <v>0.59980823503871483</v>
      </c>
      <c r="H34" s="25">
        <f t="shared" si="4"/>
        <v>0.5641815691109745</v>
      </c>
      <c r="I34" s="25">
        <f t="shared" si="4"/>
        <v>0.7679036077994581</v>
      </c>
      <c r="J34" s="25">
        <f t="shared" si="4"/>
        <v>0.75255994088383937</v>
      </c>
      <c r="K34" s="25">
        <f t="shared" si="4"/>
        <v>0.77634728039294809</v>
      </c>
      <c r="L34" s="25">
        <f t="shared" si="4"/>
        <v>0.75132883328395228</v>
      </c>
      <c r="M34" s="25">
        <f t="shared" si="4"/>
        <v>0.76217515841221761</v>
      </c>
      <c r="N34" s="25">
        <f t="shared" si="4"/>
        <v>0.75206049310679612</v>
      </c>
      <c r="O34" s="25">
        <f t="shared" si="4"/>
        <v>0.86261255791713531</v>
      </c>
      <c r="P34" s="25">
        <f t="shared" si="4"/>
        <v>0.82904317981540754</v>
      </c>
      <c r="Q34" s="25">
        <f t="shared" si="4"/>
        <v>1.0791390103875291</v>
      </c>
    </row>
    <row r="35" spans="1:17" ht="18" customHeight="1" x14ac:dyDescent="0.15">
      <c r="A35" s="11" t="s">
        <v>33</v>
      </c>
      <c r="B35" s="25" t="e">
        <f t="shared" si="3"/>
        <v>#DIV/0!</v>
      </c>
      <c r="C35" s="25">
        <f t="shared" si="3"/>
        <v>38.308490333898092</v>
      </c>
      <c r="D35" s="25">
        <f t="shared" si="4"/>
        <v>33.75313310929478</v>
      </c>
      <c r="E35" s="25">
        <f t="shared" si="4"/>
        <v>35.823863561338506</v>
      </c>
      <c r="F35" s="25">
        <f t="shared" si="4"/>
        <v>36.915533081193274</v>
      </c>
      <c r="G35" s="25">
        <f t="shared" si="4"/>
        <v>32.683171720095523</v>
      </c>
      <c r="H35" s="25">
        <f t="shared" si="4"/>
        <v>32.627035925588203</v>
      </c>
      <c r="I35" s="25">
        <f t="shared" si="4"/>
        <v>31.228961325938581</v>
      </c>
      <c r="J35" s="25">
        <f t="shared" si="4"/>
        <v>36.536888220313266</v>
      </c>
      <c r="K35" s="25">
        <f t="shared" si="4"/>
        <v>32.850091140579124</v>
      </c>
      <c r="L35" s="25">
        <f t="shared" si="4"/>
        <v>31.551311514517629</v>
      </c>
      <c r="M35" s="25">
        <f t="shared" si="4"/>
        <v>32.058787974439134</v>
      </c>
      <c r="N35" s="25">
        <f t="shared" si="4"/>
        <v>31.558309718601024</v>
      </c>
      <c r="O35" s="25">
        <f t="shared" si="4"/>
        <v>31.074568547174884</v>
      </c>
      <c r="P35" s="25">
        <f t="shared" si="4"/>
        <v>30.802410334899548</v>
      </c>
      <c r="Q35" s="25">
        <f t="shared" si="4"/>
        <v>26.669090369730259</v>
      </c>
    </row>
    <row r="36" spans="1:17" ht="18" customHeight="1" x14ac:dyDescent="0.15">
      <c r="A36" s="11" t="s">
        <v>34</v>
      </c>
      <c r="B36" s="25" t="e">
        <f t="shared" si="3"/>
        <v>#DIV/0!</v>
      </c>
      <c r="C36" s="25">
        <f t="shared" si="3"/>
        <v>1.6318751864018159</v>
      </c>
      <c r="D36" s="25">
        <f t="shared" si="4"/>
        <v>1.6977941756387889</v>
      </c>
      <c r="E36" s="25">
        <f t="shared" si="4"/>
        <v>1.5343539471981535</v>
      </c>
      <c r="F36" s="25">
        <f t="shared" si="4"/>
        <v>1.6225421568422593</v>
      </c>
      <c r="G36" s="25">
        <f t="shared" si="4"/>
        <v>1.7505789130906724</v>
      </c>
      <c r="H36" s="25">
        <f t="shared" si="4"/>
        <v>1.667868101853534</v>
      </c>
      <c r="I36" s="25">
        <f t="shared" si="4"/>
        <v>1.7689756367143892</v>
      </c>
      <c r="J36" s="25">
        <f t="shared" si="4"/>
        <v>1.7136923848356491</v>
      </c>
      <c r="K36" s="25">
        <f t="shared" si="4"/>
        <v>1.808549125467878</v>
      </c>
      <c r="L36" s="25">
        <f t="shared" si="4"/>
        <v>1.8917356375216168</v>
      </c>
      <c r="M36" s="25">
        <f t="shared" si="4"/>
        <v>2.1700878780654067</v>
      </c>
      <c r="N36" s="25">
        <f t="shared" si="4"/>
        <v>2.0317286804719501</v>
      </c>
      <c r="O36" s="25">
        <f t="shared" si="4"/>
        <v>2.0628674644918661</v>
      </c>
      <c r="P36" s="25">
        <f t="shared" si="4"/>
        <v>2.3136503587317558</v>
      </c>
      <c r="Q36" s="25">
        <f t="shared" si="4"/>
        <v>2.2898351183288379</v>
      </c>
    </row>
    <row r="37" spans="1:17" ht="18" customHeight="1" x14ac:dyDescent="0.15">
      <c r="A37" s="11" t="s">
        <v>35</v>
      </c>
      <c r="B37" s="25" t="e">
        <f t="shared" si="3"/>
        <v>#DIV/0!</v>
      </c>
      <c r="C37" s="25">
        <f t="shared" si="3"/>
        <v>7.3804895555052612</v>
      </c>
      <c r="D37" s="25">
        <f t="shared" si="4"/>
        <v>9.4633847006161389</v>
      </c>
      <c r="E37" s="25">
        <f t="shared" si="4"/>
        <v>9.2788360389195965</v>
      </c>
      <c r="F37" s="25">
        <f t="shared" si="4"/>
        <v>6.4897333026864761</v>
      </c>
      <c r="G37" s="25">
        <f t="shared" si="4"/>
        <v>7.2325240610753312</v>
      </c>
      <c r="H37" s="25">
        <f t="shared" si="4"/>
        <v>6.7456712416980551</v>
      </c>
      <c r="I37" s="25">
        <f t="shared" si="4"/>
        <v>7.2463014149587694</v>
      </c>
      <c r="J37" s="25">
        <f t="shared" si="4"/>
        <v>6.5767553409075923</v>
      </c>
      <c r="K37" s="25">
        <f t="shared" si="4"/>
        <v>5.7883834026743841</v>
      </c>
      <c r="L37" s="25">
        <f t="shared" si="4"/>
        <v>4.5674850349728713</v>
      </c>
      <c r="M37" s="25">
        <f t="shared" si="4"/>
        <v>5.8678000933515557</v>
      </c>
      <c r="N37" s="25">
        <f t="shared" si="4"/>
        <v>5.8278943537195564</v>
      </c>
      <c r="O37" s="25">
        <f t="shared" si="4"/>
        <v>5.1143771830143789</v>
      </c>
      <c r="P37" s="25">
        <f t="shared" si="4"/>
        <v>5.3398586479148609</v>
      </c>
      <c r="Q37" s="25">
        <f t="shared" si="4"/>
        <v>7.0907018474421335</v>
      </c>
    </row>
    <row r="38" spans="1:17" ht="18" customHeight="1" x14ac:dyDescent="0.15">
      <c r="A38" s="11" t="s">
        <v>36</v>
      </c>
      <c r="B38" s="25" t="e">
        <f t="shared" si="3"/>
        <v>#DIV/0!</v>
      </c>
      <c r="C38" s="25">
        <f t="shared" si="3"/>
        <v>43.605439442941481</v>
      </c>
      <c r="D38" s="25">
        <f t="shared" si="4"/>
        <v>45.9982764292076</v>
      </c>
      <c r="E38" s="25">
        <f t="shared" si="4"/>
        <v>45.323301493068122</v>
      </c>
      <c r="F38" s="25">
        <f t="shared" si="4"/>
        <v>46.748037556331013</v>
      </c>
      <c r="G38" s="25">
        <f t="shared" si="4"/>
        <v>49.304490194659529</v>
      </c>
      <c r="H38" s="25">
        <f t="shared" si="4"/>
        <v>48.269384022912057</v>
      </c>
      <c r="I38" s="25">
        <f t="shared" si="4"/>
        <v>50.497167268066079</v>
      </c>
      <c r="J38" s="25">
        <f t="shared" si="4"/>
        <v>45.181884459575365</v>
      </c>
      <c r="K38" s="25">
        <f t="shared" si="4"/>
        <v>49.590041326338927</v>
      </c>
      <c r="L38" s="25">
        <f t="shared" si="4"/>
        <v>51.92870780779225</v>
      </c>
      <c r="M38" s="25">
        <f t="shared" si="4"/>
        <v>50.145987729978948</v>
      </c>
      <c r="N38" s="25">
        <f t="shared" si="4"/>
        <v>51.111636338867093</v>
      </c>
      <c r="O38" s="25">
        <f t="shared" si="4"/>
        <v>52.515443871565267</v>
      </c>
      <c r="P38" s="25">
        <f t="shared" si="4"/>
        <v>51.815867681319197</v>
      </c>
      <c r="Q38" s="25">
        <f t="shared" si="4"/>
        <v>54.834965168001318</v>
      </c>
    </row>
    <row r="39" spans="1:17" ht="18" customHeight="1" x14ac:dyDescent="0.15">
      <c r="A39" s="11" t="s">
        <v>37</v>
      </c>
      <c r="B39" s="25" t="e">
        <f t="shared" si="3"/>
        <v>#DIV/0!</v>
      </c>
      <c r="C39" s="25">
        <f t="shared" si="3"/>
        <v>43.596767131516664</v>
      </c>
      <c r="D39" s="25">
        <f t="shared" si="4"/>
        <v>45.9982764292076</v>
      </c>
      <c r="E39" s="25">
        <f t="shared" si="4"/>
        <v>45.322685286663621</v>
      </c>
      <c r="F39" s="25">
        <f t="shared" si="4"/>
        <v>46.747428101775427</v>
      </c>
      <c r="G39" s="25">
        <f t="shared" si="4"/>
        <v>49.303857008466608</v>
      </c>
      <c r="H39" s="25">
        <f t="shared" si="4"/>
        <v>48.268707951529059</v>
      </c>
      <c r="I39" s="25">
        <f t="shared" si="4"/>
        <v>50.496484990315913</v>
      </c>
      <c r="J39" s="25">
        <f t="shared" si="4"/>
        <v>45.181224680997055</v>
      </c>
      <c r="K39" s="25">
        <f t="shared" si="4"/>
        <v>49.589432562928742</v>
      </c>
      <c r="L39" s="25">
        <f t="shared" si="4"/>
        <v>51.928113536398698</v>
      </c>
      <c r="M39" s="25">
        <f t="shared" si="4"/>
        <v>50.145400085292422</v>
      </c>
      <c r="N39" s="25">
        <f t="shared" si="4"/>
        <v>51.111061871008992</v>
      </c>
      <c r="O39" s="25">
        <f t="shared" si="4"/>
        <v>52.514857686932181</v>
      </c>
      <c r="P39" s="25">
        <f t="shared" si="4"/>
        <v>51.815243334653381</v>
      </c>
      <c r="Q39" s="25">
        <f t="shared" si="4"/>
        <v>54.825936739737827</v>
      </c>
    </row>
    <row r="40" spans="1:17" ht="18" customHeight="1" x14ac:dyDescent="0.15">
      <c r="A40" s="11" t="s">
        <v>38</v>
      </c>
      <c r="B40" s="25" t="e">
        <f t="shared" si="3"/>
        <v>#DIV/0!</v>
      </c>
      <c r="C40" s="25">
        <f t="shared" si="3"/>
        <v>1.6067043312907572</v>
      </c>
      <c r="D40" s="25">
        <f t="shared" si="4"/>
        <v>1.6664390373395455</v>
      </c>
      <c r="E40" s="25">
        <f t="shared" si="4"/>
        <v>1.5955344402160947</v>
      </c>
      <c r="F40" s="25">
        <f t="shared" si="4"/>
        <v>1.589457480967605</v>
      </c>
      <c r="G40" s="25">
        <f t="shared" si="4"/>
        <v>1.7058036037339894</v>
      </c>
      <c r="H40" s="25">
        <f t="shared" si="4"/>
        <v>1.6507127905099859</v>
      </c>
      <c r="I40" s="25">
        <f t="shared" si="4"/>
        <v>1.6931575217284143</v>
      </c>
      <c r="J40" s="25">
        <f t="shared" si="4"/>
        <v>1.7000844516580234</v>
      </c>
      <c r="K40" s="25">
        <f t="shared" si="4"/>
        <v>1.8088969902737</v>
      </c>
      <c r="L40" s="25">
        <f t="shared" si="4"/>
        <v>1.796822006379079</v>
      </c>
      <c r="M40" s="25">
        <f t="shared" si="4"/>
        <v>1.8391599703155483</v>
      </c>
      <c r="N40" s="25">
        <f t="shared" si="4"/>
        <v>1.8526588424144392</v>
      </c>
      <c r="O40" s="25">
        <f t="shared" si="4"/>
        <v>1.9220994118893318</v>
      </c>
      <c r="P40" s="25">
        <f t="shared" si="4"/>
        <v>2.0934343704623375</v>
      </c>
      <c r="Q40" s="25">
        <f t="shared" si="4"/>
        <v>1.9447395701500816</v>
      </c>
    </row>
    <row r="41" spans="1:17" ht="18" customHeight="1" x14ac:dyDescent="0.15">
      <c r="A41" s="11" t="s">
        <v>39</v>
      </c>
      <c r="B41" s="25" t="e">
        <f t="shared" si="3"/>
        <v>#DIV/0!</v>
      </c>
      <c r="C41" s="25">
        <f t="shared" si="3"/>
        <v>5.0603289696800484</v>
      </c>
      <c r="D41" s="25">
        <f t="shared" si="4"/>
        <v>4.9585361959484544</v>
      </c>
      <c r="E41" s="25">
        <f t="shared" si="4"/>
        <v>4.5572865086889509</v>
      </c>
      <c r="F41" s="25">
        <f t="shared" si="4"/>
        <v>4.6210585703240907</v>
      </c>
      <c r="G41" s="25">
        <f t="shared" si="4"/>
        <v>4.7494391779434109</v>
      </c>
      <c r="H41" s="25">
        <f t="shared" si="4"/>
        <v>4.4410284059842455</v>
      </c>
      <c r="I41" s="25">
        <f t="shared" si="4"/>
        <v>4.4510947572924824</v>
      </c>
      <c r="J41" s="25">
        <f t="shared" si="4"/>
        <v>5.1710146074977237</v>
      </c>
      <c r="K41" s="25">
        <f t="shared" si="4"/>
        <v>5.6844587919351017</v>
      </c>
      <c r="L41" s="25">
        <f t="shared" si="4"/>
        <v>6.028458808078355</v>
      </c>
      <c r="M41" s="25">
        <f t="shared" si="4"/>
        <v>5.9253053233892663</v>
      </c>
      <c r="N41" s="25">
        <f t="shared" si="4"/>
        <v>5.7281831469185134</v>
      </c>
      <c r="O41" s="25">
        <f t="shared" si="4"/>
        <v>5.6452092386047799</v>
      </c>
      <c r="P41" s="25">
        <f t="shared" si="4"/>
        <v>6.0591951993092943</v>
      </c>
      <c r="Q41" s="25">
        <f t="shared" si="4"/>
        <v>5.5445028963520313</v>
      </c>
    </row>
    <row r="42" spans="1:17" ht="18" customHeight="1" x14ac:dyDescent="0.15">
      <c r="A42" s="11" t="s">
        <v>40</v>
      </c>
      <c r="B42" s="25" t="e">
        <f t="shared" si="3"/>
        <v>#DIV/0!</v>
      </c>
      <c r="C42" s="25">
        <f t="shared" si="3"/>
        <v>0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  <c r="Q42" s="25">
        <f t="shared" si="4"/>
        <v>0</v>
      </c>
    </row>
    <row r="43" spans="1:17" ht="18" customHeight="1" x14ac:dyDescent="0.15">
      <c r="A43" s="11" t="s">
        <v>41</v>
      </c>
      <c r="B43" s="25" t="e">
        <f t="shared" si="3"/>
        <v>#DIV/0!</v>
      </c>
      <c r="C43" s="25">
        <f t="shared" si="3"/>
        <v>1.7974951826367633</v>
      </c>
      <c r="D43" s="25">
        <f t="shared" si="4"/>
        <v>1.1394611148194387</v>
      </c>
      <c r="E43" s="25">
        <f t="shared" si="4"/>
        <v>0.64983366828552891</v>
      </c>
      <c r="F43" s="25">
        <f t="shared" si="4"/>
        <v>0.62573569871352852</v>
      </c>
      <c r="G43" s="25">
        <f t="shared" si="4"/>
        <v>0.63390983428612779</v>
      </c>
      <c r="H43" s="25">
        <f t="shared" si="4"/>
        <v>2.4472938975261704</v>
      </c>
      <c r="I43" s="25">
        <f t="shared" si="4"/>
        <v>0.90154476211106971</v>
      </c>
      <c r="J43" s="25">
        <f t="shared" si="4"/>
        <v>1.2021165696792158</v>
      </c>
      <c r="K43" s="25">
        <f t="shared" si="4"/>
        <v>0.69051163955640282</v>
      </c>
      <c r="L43" s="25">
        <f t="shared" si="4"/>
        <v>0.71295588044278313</v>
      </c>
      <c r="M43" s="25">
        <f t="shared" si="4"/>
        <v>0.50361149634485003</v>
      </c>
      <c r="N43" s="25">
        <f t="shared" si="4"/>
        <v>0.41345272416761658</v>
      </c>
      <c r="O43" s="25">
        <f t="shared" si="4"/>
        <v>0.20943539533547764</v>
      </c>
      <c r="P43" s="25">
        <f t="shared" si="4"/>
        <v>0</v>
      </c>
      <c r="Q43" s="25">
        <f t="shared" si="4"/>
        <v>0</v>
      </c>
    </row>
    <row r="44" spans="1:17" ht="18" customHeight="1" x14ac:dyDescent="0.15">
      <c r="A44" s="11" t="s">
        <v>42</v>
      </c>
      <c r="B44" s="25" t="e">
        <f t="shared" si="3"/>
        <v>#DIV/0!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0</v>
      </c>
    </row>
    <row r="45" spans="1:17" ht="18" customHeight="1" x14ac:dyDescent="0.15">
      <c r="A45" s="11" t="s">
        <v>43</v>
      </c>
      <c r="B45" s="25" t="e">
        <f t="shared" si="3"/>
        <v>#DIV/0!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5">
        <f t="shared" si="4"/>
        <v>0</v>
      </c>
    </row>
    <row r="46" spans="1:17" ht="18" customHeight="1" x14ac:dyDescent="0.15">
      <c r="A46" s="11" t="s">
        <v>44</v>
      </c>
      <c r="B46" s="25" t="e">
        <f t="shared" si="3"/>
        <v>#DIV/0!</v>
      </c>
      <c r="C46" s="25">
        <f t="shared" si="3"/>
        <v>0</v>
      </c>
      <c r="D46" s="25">
        <f t="shared" si="4"/>
        <v>0.77195196315867431</v>
      </c>
      <c r="E46" s="25">
        <f t="shared" si="4"/>
        <v>0.71471139973045372</v>
      </c>
      <c r="F46" s="25">
        <f t="shared" si="4"/>
        <v>0.86359710526499078</v>
      </c>
      <c r="G46" s="25">
        <f t="shared" si="4"/>
        <v>1.3402742600767059</v>
      </c>
      <c r="H46" s="25">
        <f t="shared" si="4"/>
        <v>1.5868240448167721</v>
      </c>
      <c r="I46" s="25">
        <f t="shared" si="4"/>
        <v>1.4448937053907618</v>
      </c>
      <c r="J46" s="25">
        <f t="shared" si="4"/>
        <v>1.1650040246493278</v>
      </c>
      <c r="K46" s="25">
        <f t="shared" si="4"/>
        <v>1.002720302781527</v>
      </c>
      <c r="L46" s="25">
        <f t="shared" si="4"/>
        <v>0.77119447701146004</v>
      </c>
      <c r="M46" s="25">
        <f t="shared" si="4"/>
        <v>0.72708437570307483</v>
      </c>
      <c r="N46" s="25">
        <f t="shared" si="4"/>
        <v>0.72407570173300539</v>
      </c>
      <c r="O46" s="25">
        <f t="shared" si="4"/>
        <v>0.59338633000687513</v>
      </c>
      <c r="P46" s="25">
        <f t="shared" si="4"/>
        <v>0.74654022754760196</v>
      </c>
      <c r="Q46" s="25">
        <f t="shared" si="4"/>
        <v>0.5470260196078115</v>
      </c>
    </row>
    <row r="47" spans="1:17" ht="18" customHeight="1" x14ac:dyDescent="0.15">
      <c r="A47" s="11" t="s">
        <v>45</v>
      </c>
      <c r="B47" s="25" t="e">
        <f t="shared" si="3"/>
        <v>#DIV/0!</v>
      </c>
      <c r="C47" s="25">
        <f t="shared" si="3"/>
        <v>0</v>
      </c>
      <c r="D47" s="25">
        <f t="shared" si="4"/>
        <v>0.77195196315867431</v>
      </c>
      <c r="E47" s="25">
        <f t="shared" si="4"/>
        <v>0.71471139973045372</v>
      </c>
      <c r="F47" s="25">
        <f t="shared" si="4"/>
        <v>0.86359710526499078</v>
      </c>
      <c r="G47" s="25">
        <f t="shared" si="4"/>
        <v>1.3402742600767059</v>
      </c>
      <c r="H47" s="25">
        <f t="shared" si="4"/>
        <v>1.5868240448167721</v>
      </c>
      <c r="I47" s="25">
        <f t="shared" si="4"/>
        <v>1.4448937053907618</v>
      </c>
      <c r="J47" s="25">
        <f t="shared" si="4"/>
        <v>1.1650040246493278</v>
      </c>
      <c r="K47" s="25">
        <f t="shared" si="4"/>
        <v>1.002720302781527</v>
      </c>
      <c r="L47" s="25">
        <f t="shared" si="4"/>
        <v>0.77119447701146004</v>
      </c>
      <c r="M47" s="25">
        <f t="shared" si="4"/>
        <v>0.72708437570307483</v>
      </c>
      <c r="N47" s="25">
        <f t="shared" si="4"/>
        <v>0.72407570173300539</v>
      </c>
      <c r="O47" s="25">
        <f t="shared" si="4"/>
        <v>0.59338633000687513</v>
      </c>
      <c r="P47" s="25">
        <f t="shared" si="4"/>
        <v>0.74654022754760196</v>
      </c>
      <c r="Q47" s="25">
        <f t="shared" si="4"/>
        <v>0.5470260196078115</v>
      </c>
    </row>
    <row r="48" spans="1:17" ht="18" customHeight="1" x14ac:dyDescent="0.15">
      <c r="A48" s="11" t="s">
        <v>46</v>
      </c>
      <c r="B48" s="25" t="e">
        <f t="shared" si="3"/>
        <v>#DIV/0!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  <c r="Q48" s="25">
        <f t="shared" si="4"/>
        <v>0</v>
      </c>
    </row>
    <row r="49" spans="1:17" ht="18" customHeight="1" x14ac:dyDescent="0.15">
      <c r="A49" s="11" t="s">
        <v>47</v>
      </c>
      <c r="B49" s="25" t="e">
        <f t="shared" si="3"/>
        <v>#DIV/0!</v>
      </c>
      <c r="C49" s="25">
        <f t="shared" si="3"/>
        <v>0</v>
      </c>
      <c r="D49" s="25">
        <f t="shared" ref="D49:Q49" si="5">D20/D$22*100</f>
        <v>0</v>
      </c>
      <c r="E49" s="25">
        <f t="shared" si="5"/>
        <v>0</v>
      </c>
      <c r="F49" s="25">
        <f t="shared" si="5"/>
        <v>0</v>
      </c>
      <c r="G49" s="25">
        <f t="shared" si="5"/>
        <v>0</v>
      </c>
      <c r="H49" s="25">
        <f t="shared" si="5"/>
        <v>0</v>
      </c>
      <c r="I49" s="25">
        <f t="shared" si="5"/>
        <v>0</v>
      </c>
      <c r="J49" s="25">
        <f t="shared" si="5"/>
        <v>0</v>
      </c>
      <c r="K49" s="25">
        <f t="shared" si="5"/>
        <v>0</v>
      </c>
      <c r="L49" s="25">
        <f t="shared" si="5"/>
        <v>0</v>
      </c>
      <c r="M49" s="25">
        <f t="shared" si="5"/>
        <v>0</v>
      </c>
      <c r="N49" s="25">
        <f t="shared" si="5"/>
        <v>0</v>
      </c>
      <c r="O49" s="25">
        <f t="shared" si="5"/>
        <v>0</v>
      </c>
      <c r="P49" s="25">
        <f t="shared" si="5"/>
        <v>0</v>
      </c>
      <c r="Q49" s="25">
        <f t="shared" si="5"/>
        <v>0</v>
      </c>
    </row>
    <row r="50" spans="1:17" ht="18" customHeight="1" x14ac:dyDescent="0.15">
      <c r="A50" s="11" t="s">
        <v>48</v>
      </c>
      <c r="B50" s="25" t="e">
        <f t="shared" ref="B50:Q50" si="6">B21/B$22*100</f>
        <v>#DIV/0!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  <c r="Q50" s="25">
        <f t="shared" si="6"/>
        <v>0</v>
      </c>
    </row>
    <row r="51" spans="1:17" ht="18" customHeight="1" x14ac:dyDescent="0.15">
      <c r="A51" s="11" t="s">
        <v>260</v>
      </c>
      <c r="B51" s="26" t="e">
        <f>+B33+B38+B40+B41+B42+B43+B44+B45+B46</f>
        <v>#DIV/0!</v>
      </c>
      <c r="C51" s="26">
        <f>+C33+C38+C40+C41+C42+C43+C44+C45+C46</f>
        <v>100</v>
      </c>
      <c r="D51" s="26">
        <f t="shared" ref="D51:L51" si="7">+D33+D38+D40+D41+D42+D43+D44+D45+D46</f>
        <v>100</v>
      </c>
      <c r="E51" s="26">
        <f t="shared" si="7"/>
        <v>100</v>
      </c>
      <c r="F51" s="26">
        <f t="shared" si="7"/>
        <v>100.00000000000001</v>
      </c>
      <c r="G51" s="26">
        <f t="shared" si="7"/>
        <v>100.00000000000001</v>
      </c>
      <c r="H51" s="26">
        <f t="shared" si="7"/>
        <v>99.999999999999986</v>
      </c>
      <c r="I51" s="26">
        <f t="shared" si="7"/>
        <v>100</v>
      </c>
      <c r="J51" s="26">
        <f t="shared" si="7"/>
        <v>100.00000000000001</v>
      </c>
      <c r="K51" s="26">
        <f t="shared" si="7"/>
        <v>99.999999999999986</v>
      </c>
      <c r="L51" s="26">
        <f t="shared" si="7"/>
        <v>99.999999999999986</v>
      </c>
      <c r="M51" s="26">
        <f>+M33+M38+M40+M41+M42+M43+M44+M45+M46</f>
        <v>100</v>
      </c>
      <c r="N51" s="26">
        <f>+N33+N38+N40+N41+N42+N43+N44+N45+N46</f>
        <v>99.999999999999986</v>
      </c>
      <c r="O51" s="26">
        <f>+O33+O38+O40+O41+O42+O43+O44+O45+O46</f>
        <v>100</v>
      </c>
      <c r="P51" s="26">
        <f>+P33+P38+P40+P41+P42+P43+P44+P45+P46</f>
        <v>100.00000000000001</v>
      </c>
      <c r="Q51" s="26">
        <f>+Q33+Q38+Q40+Q41+Q42+Q43+Q44+Q45+Q46</f>
        <v>100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Q516"/>
  <sheetViews>
    <sheetView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67" customWidth="1"/>
    <col min="12" max="13" width="8.6640625" style="10" customWidth="1"/>
    <col min="14" max="14" width="9.21875" style="10" customWidth="1"/>
    <col min="15" max="16384" width="9" style="10"/>
  </cols>
  <sheetData>
    <row r="1" spans="1:17" ht="18" customHeight="1" x14ac:dyDescent="0.2">
      <c r="A1" s="24" t="s">
        <v>79</v>
      </c>
      <c r="L1" s="55" t="str">
        <f>[2]財政指標!$M$1</f>
        <v>烏山町</v>
      </c>
      <c r="P1" s="55" t="str">
        <f>[2]財政指標!$M$1</f>
        <v>烏山町</v>
      </c>
    </row>
    <row r="2" spans="1:17" ht="18" customHeight="1" x14ac:dyDescent="0.15">
      <c r="M2" s="18" t="s">
        <v>147</v>
      </c>
      <c r="Q2" s="18" t="s">
        <v>147</v>
      </c>
    </row>
    <row r="3" spans="1:17" ht="18" customHeight="1" x14ac:dyDescent="0.15">
      <c r="A3" s="5"/>
      <c r="B3" s="5" t="s">
        <v>167</v>
      </c>
      <c r="C3" s="5" t="s">
        <v>168</v>
      </c>
      <c r="D3" s="5" t="s">
        <v>170</v>
      </c>
      <c r="E3" s="5" t="s">
        <v>172</v>
      </c>
      <c r="F3" s="5" t="s">
        <v>174</v>
      </c>
      <c r="G3" s="5" t="s">
        <v>176</v>
      </c>
      <c r="H3" s="5" t="s">
        <v>178</v>
      </c>
      <c r="I3" s="5" t="s">
        <v>180</v>
      </c>
      <c r="J3" s="6" t="s">
        <v>182</v>
      </c>
      <c r="K3" s="6" t="s">
        <v>184</v>
      </c>
      <c r="L3" s="5" t="s">
        <v>186</v>
      </c>
      <c r="M3" s="5" t="s">
        <v>188</v>
      </c>
      <c r="N3" s="5" t="s">
        <v>190</v>
      </c>
      <c r="O3" s="2" t="s">
        <v>192</v>
      </c>
      <c r="P3" s="2" t="s">
        <v>194</v>
      </c>
      <c r="Q3" s="2" t="s">
        <v>159</v>
      </c>
    </row>
    <row r="4" spans="1:17" ht="18" customHeight="1" x14ac:dyDescent="0.15">
      <c r="A4" s="11" t="s">
        <v>31</v>
      </c>
      <c r="B4" s="13">
        <f t="shared" ref="B4:P4" si="0">SUM(B5:B8)</f>
        <v>0</v>
      </c>
      <c r="C4" s="13">
        <f t="shared" si="0"/>
        <v>679795</v>
      </c>
      <c r="D4" s="13">
        <f t="shared" si="0"/>
        <v>987446</v>
      </c>
      <c r="E4" s="13">
        <f t="shared" si="0"/>
        <v>1032048</v>
      </c>
      <c r="F4" s="13">
        <f t="shared" si="0"/>
        <v>1014984</v>
      </c>
      <c r="G4" s="13">
        <f t="shared" si="0"/>
        <v>835419</v>
      </c>
      <c r="H4" s="13">
        <f t="shared" si="0"/>
        <v>905286</v>
      </c>
      <c r="I4" s="13">
        <f t="shared" si="0"/>
        <v>826546</v>
      </c>
      <c r="J4" s="13">
        <f t="shared" si="0"/>
        <v>912157</v>
      </c>
      <c r="K4" s="13">
        <f t="shared" si="0"/>
        <v>778576</v>
      </c>
      <c r="L4" s="13">
        <f t="shared" si="0"/>
        <v>727285</v>
      </c>
      <c r="M4" s="13">
        <f t="shared" si="0"/>
        <v>733607</v>
      </c>
      <c r="N4" s="13">
        <f t="shared" si="0"/>
        <v>714559</v>
      </c>
      <c r="O4" s="13">
        <f t="shared" si="0"/>
        <v>637468</v>
      </c>
      <c r="P4" s="13">
        <f t="shared" si="0"/>
        <v>592412</v>
      </c>
      <c r="Q4" s="13">
        <f>SUM(Q5:Q8)</f>
        <v>602876</v>
      </c>
    </row>
    <row r="5" spans="1:17" ht="18" customHeight="1" x14ac:dyDescent="0.15">
      <c r="A5" s="11" t="s">
        <v>32</v>
      </c>
      <c r="B5" s="13"/>
      <c r="C5" s="13">
        <v>8640</v>
      </c>
      <c r="D5" s="13">
        <v>10195</v>
      </c>
      <c r="E5" s="13">
        <v>9914</v>
      </c>
      <c r="F5" s="13">
        <v>10123</v>
      </c>
      <c r="G5" s="13">
        <v>9966</v>
      </c>
      <c r="H5" s="13">
        <v>10217</v>
      </c>
      <c r="I5" s="13">
        <v>13777</v>
      </c>
      <c r="J5" s="13">
        <v>13658</v>
      </c>
      <c r="K5" s="13">
        <v>13775</v>
      </c>
      <c r="L5" s="13">
        <v>13294</v>
      </c>
      <c r="M5" s="13">
        <v>13484</v>
      </c>
      <c r="N5" s="13">
        <v>13248</v>
      </c>
      <c r="O5" s="13">
        <v>12776</v>
      </c>
      <c r="P5" s="13">
        <v>12594</v>
      </c>
      <c r="Q5" s="13">
        <v>18993</v>
      </c>
    </row>
    <row r="6" spans="1:17" ht="18" customHeight="1" x14ac:dyDescent="0.15">
      <c r="A6" s="11" t="s">
        <v>33</v>
      </c>
      <c r="B6" s="14"/>
      <c r="C6" s="14">
        <v>543332</v>
      </c>
      <c r="D6" s="14">
        <v>706505</v>
      </c>
      <c r="E6" s="14">
        <v>776956</v>
      </c>
      <c r="F6" s="14">
        <v>810245</v>
      </c>
      <c r="G6" s="14">
        <v>654395</v>
      </c>
      <c r="H6" s="14">
        <v>661987</v>
      </c>
      <c r="I6" s="14">
        <v>634052</v>
      </c>
      <c r="J6" s="14">
        <v>717250</v>
      </c>
      <c r="K6" s="14">
        <v>599566</v>
      </c>
      <c r="L6" s="14">
        <v>585548</v>
      </c>
      <c r="M6" s="14">
        <v>548260</v>
      </c>
      <c r="N6" s="14">
        <v>543114</v>
      </c>
      <c r="O6" s="14">
        <v>504361</v>
      </c>
      <c r="P6" s="14">
        <v>459627</v>
      </c>
      <c r="Q6" s="14">
        <v>446534</v>
      </c>
    </row>
    <row r="7" spans="1:17" ht="18" customHeight="1" x14ac:dyDescent="0.15">
      <c r="A7" s="11" t="s">
        <v>34</v>
      </c>
      <c r="B7" s="14"/>
      <c r="C7" s="14">
        <v>23145</v>
      </c>
      <c r="D7" s="14">
        <v>40606</v>
      </c>
      <c r="E7" s="14">
        <v>42539</v>
      </c>
      <c r="F7" s="14">
        <v>44756</v>
      </c>
      <c r="G7" s="14">
        <v>48999</v>
      </c>
      <c r="H7" s="14">
        <v>52045</v>
      </c>
      <c r="I7" s="14">
        <v>55045</v>
      </c>
      <c r="J7" s="14">
        <v>55027</v>
      </c>
      <c r="K7" s="14">
        <v>53840</v>
      </c>
      <c r="L7" s="14">
        <v>57825</v>
      </c>
      <c r="M7" s="14">
        <v>61014</v>
      </c>
      <c r="N7" s="14">
        <v>53663</v>
      </c>
      <c r="O7" s="14">
        <v>48339</v>
      </c>
      <c r="P7" s="14">
        <v>52181</v>
      </c>
      <c r="Q7" s="14">
        <v>54140</v>
      </c>
    </row>
    <row r="8" spans="1:17" ht="18" customHeight="1" x14ac:dyDescent="0.15">
      <c r="A8" s="11" t="s">
        <v>35</v>
      </c>
      <c r="B8" s="14"/>
      <c r="C8" s="14">
        <v>104678</v>
      </c>
      <c r="D8" s="14">
        <v>230140</v>
      </c>
      <c r="E8" s="14">
        <v>202639</v>
      </c>
      <c r="F8" s="14">
        <v>149860</v>
      </c>
      <c r="G8" s="14">
        <v>122059</v>
      </c>
      <c r="H8" s="14">
        <v>181037</v>
      </c>
      <c r="I8" s="14">
        <v>123672</v>
      </c>
      <c r="J8" s="14">
        <v>126222</v>
      </c>
      <c r="K8" s="14">
        <v>111395</v>
      </c>
      <c r="L8" s="14">
        <v>70618</v>
      </c>
      <c r="M8" s="14">
        <v>110849</v>
      </c>
      <c r="N8" s="14">
        <v>104534</v>
      </c>
      <c r="O8" s="14">
        <v>71992</v>
      </c>
      <c r="P8" s="14">
        <v>68010</v>
      </c>
      <c r="Q8" s="14">
        <v>83209</v>
      </c>
    </row>
    <row r="9" spans="1:17" ht="18" customHeight="1" x14ac:dyDescent="0.15">
      <c r="A9" s="11" t="s">
        <v>36</v>
      </c>
      <c r="B9" s="13"/>
      <c r="C9" s="13">
        <v>618459</v>
      </c>
      <c r="D9" s="13">
        <v>638033</v>
      </c>
      <c r="E9" s="13">
        <v>689586</v>
      </c>
      <c r="F9" s="13">
        <v>750059</v>
      </c>
      <c r="G9" s="13">
        <v>794618</v>
      </c>
      <c r="H9" s="13">
        <v>849065</v>
      </c>
      <c r="I9" s="13">
        <v>827801</v>
      </c>
      <c r="J9" s="13">
        <v>806890</v>
      </c>
      <c r="K9" s="13">
        <v>845647</v>
      </c>
      <c r="L9" s="13">
        <v>851879</v>
      </c>
      <c r="M9" s="13">
        <v>793923</v>
      </c>
      <c r="N9" s="13">
        <v>797407</v>
      </c>
      <c r="O9" s="13">
        <v>810318</v>
      </c>
      <c r="P9" s="13">
        <v>873515</v>
      </c>
      <c r="Q9" s="13">
        <v>807973</v>
      </c>
    </row>
    <row r="10" spans="1:17" ht="18" customHeight="1" x14ac:dyDescent="0.15">
      <c r="A10" s="11" t="s">
        <v>37</v>
      </c>
      <c r="B10" s="13"/>
      <c r="C10" s="13">
        <v>618336</v>
      </c>
      <c r="D10" s="13">
        <v>637393</v>
      </c>
      <c r="E10" s="13">
        <v>688934</v>
      </c>
      <c r="F10" s="13">
        <v>749391</v>
      </c>
      <c r="G10" s="13">
        <v>793948</v>
      </c>
      <c r="H10" s="13">
        <v>848412</v>
      </c>
      <c r="I10" s="13">
        <v>827156</v>
      </c>
      <c r="J10" s="13">
        <v>806226</v>
      </c>
      <c r="K10" s="13">
        <v>811987</v>
      </c>
      <c r="L10" s="13">
        <v>851215</v>
      </c>
      <c r="M10" s="13">
        <v>793255</v>
      </c>
      <c r="N10" s="13">
        <v>796736</v>
      </c>
      <c r="O10" s="13">
        <v>809643</v>
      </c>
      <c r="P10" s="13">
        <v>872835</v>
      </c>
      <c r="Q10" s="13">
        <v>805073</v>
      </c>
    </row>
    <row r="11" spans="1:17" ht="18" customHeight="1" x14ac:dyDescent="0.15">
      <c r="A11" s="11" t="s">
        <v>38</v>
      </c>
      <c r="B11" s="13"/>
      <c r="C11" s="13">
        <v>22788</v>
      </c>
      <c r="D11" s="13">
        <v>22615</v>
      </c>
      <c r="E11" s="13">
        <v>23378</v>
      </c>
      <c r="F11" s="13">
        <v>23979</v>
      </c>
      <c r="G11" s="13">
        <v>24370</v>
      </c>
      <c r="H11" s="13">
        <v>24910</v>
      </c>
      <c r="I11" s="13">
        <v>25214</v>
      </c>
      <c r="J11" s="13">
        <v>25628</v>
      </c>
      <c r="K11" s="13">
        <v>25885</v>
      </c>
      <c r="L11" s="13">
        <v>26020</v>
      </c>
      <c r="M11" s="13">
        <v>26614</v>
      </c>
      <c r="N11" s="13">
        <v>27250</v>
      </c>
      <c r="O11" s="13">
        <v>27871</v>
      </c>
      <c r="P11" s="13">
        <v>29186</v>
      </c>
      <c r="Q11" s="13">
        <v>30091</v>
      </c>
    </row>
    <row r="12" spans="1:17" ht="18" customHeight="1" x14ac:dyDescent="0.15">
      <c r="A12" s="11" t="s">
        <v>39</v>
      </c>
      <c r="B12" s="13"/>
      <c r="C12" s="13">
        <v>71771</v>
      </c>
      <c r="D12" s="13">
        <v>84787</v>
      </c>
      <c r="E12" s="13">
        <v>83989</v>
      </c>
      <c r="F12" s="13">
        <v>83744</v>
      </c>
      <c r="G12" s="13">
        <v>84525</v>
      </c>
      <c r="H12" s="13">
        <v>84667</v>
      </c>
      <c r="I12" s="13">
        <v>81963</v>
      </c>
      <c r="J12" s="13">
        <v>96666</v>
      </c>
      <c r="K12" s="13">
        <v>99301</v>
      </c>
      <c r="L12" s="13">
        <v>109363</v>
      </c>
      <c r="M12" s="13">
        <v>105551</v>
      </c>
      <c r="N12" s="13">
        <v>105701</v>
      </c>
      <c r="O12" s="13">
        <v>100866</v>
      </c>
      <c r="P12" s="13">
        <v>105202</v>
      </c>
      <c r="Q12" s="13">
        <v>104014</v>
      </c>
    </row>
    <row r="13" spans="1:17" ht="18" customHeight="1" x14ac:dyDescent="0.15">
      <c r="A13" s="11" t="s">
        <v>40</v>
      </c>
      <c r="B13" s="13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8" customHeight="1" x14ac:dyDescent="0.15">
      <c r="A14" s="11" t="s">
        <v>41</v>
      </c>
      <c r="B14" s="13"/>
      <c r="C14" s="13">
        <v>25494</v>
      </c>
      <c r="D14" s="13">
        <v>21548</v>
      </c>
      <c r="E14" s="13">
        <v>6938</v>
      </c>
      <c r="F14" s="13">
        <v>7439</v>
      </c>
      <c r="G14" s="13">
        <v>5744</v>
      </c>
      <c r="H14" s="13">
        <v>6351</v>
      </c>
      <c r="I14" s="13">
        <v>5479</v>
      </c>
      <c r="J14" s="13">
        <v>6165</v>
      </c>
      <c r="K14" s="13">
        <v>4416</v>
      </c>
      <c r="L14" s="13">
        <v>5473</v>
      </c>
      <c r="M14" s="13">
        <v>6314</v>
      </c>
      <c r="N14" s="13">
        <v>2551</v>
      </c>
      <c r="O14" s="13">
        <v>1901</v>
      </c>
      <c r="P14" s="13">
        <v>0</v>
      </c>
      <c r="Q14" s="13">
        <v>0</v>
      </c>
    </row>
    <row r="15" spans="1:17" ht="18" customHeight="1" x14ac:dyDescent="0.15">
      <c r="A15" s="11" t="s">
        <v>42</v>
      </c>
      <c r="B15" s="13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ht="18" customHeight="1" x14ac:dyDescent="0.15">
      <c r="A16" s="11" t="s">
        <v>43</v>
      </c>
      <c r="B16" s="13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t="18" customHeight="1" x14ac:dyDescent="0.15">
      <c r="A17" s="11" t="s">
        <v>44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4">
        <f t="shared" si="1"/>
        <v>0</v>
      </c>
      <c r="K17" s="14">
        <f t="shared" si="1"/>
        <v>0</v>
      </c>
      <c r="L17" s="14">
        <f t="shared" si="1"/>
        <v>0</v>
      </c>
      <c r="M17" s="14">
        <f t="shared" si="1"/>
        <v>0</v>
      </c>
      <c r="N17" s="14">
        <f t="shared" si="1"/>
        <v>0</v>
      </c>
      <c r="O17" s="14">
        <f t="shared" si="1"/>
        <v>0</v>
      </c>
      <c r="P17" s="14">
        <f t="shared" si="1"/>
        <v>0</v>
      </c>
      <c r="Q17" s="14">
        <f>SUM(Q18:Q21)</f>
        <v>0</v>
      </c>
    </row>
    <row r="18" spans="1:17" ht="18" customHeight="1" x14ac:dyDescent="0.15">
      <c r="A18" s="11" t="s">
        <v>45</v>
      </c>
      <c r="B18" s="14"/>
      <c r="C18" s="14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</row>
    <row r="19" spans="1:17" ht="18" customHeight="1" x14ac:dyDescent="0.15">
      <c r="A19" s="11" t="s">
        <v>46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ht="18" customHeight="1" x14ac:dyDescent="0.15">
      <c r="A20" s="11" t="s">
        <v>47</v>
      </c>
      <c r="B20" s="13"/>
      <c r="C20" s="13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</row>
    <row r="21" spans="1:17" ht="18" customHeight="1" x14ac:dyDescent="0.15">
      <c r="A21" s="11" t="s">
        <v>48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8" customHeight="1" x14ac:dyDescent="0.15">
      <c r="A22" s="11" t="s">
        <v>49</v>
      </c>
      <c r="B22" s="14">
        <f t="shared" ref="B22:P22" si="2">+B4+B9+B11+B12+B13+B14+B15+B16+B17</f>
        <v>0</v>
      </c>
      <c r="C22" s="14">
        <f t="shared" si="2"/>
        <v>1418307</v>
      </c>
      <c r="D22" s="14">
        <f t="shared" si="2"/>
        <v>1754429</v>
      </c>
      <c r="E22" s="14">
        <f t="shared" si="2"/>
        <v>1835939</v>
      </c>
      <c r="F22" s="14">
        <f t="shared" si="2"/>
        <v>1880205</v>
      </c>
      <c r="G22" s="14">
        <f t="shared" si="2"/>
        <v>1744676</v>
      </c>
      <c r="H22" s="14">
        <f t="shared" si="2"/>
        <v>1870279</v>
      </c>
      <c r="I22" s="14">
        <f t="shared" si="2"/>
        <v>1767003</v>
      </c>
      <c r="J22" s="14">
        <f t="shared" si="2"/>
        <v>1847506</v>
      </c>
      <c r="K22" s="14">
        <f t="shared" si="2"/>
        <v>1753825</v>
      </c>
      <c r="L22" s="14">
        <f t="shared" si="2"/>
        <v>1720020</v>
      </c>
      <c r="M22" s="14">
        <f t="shared" si="2"/>
        <v>1666009</v>
      </c>
      <c r="N22" s="14">
        <f t="shared" si="2"/>
        <v>1647468</v>
      </c>
      <c r="O22" s="14">
        <f t="shared" si="2"/>
        <v>1578424</v>
      </c>
      <c r="P22" s="14">
        <f t="shared" si="2"/>
        <v>1600315</v>
      </c>
      <c r="Q22" s="14">
        <f>+Q4+Q9+Q11+Q12+Q13+Q14+Q15+Q16+Q17</f>
        <v>1544954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[2]財政指標!$M$1</f>
        <v>烏山町</v>
      </c>
      <c r="P30" s="55"/>
      <c r="Q30" s="55" t="str">
        <f>[2]財政指標!$M$1</f>
        <v>烏山町</v>
      </c>
    </row>
    <row r="31" spans="1:17" ht="18" customHeight="1" x14ac:dyDescent="0.15"/>
    <row r="32" spans="1:17" ht="18" customHeight="1" x14ac:dyDescent="0.15">
      <c r="A32" s="5"/>
      <c r="B32" s="5" t="s">
        <v>167</v>
      </c>
      <c r="C32" s="5" t="s">
        <v>168</v>
      </c>
      <c r="D32" s="5" t="s">
        <v>170</v>
      </c>
      <c r="E32" s="5" t="s">
        <v>172</v>
      </c>
      <c r="F32" s="5" t="s">
        <v>174</v>
      </c>
      <c r="G32" s="5" t="s">
        <v>176</v>
      </c>
      <c r="H32" s="5" t="s">
        <v>178</v>
      </c>
      <c r="I32" s="5" t="s">
        <v>180</v>
      </c>
      <c r="J32" s="6" t="s">
        <v>182</v>
      </c>
      <c r="K32" s="6" t="s">
        <v>184</v>
      </c>
      <c r="L32" s="5" t="s">
        <v>186</v>
      </c>
      <c r="M32" s="5" t="s">
        <v>188</v>
      </c>
      <c r="N32" s="5" t="s">
        <v>190</v>
      </c>
      <c r="O32" s="2" t="s">
        <v>192</v>
      </c>
      <c r="P32" s="2" t="s">
        <v>194</v>
      </c>
      <c r="Q32" s="2" t="s">
        <v>159</v>
      </c>
    </row>
    <row r="33" spans="1:17" ht="18" customHeight="1" x14ac:dyDescent="0.15">
      <c r="A33" s="11" t="s">
        <v>31</v>
      </c>
      <c r="B33" s="25" t="e">
        <f t="shared" ref="B33:C49" si="3">B4/B$22*100</f>
        <v>#DIV/0!</v>
      </c>
      <c r="C33" s="25">
        <f t="shared" si="3"/>
        <v>47.930032073450953</v>
      </c>
      <c r="D33" s="25">
        <f t="shared" ref="D33:Q48" si="4">D4/D$22*100</f>
        <v>56.283041376995023</v>
      </c>
      <c r="E33" s="25">
        <f t="shared" si="4"/>
        <v>56.213632370138654</v>
      </c>
      <c r="F33" s="25">
        <f t="shared" si="4"/>
        <v>53.982624235123296</v>
      </c>
      <c r="G33" s="25">
        <f t="shared" si="4"/>
        <v>47.883905091833668</v>
      </c>
      <c r="H33" s="25">
        <f t="shared" si="4"/>
        <v>48.403794300208688</v>
      </c>
      <c r="I33" s="25">
        <f t="shared" si="4"/>
        <v>46.776717413609369</v>
      </c>
      <c r="J33" s="25">
        <f t="shared" si="4"/>
        <v>49.372343039751968</v>
      </c>
      <c r="K33" s="25">
        <f t="shared" si="4"/>
        <v>44.39302667027782</v>
      </c>
      <c r="L33" s="25">
        <f t="shared" si="4"/>
        <v>42.28351995907024</v>
      </c>
      <c r="M33" s="25">
        <f t="shared" si="4"/>
        <v>44.033795735797341</v>
      </c>
      <c r="N33" s="25">
        <f t="shared" si="4"/>
        <v>43.373164152505545</v>
      </c>
      <c r="O33" s="25">
        <f t="shared" si="4"/>
        <v>40.386360065483039</v>
      </c>
      <c r="P33" s="25">
        <f t="shared" si="4"/>
        <v>37.018461990295663</v>
      </c>
      <c r="Q33" s="25">
        <f t="shared" si="4"/>
        <v>39.022262151494481</v>
      </c>
    </row>
    <row r="34" spans="1:17" ht="18" customHeight="1" x14ac:dyDescent="0.15">
      <c r="A34" s="11" t="s">
        <v>32</v>
      </c>
      <c r="B34" s="25" t="e">
        <f t="shared" si="3"/>
        <v>#DIV/0!</v>
      </c>
      <c r="C34" s="25">
        <f t="shared" si="3"/>
        <v>0.6091769976457847</v>
      </c>
      <c r="D34" s="25">
        <f t="shared" si="4"/>
        <v>0.5811007455987105</v>
      </c>
      <c r="E34" s="25">
        <f t="shared" si="4"/>
        <v>0.53999615455633332</v>
      </c>
      <c r="F34" s="25">
        <f t="shared" si="4"/>
        <v>0.53839873843543662</v>
      </c>
      <c r="G34" s="25">
        <f t="shared" si="4"/>
        <v>0.5712235394995977</v>
      </c>
      <c r="H34" s="25">
        <f t="shared" si="4"/>
        <v>0.54628213223802435</v>
      </c>
      <c r="I34" s="25">
        <f t="shared" si="4"/>
        <v>0.77968175492627911</v>
      </c>
      <c r="J34" s="25">
        <f t="shared" si="4"/>
        <v>0.73926688194787993</v>
      </c>
      <c r="K34" s="25">
        <f t="shared" si="4"/>
        <v>0.7854261400082676</v>
      </c>
      <c r="L34" s="25">
        <f t="shared" si="4"/>
        <v>0.77289798955826094</v>
      </c>
      <c r="M34" s="25">
        <f t="shared" si="4"/>
        <v>0.80935937320866813</v>
      </c>
      <c r="N34" s="25">
        <f t="shared" si="4"/>
        <v>0.80414308502502019</v>
      </c>
      <c r="O34" s="25">
        <f t="shared" si="4"/>
        <v>0.80941496074565522</v>
      </c>
      <c r="P34" s="25">
        <f t="shared" si="4"/>
        <v>0.7869700652684003</v>
      </c>
      <c r="Q34" s="25">
        <f t="shared" si="4"/>
        <v>1.2293569905641204</v>
      </c>
    </row>
    <row r="35" spans="1:17" ht="18" customHeight="1" x14ac:dyDescent="0.15">
      <c r="A35" s="11" t="s">
        <v>33</v>
      </c>
      <c r="B35" s="25" t="e">
        <f t="shared" si="3"/>
        <v>#DIV/0!</v>
      </c>
      <c r="C35" s="25">
        <f t="shared" si="3"/>
        <v>38.308490333898092</v>
      </c>
      <c r="D35" s="25">
        <f t="shared" si="4"/>
        <v>40.269797181875127</v>
      </c>
      <c r="E35" s="25">
        <f t="shared" si="4"/>
        <v>42.319270956170115</v>
      </c>
      <c r="F35" s="25">
        <f t="shared" si="4"/>
        <v>43.093439279227532</v>
      </c>
      <c r="G35" s="25">
        <f t="shared" si="4"/>
        <v>37.508110388404489</v>
      </c>
      <c r="H35" s="25">
        <f t="shared" si="4"/>
        <v>35.395093459318097</v>
      </c>
      <c r="I35" s="25">
        <f t="shared" si="4"/>
        <v>35.88290455647217</v>
      </c>
      <c r="J35" s="25">
        <f t="shared" si="4"/>
        <v>38.822607342005924</v>
      </c>
      <c r="K35" s="25">
        <f t="shared" si="4"/>
        <v>34.186193035223013</v>
      </c>
      <c r="L35" s="25">
        <f t="shared" si="4"/>
        <v>34.043092522179975</v>
      </c>
      <c r="M35" s="25">
        <f t="shared" si="4"/>
        <v>32.908585727928241</v>
      </c>
      <c r="N35" s="25">
        <f t="shared" si="4"/>
        <v>32.966588728885782</v>
      </c>
      <c r="O35" s="25">
        <f t="shared" si="4"/>
        <v>31.953454838497137</v>
      </c>
      <c r="P35" s="25">
        <f t="shared" si="4"/>
        <v>28.721033046618949</v>
      </c>
      <c r="Q35" s="25">
        <f t="shared" si="4"/>
        <v>28.902737557234715</v>
      </c>
    </row>
    <row r="36" spans="1:17" ht="18" customHeight="1" x14ac:dyDescent="0.15">
      <c r="A36" s="11" t="s">
        <v>34</v>
      </c>
      <c r="B36" s="25" t="e">
        <f t="shared" si="3"/>
        <v>#DIV/0!</v>
      </c>
      <c r="C36" s="25">
        <f t="shared" si="3"/>
        <v>1.6318751864018159</v>
      </c>
      <c r="D36" s="25">
        <f t="shared" si="4"/>
        <v>2.314485225677414</v>
      </c>
      <c r="E36" s="25">
        <f t="shared" si="4"/>
        <v>2.3170159792890721</v>
      </c>
      <c r="F36" s="25">
        <f t="shared" si="4"/>
        <v>2.380378735297481</v>
      </c>
      <c r="G36" s="25">
        <f t="shared" si="4"/>
        <v>2.8084870772567516</v>
      </c>
      <c r="H36" s="25">
        <f t="shared" si="4"/>
        <v>2.7827399013730036</v>
      </c>
      <c r="I36" s="25">
        <f t="shared" si="4"/>
        <v>3.1151616607328907</v>
      </c>
      <c r="J36" s="25">
        <f t="shared" si="4"/>
        <v>2.978447701928979</v>
      </c>
      <c r="K36" s="25">
        <f t="shared" si="4"/>
        <v>3.0698615882428406</v>
      </c>
      <c r="L36" s="25">
        <f t="shared" si="4"/>
        <v>3.3618795130289181</v>
      </c>
      <c r="M36" s="25">
        <f t="shared" si="4"/>
        <v>3.6622851377153425</v>
      </c>
      <c r="N36" s="25">
        <f t="shared" si="4"/>
        <v>3.2573015075254874</v>
      </c>
      <c r="O36" s="25">
        <f t="shared" si="4"/>
        <v>3.0624851117317018</v>
      </c>
      <c r="P36" s="25">
        <f t="shared" si="4"/>
        <v>3.2606705554843893</v>
      </c>
      <c r="Q36" s="25">
        <f t="shared" si="4"/>
        <v>3.5043114552277932</v>
      </c>
    </row>
    <row r="37" spans="1:17" ht="18" customHeight="1" x14ac:dyDescent="0.15">
      <c r="A37" s="11" t="s">
        <v>35</v>
      </c>
      <c r="B37" s="25" t="e">
        <f t="shared" si="3"/>
        <v>#DIV/0!</v>
      </c>
      <c r="C37" s="25">
        <f t="shared" si="3"/>
        <v>7.3804895555052612</v>
      </c>
      <c r="D37" s="25">
        <f t="shared" si="4"/>
        <v>13.117658223843771</v>
      </c>
      <c r="E37" s="25">
        <f t="shared" si="4"/>
        <v>11.037349280123141</v>
      </c>
      <c r="F37" s="25">
        <f t="shared" si="4"/>
        <v>7.970407482162849</v>
      </c>
      <c r="G37" s="25">
        <f t="shared" si="4"/>
        <v>6.9960840866728269</v>
      </c>
      <c r="H37" s="25">
        <f t="shared" si="4"/>
        <v>9.6796788072795561</v>
      </c>
      <c r="I37" s="25">
        <f t="shared" si="4"/>
        <v>6.9989694414780281</v>
      </c>
      <c r="J37" s="25">
        <f t="shared" si="4"/>
        <v>6.8320211138691844</v>
      </c>
      <c r="K37" s="25">
        <f t="shared" si="4"/>
        <v>6.3515459068037003</v>
      </c>
      <c r="L37" s="25">
        <f t="shared" si="4"/>
        <v>4.1056499343030888</v>
      </c>
      <c r="M37" s="25">
        <f t="shared" si="4"/>
        <v>6.6535654969450952</v>
      </c>
      <c r="N37" s="25">
        <f t="shared" si="4"/>
        <v>6.3451308310692527</v>
      </c>
      <c r="O37" s="25">
        <f t="shared" si="4"/>
        <v>4.5610051545085479</v>
      </c>
      <c r="P37" s="25">
        <f t="shared" si="4"/>
        <v>4.2497883229239246</v>
      </c>
      <c r="Q37" s="25">
        <f t="shared" si="4"/>
        <v>5.3858561484678509</v>
      </c>
    </row>
    <row r="38" spans="1:17" ht="18" customHeight="1" x14ac:dyDescent="0.15">
      <c r="A38" s="11" t="s">
        <v>36</v>
      </c>
      <c r="B38" s="25" t="e">
        <f t="shared" si="3"/>
        <v>#DIV/0!</v>
      </c>
      <c r="C38" s="25">
        <f t="shared" si="3"/>
        <v>43.605439442941481</v>
      </c>
      <c r="D38" s="25">
        <f t="shared" si="4"/>
        <v>36.366988917761851</v>
      </c>
      <c r="E38" s="25">
        <f t="shared" si="4"/>
        <v>37.560398248525686</v>
      </c>
      <c r="F38" s="25">
        <f t="shared" si="4"/>
        <v>39.892405349416684</v>
      </c>
      <c r="G38" s="25">
        <f t="shared" si="4"/>
        <v>45.545304686944739</v>
      </c>
      <c r="H38" s="25">
        <f t="shared" si="4"/>
        <v>45.397772204040145</v>
      </c>
      <c r="I38" s="25">
        <f t="shared" si="4"/>
        <v>46.847741628056092</v>
      </c>
      <c r="J38" s="25">
        <f t="shared" si="4"/>
        <v>43.674553695630756</v>
      </c>
      <c r="K38" s="25">
        <f t="shared" si="4"/>
        <v>48.217296480549656</v>
      </c>
      <c r="L38" s="25">
        <f t="shared" si="4"/>
        <v>49.527272938686764</v>
      </c>
      <c r="M38" s="25">
        <f t="shared" si="4"/>
        <v>47.654184341141018</v>
      </c>
      <c r="N38" s="25">
        <f t="shared" si="4"/>
        <v>48.401971995814179</v>
      </c>
      <c r="O38" s="25">
        <f t="shared" si="4"/>
        <v>51.337156556159812</v>
      </c>
      <c r="P38" s="25">
        <f t="shared" si="4"/>
        <v>54.58394128655921</v>
      </c>
      <c r="Q38" s="25">
        <f t="shared" si="4"/>
        <v>52.297544134000105</v>
      </c>
    </row>
    <row r="39" spans="1:17" ht="18" customHeight="1" x14ac:dyDescent="0.15">
      <c r="A39" s="11" t="s">
        <v>37</v>
      </c>
      <c r="B39" s="25" t="e">
        <f t="shared" si="3"/>
        <v>#DIV/0!</v>
      </c>
      <c r="C39" s="25">
        <f t="shared" si="3"/>
        <v>43.596767131516664</v>
      </c>
      <c r="D39" s="25">
        <f t="shared" si="4"/>
        <v>36.3305098125943</v>
      </c>
      <c r="E39" s="25">
        <f t="shared" si="4"/>
        <v>37.524885086051334</v>
      </c>
      <c r="F39" s="25">
        <f t="shared" si="4"/>
        <v>39.856877308591351</v>
      </c>
      <c r="G39" s="25">
        <f t="shared" si="4"/>
        <v>45.50690214114254</v>
      </c>
      <c r="H39" s="25">
        <f t="shared" si="4"/>
        <v>45.362857627124079</v>
      </c>
      <c r="I39" s="25">
        <f t="shared" si="4"/>
        <v>46.811239143340451</v>
      </c>
      <c r="J39" s="25">
        <f t="shared" si="4"/>
        <v>43.638613352270575</v>
      </c>
      <c r="K39" s="25">
        <f t="shared" si="4"/>
        <v>46.298062805582084</v>
      </c>
      <c r="L39" s="25">
        <f t="shared" si="4"/>
        <v>49.488668736410041</v>
      </c>
      <c r="M39" s="25">
        <f t="shared" si="4"/>
        <v>47.614088519329727</v>
      </c>
      <c r="N39" s="25">
        <f t="shared" si="4"/>
        <v>48.361242828388775</v>
      </c>
      <c r="O39" s="25">
        <f t="shared" si="4"/>
        <v>51.294392381261311</v>
      </c>
      <c r="P39" s="25">
        <f t="shared" si="4"/>
        <v>54.541449652099736</v>
      </c>
      <c r="Q39" s="25">
        <f t="shared" si="4"/>
        <v>52.109836279915136</v>
      </c>
    </row>
    <row r="40" spans="1:17" ht="18" customHeight="1" x14ac:dyDescent="0.15">
      <c r="A40" s="11" t="s">
        <v>38</v>
      </c>
      <c r="B40" s="25" t="e">
        <f t="shared" si="3"/>
        <v>#DIV/0!</v>
      </c>
      <c r="C40" s="25">
        <f t="shared" si="3"/>
        <v>1.6067043312907572</v>
      </c>
      <c r="D40" s="25">
        <f t="shared" si="4"/>
        <v>1.2890233802564823</v>
      </c>
      <c r="E40" s="25">
        <f t="shared" si="4"/>
        <v>1.2733538532598305</v>
      </c>
      <c r="F40" s="25">
        <f t="shared" si="4"/>
        <v>1.2753396571118574</v>
      </c>
      <c r="G40" s="25">
        <f t="shared" si="4"/>
        <v>1.3968209570143684</v>
      </c>
      <c r="H40" s="25">
        <f t="shared" si="4"/>
        <v>1.331886846828735</v>
      </c>
      <c r="I40" s="25">
        <f t="shared" si="4"/>
        <v>1.4269358908841694</v>
      </c>
      <c r="J40" s="25">
        <f t="shared" si="4"/>
        <v>1.3871673488475815</v>
      </c>
      <c r="K40" s="25">
        <f t="shared" si="4"/>
        <v>1.4759169244365886</v>
      </c>
      <c r="L40" s="25">
        <f t="shared" si="4"/>
        <v>1.5127731072894501</v>
      </c>
      <c r="M40" s="25">
        <f t="shared" si="4"/>
        <v>1.5974703618047683</v>
      </c>
      <c r="N40" s="25">
        <f t="shared" si="4"/>
        <v>1.6540533715981127</v>
      </c>
      <c r="O40" s="25">
        <f t="shared" si="4"/>
        <v>1.7657486201426233</v>
      </c>
      <c r="P40" s="25">
        <f t="shared" si="4"/>
        <v>1.8237659460793656</v>
      </c>
      <c r="Q40" s="25">
        <f t="shared" si="4"/>
        <v>1.9476955300934524</v>
      </c>
    </row>
    <row r="41" spans="1:17" ht="18" customHeight="1" x14ac:dyDescent="0.15">
      <c r="A41" s="11" t="s">
        <v>39</v>
      </c>
      <c r="B41" s="25" t="e">
        <f t="shared" si="3"/>
        <v>#DIV/0!</v>
      </c>
      <c r="C41" s="25">
        <f t="shared" si="3"/>
        <v>5.0603289696800484</v>
      </c>
      <c r="D41" s="25">
        <f t="shared" si="4"/>
        <v>4.8327404528766911</v>
      </c>
      <c r="E41" s="25">
        <f t="shared" si="4"/>
        <v>4.5747162623594795</v>
      </c>
      <c r="F41" s="25">
        <f t="shared" si="4"/>
        <v>4.4539824114923636</v>
      </c>
      <c r="G41" s="25">
        <f t="shared" si="4"/>
        <v>4.8447390804940289</v>
      </c>
      <c r="H41" s="25">
        <f t="shared" si="4"/>
        <v>4.5269716443375563</v>
      </c>
      <c r="I41" s="25">
        <f t="shared" si="4"/>
        <v>4.638532022865836</v>
      </c>
      <c r="J41" s="25">
        <f t="shared" si="4"/>
        <v>5.2322428181559353</v>
      </c>
      <c r="K41" s="25">
        <f t="shared" si="4"/>
        <v>5.6619674140806522</v>
      </c>
      <c r="L41" s="25">
        <f t="shared" si="4"/>
        <v>6.3582400204648781</v>
      </c>
      <c r="M41" s="25">
        <f t="shared" si="4"/>
        <v>6.3355600119807276</v>
      </c>
      <c r="N41" s="25">
        <f t="shared" si="4"/>
        <v>6.4159668048180603</v>
      </c>
      <c r="O41" s="25">
        <f t="shared" si="4"/>
        <v>6.3902981708336926</v>
      </c>
      <c r="P41" s="25">
        <f t="shared" si="4"/>
        <v>6.5738307770657656</v>
      </c>
      <c r="Q41" s="25">
        <f t="shared" si="4"/>
        <v>6.7324981844119627</v>
      </c>
    </row>
    <row r="42" spans="1:17" ht="18" customHeight="1" x14ac:dyDescent="0.15">
      <c r="A42" s="11" t="s">
        <v>40</v>
      </c>
      <c r="B42" s="25" t="e">
        <f t="shared" si="3"/>
        <v>#DIV/0!</v>
      </c>
      <c r="C42" s="25">
        <f t="shared" si="3"/>
        <v>0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  <c r="Q42" s="25">
        <f t="shared" si="4"/>
        <v>0</v>
      </c>
    </row>
    <row r="43" spans="1:17" ht="18" customHeight="1" x14ac:dyDescent="0.15">
      <c r="A43" s="11" t="s">
        <v>41</v>
      </c>
      <c r="B43" s="25" t="e">
        <f t="shared" si="3"/>
        <v>#DIV/0!</v>
      </c>
      <c r="C43" s="25">
        <f t="shared" si="3"/>
        <v>1.7974951826367633</v>
      </c>
      <c r="D43" s="25">
        <f t="shared" si="4"/>
        <v>1.2282058721099571</v>
      </c>
      <c r="E43" s="25">
        <f t="shared" si="4"/>
        <v>0.37789926571634463</v>
      </c>
      <c r="F43" s="25">
        <f t="shared" si="4"/>
        <v>0.39564834685579497</v>
      </c>
      <c r="G43" s="25">
        <f t="shared" si="4"/>
        <v>0.32923018371319374</v>
      </c>
      <c r="H43" s="25">
        <f t="shared" si="4"/>
        <v>0.33957500458487744</v>
      </c>
      <c r="I43" s="25">
        <f t="shared" si="4"/>
        <v>0.310073044584531</v>
      </c>
      <c r="J43" s="25">
        <f t="shared" si="4"/>
        <v>0.33369309761375604</v>
      </c>
      <c r="K43" s="25">
        <f t="shared" si="4"/>
        <v>0.25179251065528202</v>
      </c>
      <c r="L43" s="25">
        <f t="shared" si="4"/>
        <v>0.31819397448866876</v>
      </c>
      <c r="M43" s="25">
        <f t="shared" si="4"/>
        <v>0.37898954927614437</v>
      </c>
      <c r="N43" s="25">
        <f t="shared" si="4"/>
        <v>0.15484367526410225</v>
      </c>
      <c r="O43" s="25">
        <f t="shared" si="4"/>
        <v>0.1204365873808305</v>
      </c>
      <c r="P43" s="25">
        <f t="shared" si="4"/>
        <v>0</v>
      </c>
      <c r="Q43" s="25">
        <f t="shared" si="4"/>
        <v>0</v>
      </c>
    </row>
    <row r="44" spans="1:17" ht="18" customHeight="1" x14ac:dyDescent="0.15">
      <c r="A44" s="11" t="s">
        <v>42</v>
      </c>
      <c r="B44" s="25" t="e">
        <f t="shared" si="3"/>
        <v>#DIV/0!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0</v>
      </c>
    </row>
    <row r="45" spans="1:17" ht="18" customHeight="1" x14ac:dyDescent="0.15">
      <c r="A45" s="11" t="s">
        <v>43</v>
      </c>
      <c r="B45" s="25" t="e">
        <f t="shared" si="3"/>
        <v>#DIV/0!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5">
        <f t="shared" si="4"/>
        <v>0</v>
      </c>
    </row>
    <row r="46" spans="1:17" ht="18" customHeight="1" x14ac:dyDescent="0.15">
      <c r="A46" s="11" t="s">
        <v>44</v>
      </c>
      <c r="B46" s="25" t="e">
        <f t="shared" si="3"/>
        <v>#DIV/0!</v>
      </c>
      <c r="C46" s="25">
        <f t="shared" si="3"/>
        <v>0</v>
      </c>
      <c r="D46" s="25">
        <f t="shared" si="4"/>
        <v>0</v>
      </c>
      <c r="E46" s="25">
        <f t="shared" si="4"/>
        <v>0</v>
      </c>
      <c r="F46" s="25">
        <f t="shared" si="4"/>
        <v>0</v>
      </c>
      <c r="G46" s="25">
        <f t="shared" si="4"/>
        <v>0</v>
      </c>
      <c r="H46" s="25">
        <f t="shared" si="4"/>
        <v>0</v>
      </c>
      <c r="I46" s="25">
        <f t="shared" si="4"/>
        <v>0</v>
      </c>
      <c r="J46" s="25">
        <f t="shared" si="4"/>
        <v>0</v>
      </c>
      <c r="K46" s="25">
        <f t="shared" si="4"/>
        <v>0</v>
      </c>
      <c r="L46" s="25">
        <f t="shared" si="4"/>
        <v>0</v>
      </c>
      <c r="M46" s="25">
        <f t="shared" si="4"/>
        <v>0</v>
      </c>
      <c r="N46" s="25">
        <f t="shared" si="4"/>
        <v>0</v>
      </c>
      <c r="O46" s="25">
        <f t="shared" si="4"/>
        <v>0</v>
      </c>
      <c r="P46" s="25">
        <f t="shared" si="4"/>
        <v>0</v>
      </c>
      <c r="Q46" s="25">
        <f t="shared" si="4"/>
        <v>0</v>
      </c>
    </row>
    <row r="47" spans="1:17" ht="18" customHeight="1" x14ac:dyDescent="0.15">
      <c r="A47" s="11" t="s">
        <v>45</v>
      </c>
      <c r="B47" s="25" t="e">
        <f t="shared" si="3"/>
        <v>#DIV/0!</v>
      </c>
      <c r="C47" s="25">
        <f t="shared" si="3"/>
        <v>0</v>
      </c>
      <c r="D47" s="25">
        <f t="shared" si="4"/>
        <v>0</v>
      </c>
      <c r="E47" s="25">
        <f t="shared" si="4"/>
        <v>0</v>
      </c>
      <c r="F47" s="25">
        <f t="shared" si="4"/>
        <v>0</v>
      </c>
      <c r="G47" s="25">
        <f t="shared" si="4"/>
        <v>0</v>
      </c>
      <c r="H47" s="25">
        <f t="shared" si="4"/>
        <v>0</v>
      </c>
      <c r="I47" s="25">
        <f t="shared" si="4"/>
        <v>0</v>
      </c>
      <c r="J47" s="25">
        <f t="shared" si="4"/>
        <v>0</v>
      </c>
      <c r="K47" s="25">
        <f t="shared" si="4"/>
        <v>0</v>
      </c>
      <c r="L47" s="25">
        <f t="shared" si="4"/>
        <v>0</v>
      </c>
      <c r="M47" s="25">
        <f t="shared" si="4"/>
        <v>0</v>
      </c>
      <c r="N47" s="25">
        <f t="shared" si="4"/>
        <v>0</v>
      </c>
      <c r="O47" s="25">
        <f t="shared" si="4"/>
        <v>0</v>
      </c>
      <c r="P47" s="25">
        <f t="shared" si="4"/>
        <v>0</v>
      </c>
      <c r="Q47" s="25">
        <f t="shared" si="4"/>
        <v>0</v>
      </c>
    </row>
    <row r="48" spans="1:17" ht="18" customHeight="1" x14ac:dyDescent="0.15">
      <c r="A48" s="11" t="s">
        <v>46</v>
      </c>
      <c r="B48" s="25" t="e">
        <f t="shared" si="3"/>
        <v>#DIV/0!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  <c r="Q48" s="25">
        <f t="shared" si="4"/>
        <v>0</v>
      </c>
    </row>
    <row r="49" spans="1:17" ht="18" customHeight="1" x14ac:dyDescent="0.15">
      <c r="A49" s="11" t="s">
        <v>47</v>
      </c>
      <c r="B49" s="25" t="e">
        <f t="shared" si="3"/>
        <v>#DIV/0!</v>
      </c>
      <c r="C49" s="25">
        <f t="shared" si="3"/>
        <v>0</v>
      </c>
      <c r="D49" s="25">
        <f t="shared" ref="D49:Q49" si="5">D20/D$22*100</f>
        <v>0</v>
      </c>
      <c r="E49" s="25">
        <f t="shared" si="5"/>
        <v>0</v>
      </c>
      <c r="F49" s="25">
        <f t="shared" si="5"/>
        <v>0</v>
      </c>
      <c r="G49" s="25">
        <f t="shared" si="5"/>
        <v>0</v>
      </c>
      <c r="H49" s="25">
        <f t="shared" si="5"/>
        <v>0</v>
      </c>
      <c r="I49" s="25">
        <f t="shared" si="5"/>
        <v>0</v>
      </c>
      <c r="J49" s="25">
        <f t="shared" si="5"/>
        <v>0</v>
      </c>
      <c r="K49" s="25">
        <f t="shared" si="5"/>
        <v>0</v>
      </c>
      <c r="L49" s="25">
        <f t="shared" si="5"/>
        <v>0</v>
      </c>
      <c r="M49" s="25">
        <f t="shared" si="5"/>
        <v>0</v>
      </c>
      <c r="N49" s="25">
        <f t="shared" si="5"/>
        <v>0</v>
      </c>
      <c r="O49" s="25">
        <f t="shared" si="5"/>
        <v>0</v>
      </c>
      <c r="P49" s="25">
        <f t="shared" si="5"/>
        <v>0</v>
      </c>
      <c r="Q49" s="25">
        <f t="shared" si="5"/>
        <v>0</v>
      </c>
    </row>
    <row r="50" spans="1:17" ht="18" customHeight="1" x14ac:dyDescent="0.15">
      <c r="A50" s="11" t="s">
        <v>48</v>
      </c>
      <c r="B50" s="25" t="e">
        <f t="shared" ref="B50:Q50" si="6">B21/B$22*100</f>
        <v>#DIV/0!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  <c r="Q50" s="25">
        <f t="shared" si="6"/>
        <v>0</v>
      </c>
    </row>
    <row r="51" spans="1:17" ht="18" customHeight="1" x14ac:dyDescent="0.15">
      <c r="A51" s="11" t="s">
        <v>49</v>
      </c>
      <c r="B51" s="26" t="e">
        <f>+B33+B38+B40+B41+B42+B43+B44+B45+B46</f>
        <v>#DIV/0!</v>
      </c>
      <c r="C51" s="26">
        <f>+C33+C38+C40+C41+C42+C43+C44+C45+C46</f>
        <v>100</v>
      </c>
      <c r="D51" s="26">
        <f t="shared" ref="D51:L51" si="7">+D33+D38+D40+D41+D42+D43+D44+D45+D46</f>
        <v>100</v>
      </c>
      <c r="E51" s="26">
        <f t="shared" si="7"/>
        <v>100</v>
      </c>
      <c r="F51" s="26">
        <f t="shared" si="7"/>
        <v>100</v>
      </c>
      <c r="G51" s="26">
        <f t="shared" si="7"/>
        <v>100</v>
      </c>
      <c r="H51" s="26">
        <f t="shared" si="7"/>
        <v>99.999999999999986</v>
      </c>
      <c r="I51" s="26">
        <f t="shared" si="7"/>
        <v>99.999999999999986</v>
      </c>
      <c r="J51" s="26">
        <f t="shared" si="7"/>
        <v>100</v>
      </c>
      <c r="K51" s="26">
        <f t="shared" si="7"/>
        <v>99.999999999999986</v>
      </c>
      <c r="L51" s="26">
        <f t="shared" si="7"/>
        <v>100</v>
      </c>
      <c r="M51" s="26">
        <f>+M33+M38+M40+M41+M42+M43+M44+M45+M46</f>
        <v>100</v>
      </c>
      <c r="N51" s="26">
        <f>+N33+N38+N40+N41+N42+N43+N44+N45+N46</f>
        <v>99.999999999999986</v>
      </c>
      <c r="O51" s="26">
        <f>+O33+O38+O40+O41+O42+O43+O44+O45+O46</f>
        <v>100</v>
      </c>
      <c r="P51" s="26">
        <f>+P33+P38+P40+P41+P42+P43+P44+P45+P46</f>
        <v>100</v>
      </c>
      <c r="Q51" s="26">
        <f>+Q33+Q38+Q40+Q41+Q42+Q43+Q44+Q45+Q46</f>
        <v>100.00000000000001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財政指標</vt:lpstr>
      <vt:lpstr>旧南那須町</vt:lpstr>
      <vt:lpstr>旧烏山町</vt:lpstr>
      <vt:lpstr>歳入</vt:lpstr>
      <vt:lpstr>歳入・旧南那須町</vt:lpstr>
      <vt:lpstr>歳入・旧烏山町</vt:lpstr>
      <vt:lpstr>税</vt:lpstr>
      <vt:lpstr>税・旧南那須町</vt:lpstr>
      <vt:lpstr>税・旧烏山町</vt:lpstr>
      <vt:lpstr>歳出（性質別）</vt:lpstr>
      <vt:lpstr>性質・旧南那須町</vt:lpstr>
      <vt:lpstr>性質・旧烏山町</vt:lpstr>
      <vt:lpstr>歳出（目的別）</vt:lpstr>
      <vt:lpstr>目的・旧南那須町</vt:lpstr>
      <vt:lpstr>目的・旧烏山町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財政指標!Print_Area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とちぎ地域・自治研究所</dc:creator>
  <cp:lastModifiedBy>山口 誠英</cp:lastModifiedBy>
  <cp:lastPrinted>2011-08-15T05:02:36Z</cp:lastPrinted>
  <dcterms:created xsi:type="dcterms:W3CDTF">2002-01-04T12:12:41Z</dcterms:created>
  <dcterms:modified xsi:type="dcterms:W3CDTF">2021-07-27T06:59:16Z</dcterms:modified>
</cp:coreProperties>
</file>