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3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'グラフ'!$A:$N</definedName>
  </definedNames>
  <calcPr fullCalcOnLoad="1"/>
</workbook>
</file>

<file path=xl/sharedStrings.xml><?xml version="1.0" encoding="utf-8"?>
<sst xmlns="http://schemas.openxmlformats.org/spreadsheetml/2006/main" count="397" uniqueCount="197">
  <si>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</si>
  <si>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</si>
  <si>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</si>
  <si>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</si>
  <si>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</si>
  <si>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</si>
  <si>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</si>
  <si>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</si>
  <si>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</si>
  <si>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</si>
  <si>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</si>
  <si>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</si>
  <si>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</si>
  <si>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</si>
  <si>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</si>
  <si>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</si>
  <si>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</si>
  <si>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</si>
  <si>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</si>
  <si>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</si>
  <si>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</si>
  <si>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</si>
  <si>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</si>
  <si>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</si>
  <si>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</si>
  <si>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</si>
  <si>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</si>
  <si>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</si>
  <si>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</si>
  <si>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</si>
  <si>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</si>
  <si>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</si>
  <si>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</si>
  <si>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</si>
  <si>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</si>
  <si>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</si>
  <si>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</si>
  <si>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</si>
  <si>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</si>
  <si>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</si>
  <si>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</si>
  <si>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</si>
  <si>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</si>
  <si>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</si>
  <si>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</si>
  <si>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</si>
  <si>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</si>
  <si>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</si>
  <si>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</si>
  <si>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</si>
  <si>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</si>
  <si>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</si>
  <si>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</si>
  <si>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</si>
  <si>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</si>
  <si>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</si>
  <si>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</si>
  <si>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</si>
  <si>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</si>
  <si>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</si>
  <si>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</si>
  <si>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</si>
  <si>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</si>
  <si>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</si>
  <si>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</si>
  <si>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</si>
  <si>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</si>
  <si>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</si>
  <si>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</si>
  <si>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</si>
  <si>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</si>
  <si>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</si>
  <si>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</si>
  <si>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</si>
  <si>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</si>
  <si>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</si>
  <si>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</si>
  <si>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</si>
  <si>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</si>
  <si>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</si>
  <si>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</si>
  <si>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</si>
  <si>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</si>
  <si>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</si>
  <si>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</si>
  <si>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</si>
  <si>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</si>
  <si>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</si>
  <si>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</si>
  <si>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</si>
  <si>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</si>
  <si>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</si>
  <si>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</si>
  <si>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</si>
  <si>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</si>
  <si>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</si>
  <si>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</si>
  <si>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</si>
  <si>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</si>
  <si>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</si>
  <si>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</si>
  <si>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</si>
  <si>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</si>
  <si>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</si>
  <si>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</si>
  <si>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</si>
  <si>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</si>
  <si>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</si>
  <si>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</si>
  <si>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</si>
  <si>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</si>
  <si>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</si>
  <si>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</si>
  <si>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</si>
  <si>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</si>
  <si>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</si>
  <si>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</si>
  <si>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</si>
  <si>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</si>
  <si>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</si>
  <si>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</si>
  <si>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</si>
  <si>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</si>
  <si>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</si>
  <si>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</si>
  <si>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</si>
  <si>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</si>
  <si>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</si>
  <si>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</si>
  <si>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</si>
  <si>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</si>
  <si>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</si>
  <si>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</si>
  <si>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</si>
  <si>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</si>
  <si>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</si>
  <si>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</si>
  <si>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</si>
  <si>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</si>
  <si>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</si>
  <si>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</si>
  <si>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</si>
  <si>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</si>
  <si>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</si>
  <si>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</si>
  <si>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</si>
  <si>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</si>
  <si>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</si>
  <si>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</si>
  <si>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</si>
  <si>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</si>
  <si>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</si>
  <si>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</si>
  <si>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</si>
  <si>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</si>
  <si>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</si>
  <si>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</si>
  <si>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</si>
  <si>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</si>
  <si>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</si>
  <si>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</si>
  <si>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</si>
  <si>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</si>
  <si>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</si>
  <si>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</si>
  <si>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</si>
  <si>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</si>
  <si>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</si>
  <si>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</si>
  <si>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</si>
  <si>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</si>
  <si>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</si>
  <si>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</si>
  <si>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</si>
  <si>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</si>
  <si>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</si>
  <si>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</si>
  <si>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</si>
  <si>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</si>
  <si>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</si>
  <si>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</si>
  <si>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</si>
  <si>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</si>
  <si>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</si>
  <si>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</si>
  <si>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</si>
  <si>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</si>
  <si>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</si>
  <si>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</si>
  <si>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</si>
  <si>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喜連川町</t>
  </si>
  <si>
    <t>０１(H13)</t>
  </si>
  <si>
    <t>０１(H13)</t>
  </si>
  <si>
    <t>０２(H14)</t>
  </si>
  <si>
    <t>０３(H15)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</si>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</sst>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25"/>
          <c:w val="0.99575"/>
          <c:h val="0.819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19582650"/>
        <c:axId val="42026123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42690788"/>
        <c:axId val="48672773"/>
      </c:lineChart>
      <c:catAx>
        <c:axId val="19582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6123"/>
        <c:crosses val="autoZero"/>
        <c:auto val="0"/>
        <c:lblOffset val="100"/>
        <c:tickLblSkip val="1"/>
        <c:noMultiLvlLbl val="0"/>
      </c:catAx>
      <c:valAx>
        <c:axId val="42026123"/>
        <c:scaling>
          <c:orientation val="minMax"/>
          <c:max val="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2650"/>
        <c:crossesAt val="1"/>
        <c:crossBetween val="between"/>
        <c:dispUnits/>
      </c:valAx>
      <c:catAx>
        <c:axId val="426907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672773"/>
        <c:crosses val="autoZero"/>
        <c:auto val="0"/>
        <c:lblOffset val="100"/>
        <c:tickLblSkip val="1"/>
        <c:noMultiLvlLbl val="0"/>
      </c:catAx>
      <c:valAx>
        <c:axId val="4867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07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1175"/>
          <c:w val="0.759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925"/>
          <c:w val="0.951"/>
          <c:h val="0.811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35401774"/>
        <c:axId val="50180511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48971416"/>
        <c:axId val="38089561"/>
      </c:lineChart>
      <c:catAx>
        <c:axId val="3540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0511"/>
        <c:crosses val="autoZero"/>
        <c:auto val="0"/>
        <c:lblOffset val="100"/>
        <c:tickLblSkip val="1"/>
        <c:noMultiLvlLbl val="0"/>
      </c:catAx>
      <c:valAx>
        <c:axId val="50180511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01774"/>
        <c:crossesAt val="1"/>
        <c:crossBetween val="between"/>
        <c:dispUnits/>
      </c:valAx>
      <c:catAx>
        <c:axId val="48971416"/>
        <c:scaling>
          <c:orientation val="minMax"/>
        </c:scaling>
        <c:axPos val="b"/>
        <c:delete val="1"/>
        <c:majorTickMark val="out"/>
        <c:minorTickMark val="none"/>
        <c:tickLblPos val="nextTo"/>
        <c:crossAx val="38089561"/>
        <c:crosses val="autoZero"/>
        <c:auto val="0"/>
        <c:lblOffset val="100"/>
        <c:tickLblSkip val="1"/>
        <c:noMultiLvlLbl val="0"/>
      </c:catAx>
      <c:valAx>
        <c:axId val="38089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14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5"/>
          <c:y val="0.92075"/>
          <c:w val="0.86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675"/>
          <c:w val="0.93375"/>
          <c:h val="0.82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7261730"/>
        <c:axId val="6535557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7261730"/>
        <c:axId val="65355571"/>
      </c:lineChart>
      <c:catAx>
        <c:axId val="7261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55571"/>
        <c:crosses val="autoZero"/>
        <c:auto val="0"/>
        <c:lblOffset val="100"/>
        <c:tickLblSkip val="1"/>
        <c:noMultiLvlLbl val="0"/>
      </c:catAx>
      <c:valAx>
        <c:axId val="65355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1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2725"/>
          <c:w val="0.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45"/>
          <c:w val="0.96725"/>
          <c:h val="0.802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51329228"/>
        <c:axId val="59309869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64026774"/>
        <c:axId val="39370055"/>
      </c:lineChart>
      <c:catAx>
        <c:axId val="51329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9869"/>
        <c:crosses val="autoZero"/>
        <c:auto val="0"/>
        <c:lblOffset val="100"/>
        <c:tickLblSkip val="1"/>
        <c:noMultiLvlLbl val="0"/>
      </c:catAx>
      <c:valAx>
        <c:axId val="59309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29228"/>
        <c:crossesAt val="1"/>
        <c:crossBetween val="between"/>
        <c:dispUnits/>
      </c:valAx>
      <c:catAx>
        <c:axId val="64026774"/>
        <c:scaling>
          <c:orientation val="minMax"/>
        </c:scaling>
        <c:axPos val="b"/>
        <c:delete val="1"/>
        <c:majorTickMark val="out"/>
        <c:minorTickMark val="none"/>
        <c:tickLblPos val="nextTo"/>
        <c:crossAx val="39370055"/>
        <c:crosses val="autoZero"/>
        <c:auto val="0"/>
        <c:lblOffset val="100"/>
        <c:tickLblSkip val="1"/>
        <c:noMultiLvlLbl val="0"/>
      </c:catAx>
      <c:valAx>
        <c:axId val="39370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67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75"/>
          <c:y val="0.87325"/>
          <c:w val="0.7967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625"/>
          <c:w val="0.97125"/>
          <c:h val="0.817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18786176"/>
        <c:axId val="3485785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45285258"/>
        <c:axId val="4914139"/>
      </c:line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7857"/>
        <c:crosses val="autoZero"/>
        <c:auto val="0"/>
        <c:lblOffset val="100"/>
        <c:tickLblSkip val="1"/>
        <c:noMultiLvlLbl val="0"/>
      </c:catAx>
      <c:valAx>
        <c:axId val="34857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6176"/>
        <c:crossesAt val="1"/>
        <c:crossBetween val="between"/>
        <c:dispUnits/>
      </c:valAx>
      <c:catAx>
        <c:axId val="45285258"/>
        <c:scaling>
          <c:orientation val="minMax"/>
        </c:scaling>
        <c:axPos val="b"/>
        <c:delete val="1"/>
        <c:majorTickMark val="out"/>
        <c:minorTickMark val="none"/>
        <c:tickLblPos val="nextTo"/>
        <c:crossAx val="4914139"/>
        <c:crosses val="autoZero"/>
        <c:auto val="0"/>
        <c:lblOffset val="100"/>
        <c:tickLblSkip val="1"/>
        <c:noMultiLvlLbl val="0"/>
      </c:catAx>
      <c:valAx>
        <c:axId val="4914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52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25"/>
          <c:w val="0.971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75"/>
          <c:w val="0.968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44227252"/>
        <c:axId val="62500949"/>
      </c:bar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00949"/>
        <c:crosses val="autoZero"/>
        <c:auto val="1"/>
        <c:lblOffset val="100"/>
        <c:tickLblSkip val="1"/>
        <c:noMultiLvlLbl val="0"/>
      </c:catAx>
      <c:valAx>
        <c:axId val="62500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2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42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6</xdr:col>
      <xdr:colOff>657225</xdr:colOff>
      <xdr:row>38</xdr:row>
      <xdr:rowOff>28575</xdr:rowOff>
    </xdr:to>
    <xdr:graphicFrame>
      <xdr:nvGraphicFramePr>
        <xdr:cNvPr id="1" name="Chart 4"/>
        <xdr:cNvGraphicFramePr/>
      </xdr:nvGraphicFramePr>
      <xdr:xfrm>
        <a:off x="28575" y="200025"/>
        <a:ext cx="48006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714375</xdr:colOff>
      <xdr:row>38</xdr:row>
      <xdr:rowOff>28575</xdr:rowOff>
    </xdr:to>
    <xdr:graphicFrame>
      <xdr:nvGraphicFramePr>
        <xdr:cNvPr id="2" name="Chart 5"/>
        <xdr:cNvGraphicFramePr/>
      </xdr:nvGraphicFramePr>
      <xdr:xfrm>
        <a:off x="4933950" y="200025"/>
        <a:ext cx="481965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5297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6</xdr:col>
      <xdr:colOff>647700</xdr:colOff>
      <xdr:row>77</xdr:row>
      <xdr:rowOff>9525</xdr:rowOff>
    </xdr:to>
    <xdr:graphicFrame>
      <xdr:nvGraphicFramePr>
        <xdr:cNvPr id="4" name="Chart 7"/>
        <xdr:cNvGraphicFramePr/>
      </xdr:nvGraphicFramePr>
      <xdr:xfrm>
        <a:off x="0" y="6886575"/>
        <a:ext cx="481965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28575</xdr:rowOff>
    </xdr:from>
    <xdr:to>
      <xdr:col>13</xdr:col>
      <xdr:colOff>695325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886575"/>
        <a:ext cx="4791075" cy="634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I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193</v>
      </c>
      <c r="Q3" s="48" t="s">
        <v>194</v>
      </c>
    </row>
    <row r="4" spans="1:17" ht="13.5" customHeight="1">
      <c r="A4" s="77" t="s">
        <v>91</v>
      </c>
      <c r="B4" s="77"/>
      <c r="C4" s="50"/>
      <c r="D4" s="50"/>
      <c r="E4" s="50">
        <v>11374</v>
      </c>
      <c r="F4" s="50">
        <v>11325</v>
      </c>
      <c r="G4" s="50">
        <v>11439</v>
      </c>
      <c r="H4" s="50">
        <v>11498</v>
      </c>
      <c r="I4" s="50">
        <v>11582</v>
      </c>
      <c r="J4" s="50">
        <v>11748</v>
      </c>
      <c r="K4" s="50">
        <v>11760</v>
      </c>
      <c r="L4" s="50">
        <v>11789</v>
      </c>
      <c r="M4" s="50">
        <v>11712</v>
      </c>
      <c r="N4" s="50">
        <v>11573</v>
      </c>
      <c r="O4" s="50">
        <v>11597</v>
      </c>
      <c r="P4" s="50">
        <v>11556</v>
      </c>
      <c r="Q4" s="50">
        <v>11458</v>
      </c>
    </row>
    <row r="5" spans="1:17" ht="13.5" customHeight="1">
      <c r="A5" s="78" t="s">
        <v>13</v>
      </c>
      <c r="B5" s="52" t="s">
        <v>22</v>
      </c>
      <c r="C5" s="53"/>
      <c r="D5" s="53"/>
      <c r="E5" s="53">
        <v>4729985</v>
      </c>
      <c r="F5" s="53">
        <v>5070267</v>
      </c>
      <c r="G5" s="53">
        <v>5071425</v>
      </c>
      <c r="H5" s="53">
        <v>4909171</v>
      </c>
      <c r="I5" s="54">
        <v>5479306</v>
      </c>
      <c r="J5" s="53">
        <v>5767312</v>
      </c>
      <c r="K5" s="53">
        <v>5737461</v>
      </c>
      <c r="L5" s="53">
        <v>5691279</v>
      </c>
      <c r="M5" s="55">
        <v>5540641</v>
      </c>
      <c r="N5" s="55">
        <v>5495266</v>
      </c>
      <c r="O5" s="55">
        <v>5785877</v>
      </c>
      <c r="P5" s="55">
        <v>5215739</v>
      </c>
      <c r="Q5" s="55">
        <v>4670208</v>
      </c>
    </row>
    <row r="6" spans="1:17" ht="13.5" customHeight="1">
      <c r="A6" s="78"/>
      <c r="B6" s="52" t="s">
        <v>23</v>
      </c>
      <c r="C6" s="53"/>
      <c r="D6" s="53"/>
      <c r="E6" s="53">
        <v>4610811</v>
      </c>
      <c r="F6" s="53">
        <v>4964932</v>
      </c>
      <c r="G6" s="53">
        <v>4886202</v>
      </c>
      <c r="H6" s="53">
        <v>4757171</v>
      </c>
      <c r="I6" s="54">
        <v>5302561</v>
      </c>
      <c r="J6" s="53">
        <v>5590544</v>
      </c>
      <c r="K6" s="53">
        <v>5573551</v>
      </c>
      <c r="L6" s="53">
        <v>5463663</v>
      </c>
      <c r="M6" s="55">
        <v>5353670</v>
      </c>
      <c r="N6" s="55">
        <v>4931152</v>
      </c>
      <c r="O6" s="55">
        <v>5511997</v>
      </c>
      <c r="P6" s="55">
        <v>4954389</v>
      </c>
      <c r="Q6" s="55">
        <v>4430306</v>
      </c>
    </row>
    <row r="7" spans="1:17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119174</v>
      </c>
      <c r="F7" s="54">
        <f t="shared" si="0"/>
        <v>105335</v>
      </c>
      <c r="G7" s="54">
        <f t="shared" si="0"/>
        <v>185223</v>
      </c>
      <c r="H7" s="54">
        <f t="shared" si="0"/>
        <v>152000</v>
      </c>
      <c r="I7" s="54">
        <f t="shared" si="0"/>
        <v>176745</v>
      </c>
      <c r="J7" s="54">
        <f t="shared" si="0"/>
        <v>176768</v>
      </c>
      <c r="K7" s="54">
        <f t="shared" si="0"/>
        <v>163910</v>
      </c>
      <c r="L7" s="54">
        <f>+L5-L6</f>
        <v>227616</v>
      </c>
      <c r="M7" s="54">
        <f>+M5-M6</f>
        <v>186971</v>
      </c>
      <c r="N7" s="54">
        <f>+N5-N6</f>
        <v>564114</v>
      </c>
      <c r="O7" s="54">
        <v>273880</v>
      </c>
      <c r="P7" s="54">
        <v>261350</v>
      </c>
      <c r="Q7" s="54">
        <v>239902</v>
      </c>
    </row>
    <row r="8" spans="1:17" ht="13.5" customHeight="1">
      <c r="A8" s="78"/>
      <c r="B8" s="52" t="s">
        <v>25</v>
      </c>
      <c r="C8" s="53"/>
      <c r="D8" s="53"/>
      <c r="E8" s="53">
        <v>4257</v>
      </c>
      <c r="F8" s="53">
        <v>10400</v>
      </c>
      <c r="G8" s="53">
        <v>59630</v>
      </c>
      <c r="H8" s="53">
        <v>58286</v>
      </c>
      <c r="I8" s="54">
        <v>14021</v>
      </c>
      <c r="J8" s="53">
        <v>48369</v>
      </c>
      <c r="K8" s="53">
        <v>33039</v>
      </c>
      <c r="L8" s="54">
        <v>27731</v>
      </c>
      <c r="M8" s="55">
        <v>47845</v>
      </c>
      <c r="N8" s="55">
        <v>397071</v>
      </c>
      <c r="O8" s="55">
        <v>8849</v>
      </c>
      <c r="P8" s="55">
        <v>45197</v>
      </c>
      <c r="Q8" s="55">
        <v>0</v>
      </c>
    </row>
    <row r="9" spans="1:17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114917</v>
      </c>
      <c r="F9" s="54">
        <f t="shared" si="1"/>
        <v>94935</v>
      </c>
      <c r="G9" s="54">
        <f t="shared" si="1"/>
        <v>125593</v>
      </c>
      <c r="H9" s="54">
        <f t="shared" si="1"/>
        <v>93714</v>
      </c>
      <c r="I9" s="54">
        <f t="shared" si="1"/>
        <v>162724</v>
      </c>
      <c r="J9" s="54">
        <f t="shared" si="1"/>
        <v>128399</v>
      </c>
      <c r="K9" s="54">
        <f t="shared" si="1"/>
        <v>130871</v>
      </c>
      <c r="L9" s="54">
        <f>+L7-L8</f>
        <v>199885</v>
      </c>
      <c r="M9" s="54">
        <f>+M7-M8</f>
        <v>139126</v>
      </c>
      <c r="N9" s="54">
        <f>+N7-N8</f>
        <v>167043</v>
      </c>
      <c r="O9" s="54">
        <v>265031</v>
      </c>
      <c r="P9" s="54">
        <v>216153</v>
      </c>
      <c r="Q9" s="54">
        <v>239902</v>
      </c>
    </row>
    <row r="10" spans="1:17" ht="13.5" customHeight="1">
      <c r="A10" s="78"/>
      <c r="B10" s="52" t="s">
        <v>27</v>
      </c>
      <c r="C10" s="55"/>
      <c r="D10" s="55"/>
      <c r="E10" s="55">
        <v>22037</v>
      </c>
      <c r="F10" s="55">
        <v>-19982</v>
      </c>
      <c r="G10" s="55">
        <v>30658</v>
      </c>
      <c r="H10" s="55">
        <v>-31701</v>
      </c>
      <c r="I10" s="55">
        <v>68832</v>
      </c>
      <c r="J10" s="55">
        <v>-34325</v>
      </c>
      <c r="K10" s="55">
        <v>2472</v>
      </c>
      <c r="L10" s="55">
        <v>69014</v>
      </c>
      <c r="M10" s="55">
        <v>-60759</v>
      </c>
      <c r="N10" s="55">
        <v>27917</v>
      </c>
      <c r="O10" s="55">
        <v>97988</v>
      </c>
      <c r="P10" s="55">
        <v>-48878</v>
      </c>
      <c r="Q10" s="55">
        <v>23749</v>
      </c>
    </row>
    <row r="11" spans="1:17" ht="13.5" customHeight="1">
      <c r="A11" s="78"/>
      <c r="B11" s="52" t="s">
        <v>28</v>
      </c>
      <c r="C11" s="53"/>
      <c r="D11" s="53"/>
      <c r="E11" s="53">
        <v>31257</v>
      </c>
      <c r="F11" s="53">
        <v>33310</v>
      </c>
      <c r="G11" s="53">
        <v>23740</v>
      </c>
      <c r="H11" s="53">
        <v>15549</v>
      </c>
      <c r="I11" s="54">
        <v>11506</v>
      </c>
      <c r="J11" s="53">
        <v>6302</v>
      </c>
      <c r="K11" s="53">
        <v>2978</v>
      </c>
      <c r="L11" s="54">
        <v>1754</v>
      </c>
      <c r="M11" s="55">
        <v>1347</v>
      </c>
      <c r="N11" s="55">
        <v>677</v>
      </c>
      <c r="O11" s="55">
        <v>582</v>
      </c>
      <c r="P11" s="55">
        <v>91</v>
      </c>
      <c r="Q11" s="55">
        <v>72</v>
      </c>
    </row>
    <row r="12" spans="1:17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8"/>
      <c r="B13" s="52" t="s">
        <v>30</v>
      </c>
      <c r="C13" s="53"/>
      <c r="D13" s="53"/>
      <c r="E13" s="53">
        <v>80000</v>
      </c>
      <c r="F13" s="53">
        <v>30000</v>
      </c>
      <c r="G13" s="53">
        <v>140000</v>
      </c>
      <c r="H13" s="53">
        <v>30000</v>
      </c>
      <c r="I13" s="54">
        <v>0</v>
      </c>
      <c r="J13" s="53">
        <v>250000</v>
      </c>
      <c r="K13" s="53">
        <v>100000</v>
      </c>
      <c r="L13" s="54">
        <v>109000</v>
      </c>
      <c r="M13" s="55">
        <v>20266</v>
      </c>
      <c r="N13" s="55">
        <v>36773</v>
      </c>
      <c r="O13" s="55">
        <v>311418</v>
      </c>
      <c r="P13" s="55">
        <v>167429</v>
      </c>
      <c r="Q13" s="55">
        <v>167731</v>
      </c>
    </row>
    <row r="14" spans="1:17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-26706</v>
      </c>
      <c r="F14" s="54">
        <f t="shared" si="2"/>
        <v>-16672</v>
      </c>
      <c r="G14" s="54">
        <f t="shared" si="2"/>
        <v>-85602</v>
      </c>
      <c r="H14" s="54">
        <f t="shared" si="2"/>
        <v>-46152</v>
      </c>
      <c r="I14" s="54">
        <f t="shared" si="2"/>
        <v>80338</v>
      </c>
      <c r="J14" s="54">
        <f t="shared" si="2"/>
        <v>-278023</v>
      </c>
      <c r="K14" s="54">
        <f t="shared" si="2"/>
        <v>-94550</v>
      </c>
      <c r="L14" s="54">
        <f aca="true" t="shared" si="3" ref="L14:Q14">+L10+L11+L12-L13</f>
        <v>-38232</v>
      </c>
      <c r="M14" s="54">
        <f t="shared" si="3"/>
        <v>-79678</v>
      </c>
      <c r="N14" s="54">
        <f t="shared" si="3"/>
        <v>-8179</v>
      </c>
      <c r="O14" s="54">
        <f t="shared" si="3"/>
        <v>-212848</v>
      </c>
      <c r="P14" s="54">
        <f t="shared" si="3"/>
        <v>-216216</v>
      </c>
      <c r="Q14" s="54">
        <f t="shared" si="3"/>
        <v>-143910</v>
      </c>
    </row>
    <row r="15" spans="1:17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4.399543495247549</v>
      </c>
      <c r="F15" s="56">
        <f t="shared" si="4"/>
        <v>3.385777487709237</v>
      </c>
      <c r="G15" s="56">
        <f t="shared" si="4"/>
        <v>4.2497978188118175</v>
      </c>
      <c r="H15" s="56">
        <f t="shared" si="4"/>
        <v>3.1742644563266817</v>
      </c>
      <c r="I15" s="56">
        <f aca="true" t="shared" si="5" ref="I15:N15">+I9/I19*100</f>
        <v>5.241133902010727</v>
      </c>
      <c r="J15" s="56">
        <f t="shared" si="5"/>
        <v>4.0593761095003105</v>
      </c>
      <c r="K15" s="56">
        <f t="shared" si="5"/>
        <v>4.099564109431557</v>
      </c>
      <c r="L15" s="56">
        <f t="shared" si="5"/>
        <v>6.120432449116069</v>
      </c>
      <c r="M15" s="56">
        <f t="shared" si="5"/>
        <v>4.262596744548435</v>
      </c>
      <c r="N15" s="56">
        <f t="shared" si="5"/>
        <v>5.134272776087456</v>
      </c>
      <c r="O15" s="56">
        <f>+O9/O19*100</f>
        <v>8.34367775889214</v>
      </c>
      <c r="P15" s="56">
        <f>+P9/P19*100</f>
        <v>7.085492168533706</v>
      </c>
      <c r="Q15" s="56">
        <f>+Q9/Q19*100</f>
        <v>8.546087214248157</v>
      </c>
    </row>
    <row r="16" spans="1:17" ht="13.5" customHeight="1">
      <c r="A16" s="76" t="s">
        <v>33</v>
      </c>
      <c r="B16" s="76"/>
      <c r="C16" s="57"/>
      <c r="D16" s="58"/>
      <c r="E16" s="58">
        <v>1337731</v>
      </c>
      <c r="F16" s="58">
        <v>1489518</v>
      </c>
      <c r="G16" s="58">
        <v>1631220</v>
      </c>
      <c r="H16" s="58">
        <v>1629614</v>
      </c>
      <c r="I16" s="57">
        <v>1701400</v>
      </c>
      <c r="J16" s="58">
        <v>1819543</v>
      </c>
      <c r="K16" s="58">
        <v>1701892</v>
      </c>
      <c r="L16" s="57">
        <v>1776755</v>
      </c>
      <c r="M16" s="58">
        <v>1729645</v>
      </c>
      <c r="N16" s="58">
        <v>1756848</v>
      </c>
      <c r="O16" s="58">
        <v>1846281</v>
      </c>
      <c r="P16" s="58">
        <v>1831114</v>
      </c>
      <c r="Q16" s="58">
        <v>1777923</v>
      </c>
    </row>
    <row r="17" spans="1:17" ht="13.5" customHeight="1">
      <c r="A17" s="76" t="s">
        <v>34</v>
      </c>
      <c r="B17" s="76"/>
      <c r="C17" s="57"/>
      <c r="D17" s="58"/>
      <c r="E17" s="58">
        <v>2188821</v>
      </c>
      <c r="F17" s="58">
        <v>2329991</v>
      </c>
      <c r="G17" s="58">
        <v>2438845</v>
      </c>
      <c r="H17" s="58">
        <v>2435168</v>
      </c>
      <c r="I17" s="57">
        <v>2562905</v>
      </c>
      <c r="J17" s="58">
        <v>2583430</v>
      </c>
      <c r="K17" s="58">
        <v>2654394</v>
      </c>
      <c r="L17" s="57">
        <v>2702226</v>
      </c>
      <c r="M17" s="58">
        <v>2703676</v>
      </c>
      <c r="N17" s="58">
        <v>2695731</v>
      </c>
      <c r="O17" s="58">
        <v>2591170</v>
      </c>
      <c r="P17" s="58">
        <v>2441367</v>
      </c>
      <c r="Q17" s="58">
        <v>2249145</v>
      </c>
    </row>
    <row r="18" spans="1:17" ht="13.5" customHeight="1">
      <c r="A18" s="76" t="s">
        <v>35</v>
      </c>
      <c r="B18" s="76"/>
      <c r="C18" s="57"/>
      <c r="D18" s="58"/>
      <c r="E18" s="58">
        <v>1765709</v>
      </c>
      <c r="F18" s="58">
        <v>1967173</v>
      </c>
      <c r="G18" s="58">
        <v>2154655</v>
      </c>
      <c r="H18" s="58">
        <v>2150694</v>
      </c>
      <c r="I18" s="57">
        <v>2245887</v>
      </c>
      <c r="J18" s="58">
        <v>2400062</v>
      </c>
      <c r="K18" s="58">
        <v>2242197</v>
      </c>
      <c r="L18" s="57">
        <v>2342099</v>
      </c>
      <c r="M18" s="58">
        <v>2278467</v>
      </c>
      <c r="N18" s="58">
        <v>2314606</v>
      </c>
      <c r="O18" s="58">
        <v>2433459</v>
      </c>
      <c r="P18" s="58">
        <v>2413270</v>
      </c>
      <c r="Q18" s="58">
        <v>2340209</v>
      </c>
    </row>
    <row r="19" spans="1:17" ht="13.5" customHeight="1">
      <c r="A19" s="76" t="s">
        <v>36</v>
      </c>
      <c r="B19" s="76"/>
      <c r="C19" s="57"/>
      <c r="D19" s="58"/>
      <c r="E19" s="58">
        <v>2612021</v>
      </c>
      <c r="F19" s="58">
        <v>2803935</v>
      </c>
      <c r="G19" s="58">
        <v>2955270</v>
      </c>
      <c r="H19" s="58">
        <v>2952306</v>
      </c>
      <c r="I19" s="57">
        <v>3104748</v>
      </c>
      <c r="J19" s="58">
        <v>3163023</v>
      </c>
      <c r="K19" s="58">
        <v>3192315</v>
      </c>
      <c r="L19" s="57">
        <v>3265864</v>
      </c>
      <c r="M19" s="58">
        <v>3263879</v>
      </c>
      <c r="N19" s="58">
        <v>3253489</v>
      </c>
      <c r="O19" s="58">
        <v>3176429</v>
      </c>
      <c r="P19" s="58">
        <v>3050642</v>
      </c>
      <c r="Q19" s="58">
        <v>2807156</v>
      </c>
    </row>
    <row r="20" spans="1:17" ht="13.5" customHeight="1">
      <c r="A20" s="76" t="s">
        <v>37</v>
      </c>
      <c r="B20" s="76"/>
      <c r="C20" s="59"/>
      <c r="D20" s="60"/>
      <c r="E20" s="60">
        <v>0.6</v>
      </c>
      <c r="F20" s="60">
        <v>0.62</v>
      </c>
      <c r="G20" s="60">
        <v>0.64</v>
      </c>
      <c r="H20" s="60">
        <v>0.66</v>
      </c>
      <c r="I20" s="61">
        <v>0.67</v>
      </c>
      <c r="J20" s="60">
        <v>0.68</v>
      </c>
      <c r="K20" s="60">
        <v>0.67</v>
      </c>
      <c r="L20" s="61">
        <v>0.67</v>
      </c>
      <c r="M20" s="60">
        <v>0.65</v>
      </c>
      <c r="N20" s="60">
        <v>0.65</v>
      </c>
      <c r="O20" s="60">
        <v>0.67</v>
      </c>
      <c r="P20" s="60">
        <v>0.7</v>
      </c>
      <c r="Q20" s="60">
        <v>0.75</v>
      </c>
    </row>
    <row r="21" spans="1:17" ht="13.5" customHeight="1">
      <c r="A21" s="76" t="s">
        <v>38</v>
      </c>
      <c r="B21" s="76"/>
      <c r="C21" s="62"/>
      <c r="D21" s="63"/>
      <c r="E21" s="63">
        <v>63.8</v>
      </c>
      <c r="F21" s="63">
        <v>67.6</v>
      </c>
      <c r="G21" s="63">
        <v>74.3</v>
      </c>
      <c r="H21" s="63">
        <v>79.2</v>
      </c>
      <c r="I21" s="64">
        <v>75.2</v>
      </c>
      <c r="J21" s="63">
        <v>80.9</v>
      </c>
      <c r="K21" s="63">
        <v>83.4</v>
      </c>
      <c r="L21" s="64">
        <v>88.7</v>
      </c>
      <c r="M21" s="63">
        <v>81.6</v>
      </c>
      <c r="N21" s="63">
        <v>83.6</v>
      </c>
      <c r="O21" s="63">
        <v>88.1</v>
      </c>
      <c r="P21" s="63">
        <v>84.8</v>
      </c>
      <c r="Q21" s="63">
        <v>90.7</v>
      </c>
    </row>
    <row r="22" spans="1:17" ht="13.5" customHeight="1">
      <c r="A22" s="76" t="s">
        <v>39</v>
      </c>
      <c r="B22" s="76"/>
      <c r="C22" s="62"/>
      <c r="D22" s="63"/>
      <c r="E22" s="63">
        <v>10.2</v>
      </c>
      <c r="F22" s="63">
        <v>9.1</v>
      </c>
      <c r="G22" s="63">
        <v>9.7</v>
      </c>
      <c r="H22" s="63">
        <v>10.3</v>
      </c>
      <c r="I22" s="64">
        <v>9.6</v>
      </c>
      <c r="J22" s="63">
        <v>9.5</v>
      </c>
      <c r="K22" s="63">
        <v>11.4</v>
      </c>
      <c r="L22" s="64">
        <v>11</v>
      </c>
      <c r="M22" s="63">
        <v>11.7</v>
      </c>
      <c r="N22" s="63">
        <v>11</v>
      </c>
      <c r="O22" s="63">
        <v>12.8</v>
      </c>
      <c r="P22" s="63">
        <v>13.8</v>
      </c>
      <c r="Q22" s="63">
        <v>14.2</v>
      </c>
    </row>
    <row r="23" spans="1:17" ht="13.5" customHeight="1">
      <c r="A23" s="76" t="s">
        <v>40</v>
      </c>
      <c r="B23" s="76"/>
      <c r="C23" s="62"/>
      <c r="D23" s="63"/>
      <c r="E23" s="63">
        <v>12.2</v>
      </c>
      <c r="F23" s="63">
        <v>11.3</v>
      </c>
      <c r="G23" s="63">
        <v>11.1</v>
      </c>
      <c r="H23" s="63">
        <v>11.4</v>
      </c>
      <c r="I23" s="64">
        <v>10.6</v>
      </c>
      <c r="J23" s="63">
        <v>11.9</v>
      </c>
      <c r="K23" s="63">
        <v>12.5</v>
      </c>
      <c r="L23" s="64">
        <v>12.1</v>
      </c>
      <c r="M23" s="63">
        <v>13</v>
      </c>
      <c r="N23" s="63">
        <v>12.9</v>
      </c>
      <c r="O23" s="63">
        <v>14</v>
      </c>
      <c r="P23" s="63">
        <v>14.5</v>
      </c>
      <c r="Q23" s="63">
        <v>15.2</v>
      </c>
    </row>
    <row r="24" spans="1:17" ht="13.5" customHeight="1">
      <c r="A24" s="76" t="s">
        <v>41</v>
      </c>
      <c r="B24" s="76"/>
      <c r="C24" s="62"/>
      <c r="D24" s="63"/>
      <c r="E24" s="63">
        <v>11</v>
      </c>
      <c r="F24" s="63">
        <v>10.2</v>
      </c>
      <c r="G24" s="63">
        <v>9.5</v>
      </c>
      <c r="H24" s="63">
        <v>9.1</v>
      </c>
      <c r="I24" s="64">
        <v>8.7</v>
      </c>
      <c r="J24" s="63">
        <v>8.7</v>
      </c>
      <c r="K24" s="63">
        <v>8.8</v>
      </c>
      <c r="L24" s="64">
        <v>8.9</v>
      </c>
      <c r="M24" s="63">
        <v>8.7</v>
      </c>
      <c r="N24" s="63">
        <v>8.4</v>
      </c>
      <c r="O24" s="63">
        <v>8.7</v>
      </c>
      <c r="P24" s="63">
        <v>9.1</v>
      </c>
      <c r="Q24" s="63">
        <v>9.6</v>
      </c>
    </row>
    <row r="25" spans="1:17" ht="13.5" customHeight="1">
      <c r="A25" s="77" t="s">
        <v>42</v>
      </c>
      <c r="B25" s="77"/>
      <c r="C25" s="54">
        <f>SUM(C26:C28)</f>
        <v>0</v>
      </c>
      <c r="D25" s="54">
        <f>SUM(D26:D28)</f>
        <v>0</v>
      </c>
      <c r="E25" s="54">
        <f aca="true" t="shared" si="6" ref="E25:K25">SUM(E26:E28)</f>
        <v>905769</v>
      </c>
      <c r="F25" s="54">
        <f t="shared" si="6"/>
        <v>1025050</v>
      </c>
      <c r="G25" s="54">
        <f t="shared" si="6"/>
        <v>1031319</v>
      </c>
      <c r="H25" s="54">
        <f t="shared" si="6"/>
        <v>926714</v>
      </c>
      <c r="I25" s="54">
        <f t="shared" si="6"/>
        <v>1053367</v>
      </c>
      <c r="J25" s="54">
        <f t="shared" si="6"/>
        <v>1214671</v>
      </c>
      <c r="K25" s="54">
        <f t="shared" si="6"/>
        <v>1012667</v>
      </c>
      <c r="L25" s="54">
        <f aca="true" t="shared" si="7" ref="L25:Q25">SUM(L26:L28)</f>
        <v>794023</v>
      </c>
      <c r="M25" s="54">
        <f t="shared" si="7"/>
        <v>1000995</v>
      </c>
      <c r="N25" s="54">
        <f t="shared" si="7"/>
        <v>724867</v>
      </c>
      <c r="O25" s="54">
        <f t="shared" si="7"/>
        <v>384156</v>
      </c>
      <c r="P25" s="54">
        <f t="shared" si="7"/>
        <v>293252</v>
      </c>
      <c r="Q25" s="54">
        <f t="shared" si="7"/>
        <v>291100</v>
      </c>
    </row>
    <row r="26" spans="1:17" ht="13.5" customHeight="1">
      <c r="A26" s="65"/>
      <c r="B26" s="2" t="s">
        <v>19</v>
      </c>
      <c r="C26" s="54"/>
      <c r="D26" s="53"/>
      <c r="E26" s="53">
        <v>433017</v>
      </c>
      <c r="F26" s="53">
        <v>496327</v>
      </c>
      <c r="G26" s="53">
        <v>440067</v>
      </c>
      <c r="H26" s="53">
        <v>495616</v>
      </c>
      <c r="I26" s="54">
        <v>557122</v>
      </c>
      <c r="J26" s="53">
        <v>403424</v>
      </c>
      <c r="K26" s="53">
        <v>376402</v>
      </c>
      <c r="L26" s="54">
        <v>339156</v>
      </c>
      <c r="M26" s="53">
        <v>420237</v>
      </c>
      <c r="N26" s="53">
        <v>454141</v>
      </c>
      <c r="O26" s="53">
        <v>233305</v>
      </c>
      <c r="P26" s="53">
        <v>265967</v>
      </c>
      <c r="Q26" s="53">
        <v>278308</v>
      </c>
    </row>
    <row r="27" spans="1:17" ht="13.5" customHeight="1">
      <c r="A27" s="65"/>
      <c r="B27" s="2" t="s">
        <v>20</v>
      </c>
      <c r="C27" s="54"/>
      <c r="D27" s="53"/>
      <c r="E27" s="53">
        <v>158679</v>
      </c>
      <c r="F27" s="53">
        <v>155561</v>
      </c>
      <c r="G27" s="53">
        <v>111153</v>
      </c>
      <c r="H27" s="53">
        <v>63218</v>
      </c>
      <c r="I27" s="54">
        <v>39459</v>
      </c>
      <c r="J27" s="53">
        <v>374696</v>
      </c>
      <c r="K27" s="53">
        <v>314923</v>
      </c>
      <c r="L27" s="54">
        <v>175664</v>
      </c>
      <c r="M27" s="53">
        <v>106014</v>
      </c>
      <c r="N27" s="53">
        <v>6100</v>
      </c>
      <c r="O27" s="53">
        <v>6100</v>
      </c>
      <c r="P27" s="53">
        <v>6104</v>
      </c>
      <c r="Q27" s="53">
        <v>2106</v>
      </c>
    </row>
    <row r="28" spans="1:17" ht="13.5" customHeight="1">
      <c r="A28" s="65"/>
      <c r="B28" s="2" t="s">
        <v>21</v>
      </c>
      <c r="C28" s="54"/>
      <c r="D28" s="53"/>
      <c r="E28" s="53">
        <v>314073</v>
      </c>
      <c r="F28" s="53">
        <v>373162</v>
      </c>
      <c r="G28" s="53">
        <v>480099</v>
      </c>
      <c r="H28" s="53">
        <v>367880</v>
      </c>
      <c r="I28" s="54">
        <v>456786</v>
      </c>
      <c r="J28" s="53">
        <v>436551</v>
      </c>
      <c r="K28" s="53">
        <v>321342</v>
      </c>
      <c r="L28" s="54">
        <v>279203</v>
      </c>
      <c r="M28" s="53">
        <v>474744</v>
      </c>
      <c r="N28" s="53">
        <v>264626</v>
      </c>
      <c r="O28" s="53">
        <v>144751</v>
      </c>
      <c r="P28" s="53">
        <v>21181</v>
      </c>
      <c r="Q28" s="53">
        <v>10686</v>
      </c>
    </row>
    <row r="29" spans="1:17" ht="13.5" customHeight="1">
      <c r="A29" s="77" t="s">
        <v>43</v>
      </c>
      <c r="B29" s="77"/>
      <c r="C29" s="54"/>
      <c r="D29" s="53"/>
      <c r="E29" s="53">
        <v>2493293</v>
      </c>
      <c r="F29" s="53">
        <v>2420418</v>
      </c>
      <c r="G29" s="53">
        <v>2705661</v>
      </c>
      <c r="H29" s="53">
        <v>2989400</v>
      </c>
      <c r="I29" s="54">
        <v>3347167</v>
      </c>
      <c r="J29" s="53">
        <v>3561417</v>
      </c>
      <c r="K29" s="53">
        <v>4187218</v>
      </c>
      <c r="L29" s="54">
        <v>4522377</v>
      </c>
      <c r="M29" s="53">
        <v>4743786</v>
      </c>
      <c r="N29" s="53">
        <v>4743998</v>
      </c>
      <c r="O29" s="53">
        <v>4949355</v>
      </c>
      <c r="P29" s="53">
        <v>5086168</v>
      </c>
      <c r="Q29" s="53">
        <v>5254879</v>
      </c>
    </row>
    <row r="30" spans="1:17" ht="13.5" customHeight="1">
      <c r="A30" s="51"/>
      <c r="B30" s="48" t="s">
        <v>14</v>
      </c>
      <c r="C30" s="54"/>
      <c r="D30" s="53"/>
      <c r="E30" s="53">
        <v>2493293</v>
      </c>
      <c r="F30" s="53">
        <v>2420418</v>
      </c>
      <c r="G30" s="53">
        <v>2705661</v>
      </c>
      <c r="H30" s="53"/>
      <c r="I30" s="54">
        <v>1920671</v>
      </c>
      <c r="J30" s="53">
        <v>1950772</v>
      </c>
      <c r="K30" s="53">
        <v>2046832</v>
      </c>
      <c r="L30" s="54">
        <v>2151030</v>
      </c>
      <c r="M30" s="53">
        <v>2172813</v>
      </c>
      <c r="N30" s="53">
        <v>2086066</v>
      </c>
      <c r="O30" s="53">
        <v>2408270</v>
      </c>
      <c r="P30" s="53">
        <v>2308590</v>
      </c>
      <c r="Q30" s="53">
        <v>2267040</v>
      </c>
    </row>
    <row r="31" spans="1:17" ht="13.5" customHeight="1">
      <c r="A31" s="75" t="s">
        <v>44</v>
      </c>
      <c r="B31" s="75"/>
      <c r="C31" s="54">
        <f>SUM(C32:C35)</f>
        <v>0</v>
      </c>
      <c r="D31" s="54">
        <f>SUM(D32:D35)</f>
        <v>0</v>
      </c>
      <c r="E31" s="54">
        <f aca="true" t="shared" si="8" ref="E31:K31">SUM(E32:E35)</f>
        <v>1080755</v>
      </c>
      <c r="F31" s="54">
        <f t="shared" si="8"/>
        <v>801193</v>
      </c>
      <c r="G31" s="54">
        <f t="shared" si="8"/>
        <v>901034</v>
      </c>
      <c r="H31" s="54">
        <f t="shared" si="8"/>
        <v>1348655</v>
      </c>
      <c r="I31" s="54">
        <f t="shared" si="8"/>
        <v>1335624</v>
      </c>
      <c r="J31" s="54">
        <f t="shared" si="8"/>
        <v>1537316</v>
      </c>
      <c r="K31" s="54">
        <f t="shared" si="8"/>
        <v>1449935</v>
      </c>
      <c r="L31" s="54">
        <f aca="true" t="shared" si="9" ref="L31:Q31">SUM(L32:L35)</f>
        <v>1323978</v>
      </c>
      <c r="M31" s="54">
        <f t="shared" si="9"/>
        <v>1634504</v>
      </c>
      <c r="N31" s="54">
        <f t="shared" si="9"/>
        <v>1463898</v>
      </c>
      <c r="O31" s="54">
        <f t="shared" si="9"/>
        <v>1215648</v>
      </c>
      <c r="P31" s="54">
        <f t="shared" si="9"/>
        <v>975061</v>
      </c>
      <c r="Q31" s="54">
        <f t="shared" si="9"/>
        <v>685786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0</v>
      </c>
      <c r="H32" s="53">
        <v>0</v>
      </c>
      <c r="I32" s="54">
        <v>0</v>
      </c>
      <c r="J32" s="53">
        <v>0</v>
      </c>
      <c r="K32" s="53">
        <v>0</v>
      </c>
      <c r="L32" s="54">
        <v>182422</v>
      </c>
      <c r="M32" s="53">
        <v>569881</v>
      </c>
      <c r="N32" s="53">
        <v>491911</v>
      </c>
      <c r="O32" s="53">
        <v>385181</v>
      </c>
      <c r="P32" s="53">
        <v>154073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1080755</v>
      </c>
      <c r="F34" s="53">
        <v>801193</v>
      </c>
      <c r="G34" s="53">
        <v>901034</v>
      </c>
      <c r="H34" s="53">
        <v>1348655</v>
      </c>
      <c r="I34" s="54">
        <v>1335624</v>
      </c>
      <c r="J34" s="53">
        <v>1537316</v>
      </c>
      <c r="K34" s="53">
        <v>1449935</v>
      </c>
      <c r="L34" s="54">
        <v>1141556</v>
      </c>
      <c r="M34" s="53">
        <v>1064623</v>
      </c>
      <c r="N34" s="53">
        <v>971987</v>
      </c>
      <c r="O34" s="53">
        <v>830467</v>
      </c>
      <c r="P34" s="53">
        <v>820988</v>
      </c>
      <c r="Q34" s="53">
        <v>685786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7" t="s">
        <v>45</v>
      </c>
      <c r="B36" s="77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7" t="s">
        <v>46</v>
      </c>
      <c r="B37" s="77"/>
      <c r="C37" s="54"/>
      <c r="D37" s="53"/>
      <c r="E37" s="53">
        <v>345512</v>
      </c>
      <c r="F37" s="53">
        <v>416469</v>
      </c>
      <c r="G37" s="53">
        <v>426449</v>
      </c>
      <c r="H37" s="53">
        <v>431245</v>
      </c>
      <c r="I37" s="54">
        <v>436183</v>
      </c>
      <c r="J37" s="53">
        <v>437883</v>
      </c>
      <c r="K37" s="53">
        <v>438937</v>
      </c>
      <c r="L37" s="54">
        <v>439959</v>
      </c>
      <c r="M37" s="53">
        <v>440456</v>
      </c>
      <c r="N37" s="53">
        <v>440675</v>
      </c>
      <c r="O37" s="53">
        <v>440934</v>
      </c>
      <c r="P37" s="53">
        <v>421939</v>
      </c>
      <c r="Q37" s="53">
        <v>421942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喜連川町</v>
      </c>
      <c r="O1" s="29" t="str">
        <f>'財政指標'!$M$1</f>
        <v>喜連川町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73" t="s">
        <v>191</v>
      </c>
      <c r="O3" s="73" t="s">
        <v>193</v>
      </c>
      <c r="P3" s="73" t="s">
        <v>194</v>
      </c>
    </row>
    <row r="4" spans="1:16" ht="15" customHeight="1">
      <c r="A4" s="3" t="s">
        <v>122</v>
      </c>
      <c r="B4" s="15"/>
      <c r="C4" s="15"/>
      <c r="D4" s="15">
        <v>1515215</v>
      </c>
      <c r="E4" s="15">
        <v>1686544</v>
      </c>
      <c r="F4" s="15">
        <v>1731465</v>
      </c>
      <c r="G4" s="15">
        <v>1631870</v>
      </c>
      <c r="H4" s="15">
        <v>1843914</v>
      </c>
      <c r="I4" s="15">
        <v>1915039</v>
      </c>
      <c r="J4" s="15">
        <v>1901255</v>
      </c>
      <c r="K4" s="15">
        <v>1888128</v>
      </c>
      <c r="L4" s="15">
        <v>1920244</v>
      </c>
      <c r="M4" s="15">
        <v>1863659</v>
      </c>
      <c r="N4" s="15">
        <v>1917270</v>
      </c>
      <c r="O4" s="15">
        <v>1935803</v>
      </c>
      <c r="P4" s="15">
        <v>1894724</v>
      </c>
    </row>
    <row r="5" spans="1:16" ht="15" customHeight="1">
      <c r="A5" s="3" t="s">
        <v>123</v>
      </c>
      <c r="B5" s="15"/>
      <c r="C5" s="15"/>
      <c r="D5" s="15">
        <v>94698</v>
      </c>
      <c r="E5" s="15">
        <v>105464</v>
      </c>
      <c r="F5" s="15">
        <v>115874</v>
      </c>
      <c r="G5" s="15">
        <v>118220</v>
      </c>
      <c r="H5" s="15">
        <v>129000</v>
      </c>
      <c r="I5" s="15">
        <v>131938</v>
      </c>
      <c r="J5" s="15">
        <v>95891</v>
      </c>
      <c r="K5" s="15">
        <v>78282</v>
      </c>
      <c r="L5" s="15">
        <v>80720</v>
      </c>
      <c r="M5" s="15">
        <v>82419</v>
      </c>
      <c r="N5" s="15">
        <v>83242</v>
      </c>
      <c r="O5" s="15">
        <v>85403</v>
      </c>
      <c r="P5" s="15">
        <v>85556</v>
      </c>
    </row>
    <row r="6" spans="1:16" ht="15" customHeight="1">
      <c r="A6" s="3" t="s">
        <v>124</v>
      </c>
      <c r="B6" s="15"/>
      <c r="C6" s="15"/>
      <c r="D6" s="15">
        <v>43199</v>
      </c>
      <c r="E6" s="15">
        <v>30999</v>
      </c>
      <c r="F6" s="15">
        <v>33274</v>
      </c>
      <c r="G6" s="15">
        <v>44084</v>
      </c>
      <c r="H6" s="15">
        <v>31135</v>
      </c>
      <c r="I6" s="15">
        <v>17071</v>
      </c>
      <c r="J6" s="15">
        <v>13488</v>
      </c>
      <c r="K6" s="15">
        <v>10979</v>
      </c>
      <c r="L6" s="15">
        <v>10408</v>
      </c>
      <c r="M6" s="15">
        <v>43495</v>
      </c>
      <c r="N6" s="15">
        <v>43629</v>
      </c>
      <c r="O6" s="15">
        <v>13841</v>
      </c>
      <c r="P6" s="15">
        <v>9517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15">
        <v>25814</v>
      </c>
      <c r="K7" s="15">
        <v>120303</v>
      </c>
      <c r="L7" s="15">
        <v>114138</v>
      </c>
      <c r="M7" s="15">
        <v>117708</v>
      </c>
      <c r="N7" s="15">
        <v>114178</v>
      </c>
      <c r="O7" s="15">
        <v>101678</v>
      </c>
      <c r="P7" s="15">
        <v>119030</v>
      </c>
    </row>
    <row r="8" spans="1:16" ht="15" customHeight="1">
      <c r="A8" s="3" t="s">
        <v>126</v>
      </c>
      <c r="B8" s="15"/>
      <c r="C8" s="15"/>
      <c r="D8" s="15">
        <v>185380</v>
      </c>
      <c r="E8" s="15">
        <v>209444</v>
      </c>
      <c r="F8" s="15">
        <v>189814</v>
      </c>
      <c r="G8" s="15">
        <v>185058</v>
      </c>
      <c r="H8" s="15">
        <v>186855</v>
      </c>
      <c r="I8" s="15">
        <v>194138</v>
      </c>
      <c r="J8" s="15">
        <v>163952</v>
      </c>
      <c r="K8" s="15">
        <v>154192</v>
      </c>
      <c r="L8" s="15">
        <v>120260</v>
      </c>
      <c r="M8" s="15">
        <v>92708</v>
      </c>
      <c r="N8" s="15">
        <v>103118</v>
      </c>
      <c r="O8" s="15">
        <v>102684</v>
      </c>
      <c r="P8" s="15">
        <v>96802</v>
      </c>
    </row>
    <row r="9" spans="1:16" ht="15" customHeight="1">
      <c r="A9" s="3" t="s">
        <v>127</v>
      </c>
      <c r="B9" s="15"/>
      <c r="C9" s="15"/>
      <c r="D9" s="15">
        <v>171</v>
      </c>
      <c r="E9" s="15">
        <v>250</v>
      </c>
      <c r="F9" s="15">
        <v>429</v>
      </c>
      <c r="G9" s="15">
        <v>342</v>
      </c>
      <c r="H9" s="15">
        <v>303</v>
      </c>
      <c r="I9" s="15">
        <v>552</v>
      </c>
      <c r="J9" s="15">
        <v>1067</v>
      </c>
      <c r="K9" s="15">
        <v>840</v>
      </c>
      <c r="L9" s="15">
        <v>652</v>
      </c>
      <c r="M9" s="15">
        <v>0</v>
      </c>
      <c r="N9" s="15">
        <v>0</v>
      </c>
      <c r="O9" s="15">
        <v>0</v>
      </c>
      <c r="P9" s="15">
        <v>0</v>
      </c>
    </row>
    <row r="10" spans="1:16" ht="15" customHeight="1">
      <c r="A10" s="3" t="s">
        <v>128</v>
      </c>
      <c r="B10" s="15"/>
      <c r="C10" s="15"/>
      <c r="D10" s="15">
        <v>70494</v>
      </c>
      <c r="E10" s="15">
        <v>66909</v>
      </c>
      <c r="F10" s="15">
        <v>59711</v>
      </c>
      <c r="G10" s="15">
        <v>66506</v>
      </c>
      <c r="H10" s="15">
        <v>78388</v>
      </c>
      <c r="I10" s="15">
        <v>77825</v>
      </c>
      <c r="J10" s="15">
        <v>65174</v>
      </c>
      <c r="K10" s="15">
        <v>57841</v>
      </c>
      <c r="L10" s="15">
        <v>57820</v>
      </c>
      <c r="M10" s="15">
        <v>55031</v>
      </c>
      <c r="N10" s="15">
        <v>56352</v>
      </c>
      <c r="O10" s="15">
        <v>50684</v>
      </c>
      <c r="P10" s="15">
        <v>54447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>
        <v>28893</v>
      </c>
      <c r="M12" s="15">
        <v>37326</v>
      </c>
      <c r="N12" s="15">
        <v>41873</v>
      </c>
      <c r="O12" s="15">
        <v>39329</v>
      </c>
      <c r="P12" s="15">
        <v>42425</v>
      </c>
    </row>
    <row r="13" spans="1:16" ht="15" customHeight="1">
      <c r="A13" s="3" t="s">
        <v>131</v>
      </c>
      <c r="B13" s="15"/>
      <c r="C13" s="15"/>
      <c r="D13" s="15">
        <v>978847</v>
      </c>
      <c r="E13" s="15">
        <v>974401</v>
      </c>
      <c r="F13" s="15">
        <v>937501</v>
      </c>
      <c r="G13" s="15">
        <v>937713</v>
      </c>
      <c r="H13" s="15">
        <v>991326</v>
      </c>
      <c r="I13" s="15">
        <v>895546</v>
      </c>
      <c r="J13" s="15">
        <v>1082819</v>
      </c>
      <c r="K13" s="15">
        <v>1067023</v>
      </c>
      <c r="L13" s="15">
        <v>1164133</v>
      </c>
      <c r="M13" s="15">
        <v>1112879</v>
      </c>
      <c r="N13" s="15">
        <v>900637</v>
      </c>
      <c r="O13" s="15">
        <v>780366</v>
      </c>
      <c r="P13" s="15">
        <v>596219</v>
      </c>
    </row>
    <row r="14" spans="1:16" ht="15" customHeight="1">
      <c r="A14" s="3" t="s">
        <v>132</v>
      </c>
      <c r="B14" s="15"/>
      <c r="C14" s="15"/>
      <c r="D14" s="15">
        <v>846312</v>
      </c>
      <c r="E14" s="15">
        <v>836762</v>
      </c>
      <c r="F14" s="15"/>
      <c r="G14" s="15"/>
      <c r="H14" s="15"/>
      <c r="I14" s="15"/>
      <c r="J14" s="15">
        <v>950118</v>
      </c>
      <c r="K14" s="15">
        <v>923765</v>
      </c>
      <c r="L14" s="15">
        <v>985412</v>
      </c>
      <c r="M14" s="15">
        <v>938883</v>
      </c>
      <c r="N14" s="15">
        <v>742970</v>
      </c>
      <c r="O14" s="15">
        <v>637372</v>
      </c>
      <c r="P14" s="15">
        <v>466947</v>
      </c>
    </row>
    <row r="15" spans="1:16" ht="15" customHeight="1">
      <c r="A15" s="3" t="s">
        <v>133</v>
      </c>
      <c r="B15" s="15"/>
      <c r="C15" s="15"/>
      <c r="D15" s="15">
        <v>132535</v>
      </c>
      <c r="E15" s="15">
        <v>137639</v>
      </c>
      <c r="F15" s="15"/>
      <c r="G15" s="15"/>
      <c r="H15" s="15"/>
      <c r="I15" s="15"/>
      <c r="J15" s="15">
        <v>132701</v>
      </c>
      <c r="K15" s="15">
        <v>143258</v>
      </c>
      <c r="L15" s="15">
        <v>178721</v>
      </c>
      <c r="M15" s="15">
        <v>173996</v>
      </c>
      <c r="N15" s="15">
        <v>157667</v>
      </c>
      <c r="O15" s="15">
        <v>142994</v>
      </c>
      <c r="P15" s="15">
        <v>129272</v>
      </c>
    </row>
    <row r="16" spans="1:16" ht="15" customHeight="1">
      <c r="A16" s="3" t="s">
        <v>134</v>
      </c>
      <c r="B16" s="15"/>
      <c r="C16" s="15"/>
      <c r="D16" s="15">
        <v>2531</v>
      </c>
      <c r="E16" s="15">
        <v>2511</v>
      </c>
      <c r="F16" s="15">
        <v>2369</v>
      </c>
      <c r="G16" s="15">
        <v>2340</v>
      </c>
      <c r="H16" s="15">
        <v>2487</v>
      </c>
      <c r="I16" s="15">
        <v>2488</v>
      </c>
      <c r="J16" s="15">
        <v>2258</v>
      </c>
      <c r="K16" s="15">
        <v>2186</v>
      </c>
      <c r="L16" s="15">
        <v>2241</v>
      </c>
      <c r="M16" s="15">
        <v>1843</v>
      </c>
      <c r="N16" s="15">
        <v>1856</v>
      </c>
      <c r="O16" s="15">
        <v>1861</v>
      </c>
      <c r="P16" s="15">
        <v>2170</v>
      </c>
    </row>
    <row r="17" spans="1:16" ht="15" customHeight="1">
      <c r="A17" s="3" t="s">
        <v>135</v>
      </c>
      <c r="B17" s="15"/>
      <c r="C17" s="15"/>
      <c r="D17" s="15">
        <v>160554</v>
      </c>
      <c r="E17" s="15">
        <v>151578</v>
      </c>
      <c r="F17" s="15">
        <v>124969</v>
      </c>
      <c r="G17" s="15">
        <v>85079</v>
      </c>
      <c r="H17" s="15">
        <v>113498</v>
      </c>
      <c r="I17" s="15">
        <v>99506</v>
      </c>
      <c r="J17" s="8">
        <v>97951</v>
      </c>
      <c r="K17" s="9">
        <v>75341</v>
      </c>
      <c r="L17" s="9">
        <v>55848</v>
      </c>
      <c r="M17" s="9">
        <v>78890</v>
      </c>
      <c r="N17" s="9">
        <v>101516</v>
      </c>
      <c r="O17" s="9">
        <v>54588</v>
      </c>
      <c r="P17" s="9">
        <v>67898</v>
      </c>
    </row>
    <row r="18" spans="1:16" ht="15" customHeight="1">
      <c r="A18" s="3" t="s">
        <v>136</v>
      </c>
      <c r="B18" s="15"/>
      <c r="C18" s="15"/>
      <c r="D18" s="15">
        <v>173099</v>
      </c>
      <c r="E18" s="15">
        <v>175466</v>
      </c>
      <c r="F18" s="15">
        <v>179063</v>
      </c>
      <c r="G18" s="15">
        <v>175335</v>
      </c>
      <c r="H18" s="15">
        <v>198325</v>
      </c>
      <c r="I18" s="15">
        <v>197018</v>
      </c>
      <c r="J18" s="8">
        <v>191129</v>
      </c>
      <c r="K18" s="9">
        <v>203848</v>
      </c>
      <c r="L18" s="9">
        <v>207230</v>
      </c>
      <c r="M18" s="9">
        <v>201375</v>
      </c>
      <c r="N18" s="9">
        <v>244259</v>
      </c>
      <c r="O18" s="9">
        <v>274956</v>
      </c>
      <c r="P18" s="9">
        <v>272901</v>
      </c>
    </row>
    <row r="19" spans="1:16" ht="15" customHeight="1">
      <c r="A19" s="4" t="s">
        <v>137</v>
      </c>
      <c r="B19" s="15"/>
      <c r="C19" s="15"/>
      <c r="D19" s="15">
        <v>4186</v>
      </c>
      <c r="E19" s="15">
        <v>4349</v>
      </c>
      <c r="F19" s="15">
        <v>4737</v>
      </c>
      <c r="G19" s="15">
        <v>5226</v>
      </c>
      <c r="H19" s="15">
        <v>9924</v>
      </c>
      <c r="I19" s="15">
        <v>11135</v>
      </c>
      <c r="J19" s="8">
        <v>11136</v>
      </c>
      <c r="K19" s="11">
        <v>11435</v>
      </c>
      <c r="L19" s="11">
        <v>12623</v>
      </c>
      <c r="M19" s="11">
        <v>14196</v>
      </c>
      <c r="N19" s="11">
        <v>14316</v>
      </c>
      <c r="O19" s="11">
        <v>14230</v>
      </c>
      <c r="P19" s="11">
        <v>14293</v>
      </c>
    </row>
    <row r="20" spans="1:16" ht="15" customHeight="1">
      <c r="A20" s="3" t="s">
        <v>138</v>
      </c>
      <c r="B20" s="15"/>
      <c r="C20" s="15"/>
      <c r="D20" s="15">
        <v>355481</v>
      </c>
      <c r="E20" s="15">
        <v>379703</v>
      </c>
      <c r="F20" s="15">
        <v>211662</v>
      </c>
      <c r="G20" s="15">
        <v>238921</v>
      </c>
      <c r="H20" s="15">
        <v>193822</v>
      </c>
      <c r="I20" s="15">
        <v>225197</v>
      </c>
      <c r="J20" s="8">
        <v>294584</v>
      </c>
      <c r="K20" s="9">
        <v>327444</v>
      </c>
      <c r="L20" s="9">
        <v>444265</v>
      </c>
      <c r="M20" s="9">
        <v>149452</v>
      </c>
      <c r="N20" s="9">
        <v>199474</v>
      </c>
      <c r="O20" s="9">
        <v>208824</v>
      </c>
      <c r="P20" s="9">
        <v>157771</v>
      </c>
    </row>
    <row r="21" spans="1:16" ht="15" customHeight="1">
      <c r="A21" s="3" t="s">
        <v>139</v>
      </c>
      <c r="B21" s="15"/>
      <c r="C21" s="15"/>
      <c r="D21" s="15">
        <v>389919</v>
      </c>
      <c r="E21" s="15">
        <v>448538</v>
      </c>
      <c r="F21" s="15">
        <v>475907</v>
      </c>
      <c r="G21" s="15">
        <v>432336</v>
      </c>
      <c r="H21" s="15">
        <v>525877</v>
      </c>
      <c r="I21" s="15">
        <v>616856</v>
      </c>
      <c r="J21" s="8">
        <v>411372</v>
      </c>
      <c r="K21" s="9">
        <v>585834</v>
      </c>
      <c r="L21" s="9">
        <v>330867</v>
      </c>
      <c r="M21" s="9">
        <v>467935</v>
      </c>
      <c r="N21" s="9">
        <v>367462</v>
      </c>
      <c r="O21" s="9">
        <v>500473</v>
      </c>
      <c r="P21" s="9">
        <v>287748</v>
      </c>
    </row>
    <row r="22" spans="1:16" ht="15" customHeight="1">
      <c r="A22" s="3" t="s">
        <v>140</v>
      </c>
      <c r="B22" s="15"/>
      <c r="C22" s="15"/>
      <c r="D22" s="15">
        <v>94067</v>
      </c>
      <c r="E22" s="15">
        <v>130950</v>
      </c>
      <c r="F22" s="15">
        <v>67959</v>
      </c>
      <c r="G22" s="15">
        <v>66674</v>
      </c>
      <c r="H22" s="15">
        <v>310118</v>
      </c>
      <c r="I22" s="15">
        <v>59553</v>
      </c>
      <c r="J22" s="8">
        <v>28968</v>
      </c>
      <c r="K22" s="9">
        <v>28852</v>
      </c>
      <c r="L22" s="9">
        <v>22749</v>
      </c>
      <c r="M22" s="9">
        <v>22677</v>
      </c>
      <c r="N22" s="9">
        <v>22930</v>
      </c>
      <c r="O22" s="9">
        <v>22412</v>
      </c>
      <c r="P22" s="9">
        <v>23117</v>
      </c>
    </row>
    <row r="23" spans="1:16" ht="15" customHeight="1">
      <c r="A23" s="3" t="s">
        <v>141</v>
      </c>
      <c r="B23" s="15"/>
      <c r="C23" s="15"/>
      <c r="D23" s="15">
        <v>0</v>
      </c>
      <c r="E23" s="15">
        <v>0</v>
      </c>
      <c r="F23" s="15">
        <v>100</v>
      </c>
      <c r="G23" s="15">
        <v>0</v>
      </c>
      <c r="H23" s="15">
        <v>0</v>
      </c>
      <c r="I23" s="15">
        <v>25000</v>
      </c>
      <c r="J23" s="15">
        <v>0</v>
      </c>
      <c r="K23" s="9">
        <v>2205</v>
      </c>
      <c r="L23" s="15">
        <v>120300</v>
      </c>
      <c r="M23" s="9">
        <v>380000</v>
      </c>
      <c r="N23" s="9">
        <v>200</v>
      </c>
      <c r="O23" s="9">
        <v>7390</v>
      </c>
      <c r="P23" s="9">
        <v>210</v>
      </c>
    </row>
    <row r="24" spans="1:16" ht="15" customHeight="1">
      <c r="A24" s="3" t="s">
        <v>142</v>
      </c>
      <c r="B24" s="15"/>
      <c r="C24" s="15"/>
      <c r="D24" s="15">
        <v>153434</v>
      </c>
      <c r="E24" s="15">
        <v>124082</v>
      </c>
      <c r="F24" s="15">
        <v>230200</v>
      </c>
      <c r="G24" s="15">
        <v>199000</v>
      </c>
      <c r="H24" s="15">
        <v>55442</v>
      </c>
      <c r="I24" s="15">
        <v>312000</v>
      </c>
      <c r="J24" s="8">
        <v>276929</v>
      </c>
      <c r="K24" s="9">
        <v>292695</v>
      </c>
      <c r="L24" s="9">
        <v>105875</v>
      </c>
      <c r="M24" s="9">
        <v>266773</v>
      </c>
      <c r="N24" s="9">
        <v>441367</v>
      </c>
      <c r="O24" s="9">
        <v>321696</v>
      </c>
      <c r="P24" s="9">
        <v>187351</v>
      </c>
    </row>
    <row r="25" spans="1:16" ht="15" customHeight="1">
      <c r="A25" s="3" t="s">
        <v>143</v>
      </c>
      <c r="B25" s="15"/>
      <c r="C25" s="15"/>
      <c r="D25" s="15">
        <v>45880</v>
      </c>
      <c r="E25" s="15">
        <v>59174</v>
      </c>
      <c r="F25" s="15">
        <v>45335</v>
      </c>
      <c r="G25" s="15">
        <v>115223</v>
      </c>
      <c r="H25" s="15">
        <v>102178</v>
      </c>
      <c r="I25" s="15">
        <v>86745</v>
      </c>
      <c r="J25" s="8">
        <v>106768</v>
      </c>
      <c r="K25" s="9">
        <v>93910</v>
      </c>
      <c r="L25" s="9">
        <v>127616</v>
      </c>
      <c r="M25" s="9">
        <v>116971</v>
      </c>
      <c r="N25" s="9">
        <v>474114</v>
      </c>
      <c r="O25" s="9">
        <v>73880</v>
      </c>
      <c r="P25" s="9">
        <v>60350</v>
      </c>
    </row>
    <row r="26" spans="1:16" ht="15" customHeight="1">
      <c r="A26" s="3" t="s">
        <v>144</v>
      </c>
      <c r="B26" s="15"/>
      <c r="C26" s="15"/>
      <c r="D26" s="15">
        <v>232930</v>
      </c>
      <c r="E26" s="15">
        <v>376505</v>
      </c>
      <c r="F26" s="15">
        <v>150056</v>
      </c>
      <c r="G26" s="15">
        <v>85422</v>
      </c>
      <c r="H26" s="15">
        <v>121214</v>
      </c>
      <c r="I26" s="15">
        <v>425605</v>
      </c>
      <c r="J26" s="8">
        <v>50306</v>
      </c>
      <c r="K26" s="9">
        <v>53241</v>
      </c>
      <c r="L26" s="9">
        <v>69859</v>
      </c>
      <c r="M26" s="9">
        <v>60629</v>
      </c>
      <c r="N26" s="9">
        <v>72684</v>
      </c>
      <c r="O26" s="9">
        <v>71728</v>
      </c>
      <c r="P26" s="9">
        <v>85179</v>
      </c>
    </row>
    <row r="27" spans="1:16" ht="15" customHeight="1">
      <c r="A27" s="3" t="s">
        <v>145</v>
      </c>
      <c r="B27" s="15"/>
      <c r="C27" s="15"/>
      <c r="D27" s="15">
        <v>229900</v>
      </c>
      <c r="E27" s="15">
        <v>143400</v>
      </c>
      <c r="F27" s="15">
        <v>511000</v>
      </c>
      <c r="G27" s="15">
        <v>520000</v>
      </c>
      <c r="H27" s="15">
        <v>585500</v>
      </c>
      <c r="I27" s="15">
        <v>474100</v>
      </c>
      <c r="J27" s="8">
        <v>916600</v>
      </c>
      <c r="K27" s="9">
        <v>636700</v>
      </c>
      <c r="L27" s="9">
        <v>543900</v>
      </c>
      <c r="M27" s="9">
        <v>329300</v>
      </c>
      <c r="N27" s="9">
        <v>585400</v>
      </c>
      <c r="O27" s="9">
        <v>553913</v>
      </c>
      <c r="P27" s="9">
        <v>612500</v>
      </c>
    </row>
    <row r="28" spans="1:16" ht="15" customHeight="1">
      <c r="A28" s="3" t="s">
        <v>195</v>
      </c>
      <c r="B28" s="74"/>
      <c r="C28" s="74"/>
      <c r="D28" s="74"/>
      <c r="E28" s="15"/>
      <c r="F28" s="15"/>
      <c r="G28" s="15"/>
      <c r="H28" s="15"/>
      <c r="I28" s="15"/>
      <c r="J28" s="8"/>
      <c r="K28" s="9"/>
      <c r="L28" s="9"/>
      <c r="M28" s="9"/>
      <c r="N28" s="9">
        <v>16100</v>
      </c>
      <c r="O28" s="9">
        <v>15100</v>
      </c>
      <c r="P28" s="9">
        <v>70300</v>
      </c>
    </row>
    <row r="29" spans="1:16" ht="15" customHeight="1">
      <c r="A29" s="3" t="s">
        <v>196</v>
      </c>
      <c r="B29" s="74"/>
      <c r="C29" s="74"/>
      <c r="D29" s="74"/>
      <c r="E29" s="15"/>
      <c r="F29" s="15"/>
      <c r="G29" s="15"/>
      <c r="H29" s="15"/>
      <c r="I29" s="15"/>
      <c r="J29" s="8"/>
      <c r="K29" s="9"/>
      <c r="L29" s="9"/>
      <c r="M29" s="9"/>
      <c r="N29" s="9">
        <v>87900</v>
      </c>
      <c r="O29" s="9">
        <v>177100</v>
      </c>
      <c r="P29" s="9">
        <v>355200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4729985</v>
      </c>
      <c r="E30" s="8">
        <f t="shared" si="0"/>
        <v>5070267</v>
      </c>
      <c r="F30" s="8">
        <f t="shared" si="0"/>
        <v>5071425</v>
      </c>
      <c r="G30" s="8">
        <f t="shared" si="0"/>
        <v>4909349</v>
      </c>
      <c r="H30" s="8">
        <f t="shared" si="0"/>
        <v>5479306</v>
      </c>
      <c r="I30" s="8">
        <f t="shared" si="0"/>
        <v>5767312</v>
      </c>
      <c r="J30" s="8">
        <f t="shared" si="0"/>
        <v>5737461</v>
      </c>
      <c r="K30" s="8">
        <f t="shared" si="0"/>
        <v>5691279</v>
      </c>
      <c r="L30" s="8">
        <f>SUM(L4:L27)-L14-L15</f>
        <v>5540641</v>
      </c>
      <c r="M30" s="8">
        <f>SUM(M4:M27)-M14-M15</f>
        <v>5495266</v>
      </c>
      <c r="N30" s="8">
        <f>SUM(N4:N27)-N14-N15</f>
        <v>5785877</v>
      </c>
      <c r="O30" s="8">
        <f>SUM(O4:O27)-O14-O15</f>
        <v>5215739</v>
      </c>
      <c r="P30" s="8">
        <f>SUM(P4:P27)-P14-P15</f>
        <v>4670208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2890535</v>
      </c>
      <c r="E31" s="15">
        <f t="shared" si="1"/>
        <v>3076522</v>
      </c>
      <c r="F31" s="15">
        <f t="shared" si="1"/>
        <v>3070437</v>
      </c>
      <c r="G31" s="15">
        <f t="shared" si="1"/>
        <v>2986133</v>
      </c>
      <c r="H31" s="15">
        <f t="shared" si="1"/>
        <v>3263408</v>
      </c>
      <c r="I31" s="15">
        <f t="shared" si="1"/>
        <v>3234597</v>
      </c>
      <c r="J31" s="12">
        <f t="shared" si="1"/>
        <v>3351718</v>
      </c>
      <c r="K31" s="12">
        <f t="shared" si="1"/>
        <v>3379774</v>
      </c>
      <c r="L31" s="12">
        <f t="shared" si="1"/>
        <v>3499509</v>
      </c>
      <c r="M31" s="12">
        <f>+M4+M5+M6+M7+M8+M9+M10+M11+M12+M13+M16</f>
        <v>3407068</v>
      </c>
      <c r="N31" s="12">
        <f>+N4+N5+N6+N7+N8+N9+N10+N11+N12+N13+N16</f>
        <v>3262155</v>
      </c>
      <c r="O31" s="12">
        <f>+O4+O5+O6+O7+O8+O9+O10+O11+O12+O13+O16</f>
        <v>3111649</v>
      </c>
      <c r="P31" s="12">
        <f>+P4+P5+P6+P7+P8+P9+P10+P11+P12+P13+P16</f>
        <v>2900890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1839450</v>
      </c>
      <c r="E32" s="15">
        <f t="shared" si="2"/>
        <v>1993745</v>
      </c>
      <c r="F32" s="15">
        <f t="shared" si="2"/>
        <v>2000988</v>
      </c>
      <c r="G32" s="15">
        <f t="shared" si="2"/>
        <v>1923216</v>
      </c>
      <c r="H32" s="15">
        <f t="shared" si="2"/>
        <v>2215898</v>
      </c>
      <c r="I32" s="15">
        <f t="shared" si="2"/>
        <v>2532715</v>
      </c>
      <c r="J32" s="12">
        <f aca="true" t="shared" si="3" ref="J32:P32">SUM(J17:J27)</f>
        <v>2385743</v>
      </c>
      <c r="K32" s="12">
        <f t="shared" si="3"/>
        <v>2311505</v>
      </c>
      <c r="L32" s="12">
        <f t="shared" si="3"/>
        <v>2041132</v>
      </c>
      <c r="M32" s="12">
        <f t="shared" si="3"/>
        <v>2088198</v>
      </c>
      <c r="N32" s="12">
        <f t="shared" si="3"/>
        <v>2523722</v>
      </c>
      <c r="O32" s="12">
        <f t="shared" si="3"/>
        <v>2104090</v>
      </c>
      <c r="P32" s="12">
        <f t="shared" si="3"/>
        <v>1769318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2379365</v>
      </c>
      <c r="E33" s="15">
        <f t="shared" si="4"/>
        <v>2708648</v>
      </c>
      <c r="F33" s="15">
        <f t="shared" si="4"/>
        <v>2533884</v>
      </c>
      <c r="G33" s="15">
        <f t="shared" si="4"/>
        <v>2363829</v>
      </c>
      <c r="H33" s="15">
        <f t="shared" si="4"/>
        <v>2754613</v>
      </c>
      <c r="I33" s="15">
        <f t="shared" si="4"/>
        <v>3131601</v>
      </c>
      <c r="J33" s="12">
        <f t="shared" si="4"/>
        <v>2664442</v>
      </c>
      <c r="K33" s="12">
        <f t="shared" si="4"/>
        <v>2649655</v>
      </c>
      <c r="L33" s="12">
        <f t="shared" si="4"/>
        <v>2642344</v>
      </c>
      <c r="M33" s="12">
        <f>+M4+M17+M18+M19+M22+M23+M24+M25+M26</f>
        <v>3005170</v>
      </c>
      <c r="N33" s="12">
        <f>+N4+N17+N18+N19+N22+N23+N24+N25+N26</f>
        <v>3288656</v>
      </c>
      <c r="O33" s="12">
        <f>+O4+O17+O18+O19+O22+O23+O24+O25+O26</f>
        <v>2776683</v>
      </c>
      <c r="P33" s="12">
        <f>+P4+P17+P18+P19+P22+P23+P24+P25+P26</f>
        <v>2606023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2350620</v>
      </c>
      <c r="E34" s="12">
        <f t="shared" si="5"/>
        <v>2361619</v>
      </c>
      <c r="F34" s="12">
        <f t="shared" si="5"/>
        <v>2537541</v>
      </c>
      <c r="G34" s="12">
        <f t="shared" si="5"/>
        <v>2545520</v>
      </c>
      <c r="H34" s="12">
        <f t="shared" si="5"/>
        <v>2724693</v>
      </c>
      <c r="I34" s="12">
        <f t="shared" si="5"/>
        <v>2635711</v>
      </c>
      <c r="J34" s="12">
        <f t="shared" si="5"/>
        <v>3073019</v>
      </c>
      <c r="K34" s="12">
        <f t="shared" si="5"/>
        <v>3041624</v>
      </c>
      <c r="L34" s="12">
        <f>SUM(L5:L16)-L14-L15+L20+L21+L27</f>
        <v>2898297</v>
      </c>
      <c r="M34" s="12">
        <f>SUM(M5:M16)-M14-M15+M20+M21+M27</f>
        <v>2490096</v>
      </c>
      <c r="N34" s="12">
        <f>SUM(N5:N16)-N14-N15+N20+N21+N27</f>
        <v>2497221</v>
      </c>
      <c r="O34" s="12">
        <f>SUM(O5:O16)-O14-O15+O20+O21+O27</f>
        <v>2439056</v>
      </c>
      <c r="P34" s="12">
        <f>SUM(P5:P16)-P14-P15+P20+P21+P27</f>
        <v>2064185</v>
      </c>
    </row>
    <row r="35" spans="1:16" ht="15" customHeight="1">
      <c r="A35" s="28" t="s">
        <v>103</v>
      </c>
      <c r="L35" s="29"/>
      <c r="M35" s="70" t="str">
        <f>'財政指標'!$M$1</f>
        <v>喜連川町</v>
      </c>
      <c r="P35" s="70" t="str">
        <f>'財政指標'!$M$1</f>
        <v>喜連川町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73" t="s">
        <v>193</v>
      </c>
      <c r="P37" s="73" t="s">
        <v>194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32.034245351729446</v>
      </c>
      <c r="E38" s="26">
        <f aca="true" t="shared" si="7" ref="E38:L38">+E4/E$30*100</f>
        <v>33.263415910838624</v>
      </c>
      <c r="F38" s="26">
        <f t="shared" si="7"/>
        <v>34.141587423653114</v>
      </c>
      <c r="G38" s="26">
        <f t="shared" si="7"/>
        <v>33.24004873151206</v>
      </c>
      <c r="H38" s="26">
        <f t="shared" si="7"/>
        <v>33.65232750278959</v>
      </c>
      <c r="I38" s="26">
        <f t="shared" si="7"/>
        <v>33.2050528911909</v>
      </c>
      <c r="J38" s="26">
        <f t="shared" si="7"/>
        <v>33.13756729675374</v>
      </c>
      <c r="K38" s="26">
        <f t="shared" si="7"/>
        <v>33.17581162336269</v>
      </c>
      <c r="L38" s="26">
        <f t="shared" si="7"/>
        <v>34.657434040574</v>
      </c>
      <c r="M38" s="26">
        <f aca="true" t="shared" si="8" ref="M38:P61">+M4/M$30*100</f>
        <v>33.913899709313434</v>
      </c>
      <c r="N38" s="26">
        <f t="shared" si="8"/>
        <v>33.13706807109795</v>
      </c>
      <c r="O38" s="26">
        <f t="shared" si="8"/>
        <v>37.11464473203126</v>
      </c>
      <c r="P38" s="26">
        <f t="shared" si="8"/>
        <v>40.57044140218166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2.0020782306920637</v>
      </c>
      <c r="E39" s="26">
        <f aca="true" t="shared" si="9" ref="E39:L39">+E5/E$30*100</f>
        <v>2.080048249924511</v>
      </c>
      <c r="F39" s="26">
        <f t="shared" si="9"/>
        <v>2.2848410456627084</v>
      </c>
      <c r="G39" s="26">
        <f t="shared" si="9"/>
        <v>2.4080585837348294</v>
      </c>
      <c r="H39" s="26">
        <f t="shared" si="9"/>
        <v>2.3543127542064632</v>
      </c>
      <c r="I39" s="26">
        <f t="shared" si="9"/>
        <v>2.2876861872567327</v>
      </c>
      <c r="J39" s="26">
        <f t="shared" si="9"/>
        <v>1.671314192811071</v>
      </c>
      <c r="K39" s="26">
        <f t="shared" si="9"/>
        <v>1.375472894581341</v>
      </c>
      <c r="L39" s="26">
        <f t="shared" si="9"/>
        <v>1.4568711454144023</v>
      </c>
      <c r="M39" s="26">
        <f t="shared" si="8"/>
        <v>1.4998182071623103</v>
      </c>
      <c r="N39" s="26">
        <f t="shared" si="8"/>
        <v>1.438710155781051</v>
      </c>
      <c r="O39" s="26">
        <f t="shared" si="8"/>
        <v>1.6374093872411943</v>
      </c>
      <c r="P39" s="26">
        <f t="shared" si="8"/>
        <v>1.8319526667762975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0.9133009935549479</v>
      </c>
      <c r="E40" s="26">
        <f aca="true" t="shared" si="11" ref="E40:L40">+E6/E$30*100</f>
        <v>0.611387920991143</v>
      </c>
      <c r="F40" s="26">
        <f t="shared" si="11"/>
        <v>0.6561075043010594</v>
      </c>
      <c r="G40" s="26">
        <f t="shared" si="11"/>
        <v>0.8979601979814431</v>
      </c>
      <c r="H40" s="26">
        <f t="shared" si="11"/>
        <v>0.5682288961412266</v>
      </c>
      <c r="I40" s="26">
        <f t="shared" si="11"/>
        <v>0.29599577758234685</v>
      </c>
      <c r="J40" s="26">
        <f t="shared" si="11"/>
        <v>0.23508656529430005</v>
      </c>
      <c r="K40" s="26">
        <f t="shared" si="11"/>
        <v>0.19290918614251737</v>
      </c>
      <c r="L40" s="26">
        <f t="shared" si="11"/>
        <v>0.18784830130665386</v>
      </c>
      <c r="M40" s="26">
        <f t="shared" si="8"/>
        <v>0.7914994469785448</v>
      </c>
      <c r="N40" s="26">
        <f t="shared" si="8"/>
        <v>0.7540602746999289</v>
      </c>
      <c r="O40" s="26">
        <f t="shared" si="8"/>
        <v>0.2653698737609378</v>
      </c>
      <c r="P40" s="26">
        <f t="shared" si="8"/>
        <v>0.2037810735624623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0.44992026961054726</v>
      </c>
      <c r="K41" s="26">
        <f t="shared" si="12"/>
        <v>2.113813081382937</v>
      </c>
      <c r="L41" s="26">
        <f t="shared" si="12"/>
        <v>2.060014355739706</v>
      </c>
      <c r="M41" s="26">
        <f t="shared" si="8"/>
        <v>2.141989123001507</v>
      </c>
      <c r="N41" s="26">
        <f t="shared" si="8"/>
        <v>1.9733914149920575</v>
      </c>
      <c r="O41" s="26">
        <f t="shared" si="8"/>
        <v>1.9494457065432145</v>
      </c>
      <c r="P41" s="26">
        <f t="shared" si="8"/>
        <v>2.548708751301869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3.9192513295496707</v>
      </c>
      <c r="E42" s="26">
        <f aca="true" t="shared" si="13" ref="E42:L42">+E8/E$30*100</f>
        <v>4.13082782425462</v>
      </c>
      <c r="F42" s="26">
        <f t="shared" si="13"/>
        <v>3.742813903390073</v>
      </c>
      <c r="G42" s="26">
        <f t="shared" si="13"/>
        <v>3.7695018219319913</v>
      </c>
      <c r="H42" s="26">
        <f t="shared" si="13"/>
        <v>3.410194648738362</v>
      </c>
      <c r="I42" s="26">
        <f t="shared" si="13"/>
        <v>3.366178212657821</v>
      </c>
      <c r="J42" s="26">
        <f t="shared" si="13"/>
        <v>2.857570622266539</v>
      </c>
      <c r="K42" s="26">
        <f t="shared" si="13"/>
        <v>2.7092679870377117</v>
      </c>
      <c r="L42" s="26">
        <f t="shared" si="13"/>
        <v>2.1705069864660063</v>
      </c>
      <c r="M42" s="26">
        <f t="shared" si="8"/>
        <v>1.6870520917458771</v>
      </c>
      <c r="N42" s="26">
        <f t="shared" si="8"/>
        <v>1.7822362971075951</v>
      </c>
      <c r="O42" s="26">
        <f t="shared" si="8"/>
        <v>1.9687334814874748</v>
      </c>
      <c r="P42" s="26">
        <f t="shared" si="8"/>
        <v>2.072755646001206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0.003615233452114542</v>
      </c>
      <c r="E43" s="26">
        <f aca="true" t="shared" si="14" ref="E43:L43">+E9/E$30*100</f>
        <v>0.0049307068049867986</v>
      </c>
      <c r="F43" s="26">
        <f t="shared" si="14"/>
        <v>0.008459160886733019</v>
      </c>
      <c r="G43" s="26">
        <f t="shared" si="14"/>
        <v>0.0069663004198723694</v>
      </c>
      <c r="H43" s="26">
        <f t="shared" si="14"/>
        <v>0.005529897399415181</v>
      </c>
      <c r="I43" s="26">
        <f t="shared" si="14"/>
        <v>0.009571183247932486</v>
      </c>
      <c r="J43" s="26">
        <f t="shared" si="14"/>
        <v>0.018597076302566587</v>
      </c>
      <c r="K43" s="26">
        <f t="shared" si="14"/>
        <v>0.01475942402401991</v>
      </c>
      <c r="L43" s="26">
        <f t="shared" si="14"/>
        <v>0.011767591511523666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1.4903641343471492</v>
      </c>
      <c r="E44" s="26">
        <f aca="true" t="shared" si="15" ref="E44:L44">+E10/E$30*100</f>
        <v>1.3196346464594468</v>
      </c>
      <c r="F44" s="26">
        <f t="shared" si="15"/>
        <v>1.1774008291555136</v>
      </c>
      <c r="G44" s="26">
        <f t="shared" si="15"/>
        <v>1.354680630772023</v>
      </c>
      <c r="H44" s="26">
        <f t="shared" si="15"/>
        <v>1.4306191331529943</v>
      </c>
      <c r="I44" s="26">
        <f t="shared" si="15"/>
        <v>1.3494154642578726</v>
      </c>
      <c r="J44" s="26">
        <f t="shared" si="15"/>
        <v>1.1359380046330598</v>
      </c>
      <c r="K44" s="26">
        <f t="shared" si="15"/>
        <v>1.0163093392539708</v>
      </c>
      <c r="L44" s="26">
        <f t="shared" si="15"/>
        <v>1.0435615662519915</v>
      </c>
      <c r="M44" s="26">
        <f t="shared" si="8"/>
        <v>1.0014255906811427</v>
      </c>
      <c r="N44" s="26">
        <f t="shared" si="8"/>
        <v>0.9739577941252467</v>
      </c>
      <c r="O44" s="26">
        <f t="shared" si="8"/>
        <v>0.9717510788020642</v>
      </c>
      <c r="P44" s="26">
        <f t="shared" si="8"/>
        <v>1.1658367250452228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0.5214739594209407</v>
      </c>
      <c r="M46" s="26">
        <f t="shared" si="8"/>
        <v>0.6792391851459056</v>
      </c>
      <c r="N46" s="26">
        <f t="shared" si="8"/>
        <v>0.7237105109562474</v>
      </c>
      <c r="O46" s="26">
        <f t="shared" si="8"/>
        <v>0.7540446329848943</v>
      </c>
      <c r="P46" s="26">
        <f t="shared" si="8"/>
        <v>0.9084177835334101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20.694505373695687</v>
      </c>
      <c r="E47" s="26">
        <f aca="true" t="shared" si="18" ref="E47:L47">+E13/E$30*100</f>
        <v>19.217942565943765</v>
      </c>
      <c r="F47" s="26">
        <f t="shared" si="18"/>
        <v>18.48594822954101</v>
      </c>
      <c r="G47" s="26">
        <f t="shared" si="18"/>
        <v>19.1005569170169</v>
      </c>
      <c r="H47" s="26">
        <f t="shared" si="18"/>
        <v>18.09218174710447</v>
      </c>
      <c r="I47" s="26">
        <f t="shared" si="18"/>
        <v>15.527961726364031</v>
      </c>
      <c r="J47" s="26">
        <f t="shared" si="18"/>
        <v>18.872790595003607</v>
      </c>
      <c r="K47" s="26">
        <f t="shared" si="18"/>
        <v>18.7483867861688</v>
      </c>
      <c r="L47" s="26">
        <f t="shared" si="18"/>
        <v>21.010800013933405</v>
      </c>
      <c r="M47" s="26">
        <f t="shared" si="8"/>
        <v>20.25159473626936</v>
      </c>
      <c r="N47" s="26">
        <f t="shared" si="8"/>
        <v>15.566127658780163</v>
      </c>
      <c r="O47" s="26">
        <f t="shared" si="8"/>
        <v>14.961753262576982</v>
      </c>
      <c r="P47" s="26">
        <f t="shared" si="8"/>
        <v>12.76643352929891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17.892488031145977</v>
      </c>
      <c r="E48" s="26">
        <f aca="true" t="shared" si="19" ref="E48:L48">+E14/E$30*100</f>
        <v>16.503312350217453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16.55990341372255</v>
      </c>
      <c r="K48" s="26">
        <f t="shared" si="19"/>
        <v>16.231237301843752</v>
      </c>
      <c r="L48" s="26">
        <f t="shared" si="19"/>
        <v>17.785162402689508</v>
      </c>
      <c r="M48" s="26">
        <f t="shared" si="8"/>
        <v>17.08530578865518</v>
      </c>
      <c r="N48" s="26">
        <f t="shared" si="8"/>
        <v>12.84109565412469</v>
      </c>
      <c r="O48" s="26">
        <f t="shared" si="8"/>
        <v>12.22016669162318</v>
      </c>
      <c r="P48" s="26">
        <f t="shared" si="8"/>
        <v>9.998419770596941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2.8020173425497124</v>
      </c>
      <c r="E49" s="26">
        <f aca="true" t="shared" si="20" ref="E49:L49">+E15/E$30*100</f>
        <v>2.714630215726312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2.3128871812810576</v>
      </c>
      <c r="K49" s="26">
        <f t="shared" si="20"/>
        <v>2.5171494843250524</v>
      </c>
      <c r="L49" s="26">
        <f t="shared" si="20"/>
        <v>3.225637611243898</v>
      </c>
      <c r="M49" s="26">
        <f t="shared" si="8"/>
        <v>3.166288947614183</v>
      </c>
      <c r="N49" s="26">
        <f t="shared" si="8"/>
        <v>2.725032004655474</v>
      </c>
      <c r="O49" s="26">
        <f t="shared" si="8"/>
        <v>2.7415865709537997</v>
      </c>
      <c r="P49" s="26">
        <f t="shared" si="8"/>
        <v>2.768013758701968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0.05350968343451406</v>
      </c>
      <c r="E50" s="26">
        <f aca="true" t="shared" si="21" ref="E50:L50">+E16/E$30*100</f>
        <v>0.049524019149287404</v>
      </c>
      <c r="F50" s="26">
        <f t="shared" si="21"/>
        <v>0.04671270895261194</v>
      </c>
      <c r="G50" s="26">
        <f t="shared" si="21"/>
        <v>0.04766416076754779</v>
      </c>
      <c r="H50" s="26">
        <f t="shared" si="21"/>
        <v>0.04538895984272461</v>
      </c>
      <c r="I50" s="26">
        <f t="shared" si="21"/>
        <v>0.04313968101604352</v>
      </c>
      <c r="J50" s="26">
        <f t="shared" si="21"/>
        <v>0.03935538733945206</v>
      </c>
      <c r="K50" s="26">
        <f t="shared" si="21"/>
        <v>0.03840964394822324</v>
      </c>
      <c r="L50" s="26">
        <f t="shared" si="21"/>
        <v>0.040446583707552976</v>
      </c>
      <c r="M50" s="26">
        <f t="shared" si="8"/>
        <v>0.03353795794416503</v>
      </c>
      <c r="N50" s="26">
        <f t="shared" si="8"/>
        <v>0.03207811019833294</v>
      </c>
      <c r="O50" s="26">
        <f t="shared" si="8"/>
        <v>0.03568046637302978</v>
      </c>
      <c r="P50" s="26">
        <f t="shared" si="8"/>
        <v>0.04646473990023571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3.394387085794141</v>
      </c>
      <c r="E51" s="26">
        <f aca="true" t="shared" si="22" ref="E51:L51">+E17/E$30*100</f>
        <v>2.989546704345156</v>
      </c>
      <c r="F51" s="26">
        <f t="shared" si="22"/>
        <v>2.464179200126197</v>
      </c>
      <c r="G51" s="26">
        <f t="shared" si="22"/>
        <v>1.7329996298898285</v>
      </c>
      <c r="H51" s="26">
        <f t="shared" si="22"/>
        <v>2.07139371299942</v>
      </c>
      <c r="I51" s="26">
        <f t="shared" si="22"/>
        <v>1.7253444932405253</v>
      </c>
      <c r="J51" s="26">
        <f t="shared" si="22"/>
        <v>1.707218576300562</v>
      </c>
      <c r="K51" s="26">
        <f t="shared" si="22"/>
        <v>1.3237973397543856</v>
      </c>
      <c r="L51" s="26">
        <f t="shared" si="22"/>
        <v>1.007970016465604</v>
      </c>
      <c r="M51" s="26">
        <f t="shared" si="8"/>
        <v>1.4355992958302655</v>
      </c>
      <c r="N51" s="26">
        <f t="shared" si="8"/>
        <v>1.7545481869040769</v>
      </c>
      <c r="O51" s="26">
        <f t="shared" si="8"/>
        <v>1.0466014499575227</v>
      </c>
      <c r="P51" s="26">
        <f t="shared" si="8"/>
        <v>1.4538538754590802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3.6596099141963454</v>
      </c>
      <c r="E52" s="26">
        <f aca="true" t="shared" si="23" ref="E52:L52">+E18/E$30*100</f>
        <v>3.4606856009752542</v>
      </c>
      <c r="F52" s="26">
        <f t="shared" si="23"/>
        <v>3.5308222048043696</v>
      </c>
      <c r="G52" s="26">
        <f t="shared" si="23"/>
        <v>3.5714511231529884</v>
      </c>
      <c r="H52" s="26">
        <f t="shared" si="23"/>
        <v>3.619527728511603</v>
      </c>
      <c r="I52" s="26">
        <f t="shared" si="23"/>
        <v>3.416114820907903</v>
      </c>
      <c r="J52" s="26">
        <f t="shared" si="23"/>
        <v>3.331247044642221</v>
      </c>
      <c r="K52" s="26">
        <f t="shared" si="23"/>
        <v>3.581760795771917</v>
      </c>
      <c r="L52" s="26">
        <f t="shared" si="23"/>
        <v>3.7401809646212416</v>
      </c>
      <c r="M52" s="26">
        <f t="shared" si="8"/>
        <v>3.664517786764098</v>
      </c>
      <c r="N52" s="26">
        <f t="shared" si="8"/>
        <v>4.221641766667352</v>
      </c>
      <c r="O52" s="26">
        <f t="shared" si="8"/>
        <v>5.271659490630187</v>
      </c>
      <c r="P52" s="26">
        <f t="shared" si="8"/>
        <v>5.843444232034205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0.08849922357047645</v>
      </c>
      <c r="E53" s="26">
        <f aca="true" t="shared" si="24" ref="E53:L53">+E19/E$30*100</f>
        <v>0.08577457557955034</v>
      </c>
      <c r="F53" s="26">
        <f t="shared" si="24"/>
        <v>0.09340569958147858</v>
      </c>
      <c r="G53" s="26">
        <f t="shared" si="24"/>
        <v>0.1064499590475234</v>
      </c>
      <c r="H53" s="26">
        <f t="shared" si="24"/>
        <v>0.18111782769569723</v>
      </c>
      <c r="I53" s="26">
        <f t="shared" si="24"/>
        <v>0.19307087946689896</v>
      </c>
      <c r="J53" s="26">
        <f t="shared" si="24"/>
        <v>0.19409282259173527</v>
      </c>
      <c r="K53" s="26">
        <f t="shared" si="24"/>
        <v>0.20092144489841385</v>
      </c>
      <c r="L53" s="26">
        <f t="shared" si="24"/>
        <v>0.22782562523000496</v>
      </c>
      <c r="M53" s="26">
        <f t="shared" si="8"/>
        <v>0.25833144382819684</v>
      </c>
      <c r="N53" s="26">
        <f t="shared" si="8"/>
        <v>0.24743007844791723</v>
      </c>
      <c r="O53" s="26">
        <f t="shared" si="8"/>
        <v>0.2728280690425652</v>
      </c>
      <c r="P53" s="26">
        <f t="shared" si="8"/>
        <v>0.3060463259880502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7.5154783788954935</v>
      </c>
      <c r="E54" s="26">
        <f aca="true" t="shared" si="25" ref="E54:L54">+E20/E$30*100</f>
        <v>7.488816663895609</v>
      </c>
      <c r="F54" s="26">
        <f t="shared" si="25"/>
        <v>4.173619840577353</v>
      </c>
      <c r="G54" s="26">
        <f t="shared" si="25"/>
        <v>4.866653399462943</v>
      </c>
      <c r="H54" s="26">
        <f t="shared" si="25"/>
        <v>3.537345787951978</v>
      </c>
      <c r="I54" s="26">
        <f t="shared" si="25"/>
        <v>3.904713322254804</v>
      </c>
      <c r="J54" s="26">
        <f t="shared" si="25"/>
        <v>5.1343965562467435</v>
      </c>
      <c r="K54" s="26">
        <f t="shared" si="25"/>
        <v>5.753434333477589</v>
      </c>
      <c r="L54" s="26">
        <f t="shared" si="25"/>
        <v>8.018296078016967</v>
      </c>
      <c r="M54" s="26">
        <f t="shared" si="8"/>
        <v>2.719649967808656</v>
      </c>
      <c r="N54" s="26">
        <f t="shared" si="8"/>
        <v>3.4476018069516514</v>
      </c>
      <c r="O54" s="26">
        <f t="shared" si="8"/>
        <v>4.003727947276503</v>
      </c>
      <c r="P54" s="26">
        <f t="shared" si="8"/>
        <v>3.378243538617552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8.24355679774883</v>
      </c>
      <c r="E55" s="26">
        <f aca="true" t="shared" si="26" ref="E55:L55">+E21/E$30*100</f>
        <v>8.846437475580675</v>
      </c>
      <c r="F55" s="26">
        <f t="shared" si="26"/>
        <v>9.384088298653731</v>
      </c>
      <c r="G55" s="26">
        <f t="shared" si="26"/>
        <v>8.806381457093394</v>
      </c>
      <c r="H55" s="26">
        <f t="shared" si="26"/>
        <v>9.597511071657614</v>
      </c>
      <c r="I55" s="26">
        <f t="shared" si="26"/>
        <v>10.695727923164206</v>
      </c>
      <c r="J55" s="26">
        <f t="shared" si="26"/>
        <v>7.169931089727669</v>
      </c>
      <c r="K55" s="26">
        <f t="shared" si="26"/>
        <v>10.293538587723427</v>
      </c>
      <c r="L55" s="26">
        <f t="shared" si="26"/>
        <v>5.971637577673775</v>
      </c>
      <c r="M55" s="26">
        <f t="shared" si="8"/>
        <v>8.515238388824125</v>
      </c>
      <c r="N55" s="26">
        <f t="shared" si="8"/>
        <v>6.351016449191713</v>
      </c>
      <c r="O55" s="26">
        <f t="shared" si="8"/>
        <v>9.595437961907221</v>
      </c>
      <c r="P55" s="26">
        <f t="shared" si="8"/>
        <v>6.161352984706463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1.9887378078365998</v>
      </c>
      <c r="E56" s="26">
        <f aca="true" t="shared" si="27" ref="E56:L56">+E22/E$30*100</f>
        <v>2.582704224452085</v>
      </c>
      <c r="F56" s="26">
        <f t="shared" si="27"/>
        <v>1.3400375634067347</v>
      </c>
      <c r="G56" s="26">
        <f t="shared" si="27"/>
        <v>1.3581026730835393</v>
      </c>
      <c r="H56" s="26">
        <f t="shared" si="27"/>
        <v>5.659804362085271</v>
      </c>
      <c r="I56" s="26">
        <f t="shared" si="27"/>
        <v>1.032595427471238</v>
      </c>
      <c r="J56" s="26">
        <f t="shared" si="27"/>
        <v>0.5048923208366907</v>
      </c>
      <c r="K56" s="26">
        <f t="shared" si="27"/>
        <v>0.5069510737393124</v>
      </c>
      <c r="L56" s="26">
        <f t="shared" si="27"/>
        <v>0.4105842627233925</v>
      </c>
      <c r="M56" s="26">
        <f t="shared" si="8"/>
        <v>0.41266428231135677</v>
      </c>
      <c r="N56" s="26">
        <f t="shared" si="8"/>
        <v>0.3963098420516026</v>
      </c>
      <c r="O56" s="26">
        <f t="shared" si="8"/>
        <v>0.42969941555741187</v>
      </c>
      <c r="P56" s="26">
        <f t="shared" si="8"/>
        <v>0.4949886600339857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</v>
      </c>
      <c r="E57" s="26">
        <f aca="true" t="shared" si="28" ref="E57:L57">+E23/E$30*100</f>
        <v>0</v>
      </c>
      <c r="F57" s="26">
        <f t="shared" si="28"/>
        <v>0.0019718323745298414</v>
      </c>
      <c r="G57" s="26">
        <f t="shared" si="28"/>
        <v>0</v>
      </c>
      <c r="H57" s="26">
        <f t="shared" si="28"/>
        <v>0</v>
      </c>
      <c r="I57" s="26">
        <f t="shared" si="28"/>
        <v>0.43347750217085534</v>
      </c>
      <c r="J57" s="26">
        <f t="shared" si="28"/>
        <v>0</v>
      </c>
      <c r="K57" s="26">
        <f t="shared" si="28"/>
        <v>0.03874348806305226</v>
      </c>
      <c r="L57" s="26">
        <f t="shared" si="28"/>
        <v>2.171228924595548</v>
      </c>
      <c r="M57" s="26">
        <f t="shared" si="8"/>
        <v>6.9150428750855735</v>
      </c>
      <c r="N57" s="26">
        <f t="shared" si="8"/>
        <v>0.003456692909303119</v>
      </c>
      <c r="O57" s="26">
        <f t="shared" si="8"/>
        <v>0.14168653761240738</v>
      </c>
      <c r="P57" s="26">
        <f t="shared" si="8"/>
        <v>0.004496587732280875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3.243858067203173</v>
      </c>
      <c r="E58" s="26">
        <f aca="true" t="shared" si="29" ref="E58:L58">+E24/E$30*100</f>
        <v>2.447247847105488</v>
      </c>
      <c r="F58" s="26">
        <f t="shared" si="29"/>
        <v>4.5391581261676945</v>
      </c>
      <c r="G58" s="26">
        <f t="shared" si="29"/>
        <v>4.053490595188894</v>
      </c>
      <c r="H58" s="26">
        <f t="shared" si="29"/>
        <v>1.011843470687711</v>
      </c>
      <c r="I58" s="26">
        <f t="shared" si="29"/>
        <v>5.409799227092274</v>
      </c>
      <c r="J58" s="26">
        <f t="shared" si="29"/>
        <v>4.826682046291905</v>
      </c>
      <c r="K58" s="26">
        <f t="shared" si="29"/>
        <v>5.14286858894108</v>
      </c>
      <c r="L58" s="26">
        <f t="shared" si="29"/>
        <v>1.9108799866297057</v>
      </c>
      <c r="M58" s="26">
        <f t="shared" si="8"/>
        <v>4.8545966655663255</v>
      </c>
      <c r="N58" s="26">
        <f t="shared" si="8"/>
        <v>7.628350896501948</v>
      </c>
      <c r="O58" s="26">
        <f t="shared" si="8"/>
        <v>6.167793288736266</v>
      </c>
      <c r="P58" s="26">
        <f t="shared" si="8"/>
        <v>4.011620039193115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0.9699819344035975</v>
      </c>
      <c r="E59" s="26">
        <f aca="true" t="shared" si="30" ref="E59:L59">+E25/E$30*100</f>
        <v>1.1670785779131552</v>
      </c>
      <c r="F59" s="26">
        <f t="shared" si="30"/>
        <v>0.8939302069931034</v>
      </c>
      <c r="G59" s="26">
        <f t="shared" si="30"/>
        <v>2.347011793213316</v>
      </c>
      <c r="H59" s="26">
        <f t="shared" si="30"/>
        <v>1.8647982061961863</v>
      </c>
      <c r="I59" s="26">
        <f t="shared" si="30"/>
        <v>1.5040802370324338</v>
      </c>
      <c r="J59" s="26">
        <f t="shared" si="30"/>
        <v>1.8608928234980595</v>
      </c>
      <c r="K59" s="26">
        <f t="shared" si="30"/>
        <v>1.6500684643996542</v>
      </c>
      <c r="L59" s="26">
        <f t="shared" si="30"/>
        <v>2.3032714084886567</v>
      </c>
      <c r="M59" s="26">
        <f t="shared" si="8"/>
        <v>2.128577579320091</v>
      </c>
      <c r="N59" s="26">
        <f t="shared" si="8"/>
        <v>8.194332510006694</v>
      </c>
      <c r="O59" s="26">
        <f t="shared" si="8"/>
        <v>1.41648192135381</v>
      </c>
      <c r="P59" s="26">
        <f t="shared" si="8"/>
        <v>1.2922336649673847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4.924539929830645</v>
      </c>
      <c r="E60" s="26">
        <f aca="true" t="shared" si="31" ref="E60:L60">+E26/E$30*100</f>
        <v>7.425743062446219</v>
      </c>
      <c r="F60" s="26">
        <f t="shared" si="31"/>
        <v>2.9588527879244984</v>
      </c>
      <c r="G60" s="26">
        <f t="shared" si="31"/>
        <v>1.7399862996091742</v>
      </c>
      <c r="H60" s="26">
        <f t="shared" si="31"/>
        <v>2.2122144665766066</v>
      </c>
      <c r="I60" s="26">
        <f t="shared" si="31"/>
        <v>7.379607692457076</v>
      </c>
      <c r="J60" s="26">
        <f t="shared" si="31"/>
        <v>0.8767989882632754</v>
      </c>
      <c r="K60" s="26">
        <f t="shared" si="31"/>
        <v>0.9354839219795762</v>
      </c>
      <c r="L60" s="26">
        <f t="shared" si="31"/>
        <v>1.260846894790693</v>
      </c>
      <c r="M60" s="26">
        <f t="shared" si="8"/>
        <v>1.1032950907199033</v>
      </c>
      <c r="N60" s="26">
        <f t="shared" si="8"/>
        <v>1.2562313370989393</v>
      </c>
      <c r="O60" s="26">
        <f t="shared" si="8"/>
        <v>1.3752221880734445</v>
      </c>
      <c r="P60" s="26">
        <f t="shared" si="8"/>
        <v>1.8238802211807268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4.860480530065106</v>
      </c>
      <c r="E61" s="26">
        <f aca="true" t="shared" si="32" ref="E61:L61">+E27/E$30*100</f>
        <v>2.8282534233404277</v>
      </c>
      <c r="F61" s="26">
        <f t="shared" si="32"/>
        <v>10.076063433847489</v>
      </c>
      <c r="G61" s="26">
        <f t="shared" si="32"/>
        <v>10.592035726121733</v>
      </c>
      <c r="H61" s="26">
        <f t="shared" si="32"/>
        <v>10.68565982626267</v>
      </c>
      <c r="I61" s="26">
        <f t="shared" si="32"/>
        <v>8.2204673511681</v>
      </c>
      <c r="J61" s="26">
        <f t="shared" si="32"/>
        <v>15.975707721586256</v>
      </c>
      <c r="K61" s="26">
        <f t="shared" si="32"/>
        <v>11.187291995349376</v>
      </c>
      <c r="L61" s="26">
        <f t="shared" si="32"/>
        <v>9.816553716438223</v>
      </c>
      <c r="M61" s="26">
        <f t="shared" si="8"/>
        <v>5.9924305756991565</v>
      </c>
      <c r="N61" s="26">
        <f t="shared" si="8"/>
        <v>10.117740145530227</v>
      </c>
      <c r="O61" s="26">
        <f t="shared" si="8"/>
        <v>10.620029108051611</v>
      </c>
      <c r="P61" s="26">
        <f t="shared" si="8"/>
        <v>13.115047552485883</v>
      </c>
    </row>
    <row r="62" spans="1:16" ht="15" customHeight="1">
      <c r="A62" s="3" t="s">
        <v>195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0.27826377919890105</v>
      </c>
      <c r="O62" s="26">
        <f t="shared" si="33"/>
        <v>0.28950835154903265</v>
      </c>
      <c r="P62" s="26">
        <f t="shared" si="33"/>
        <v>1.5052862741873596</v>
      </c>
    </row>
    <row r="63" spans="1:16" ht="15" customHeight="1">
      <c r="A63" s="3" t="s">
        <v>196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1.5192165336387207</v>
      </c>
      <c r="O63" s="26">
        <f t="shared" si="33"/>
        <v>3.3954919906843495</v>
      </c>
      <c r="P63" s="26">
        <f t="shared" si="33"/>
        <v>7.60565696431508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100.00000000000001</v>
      </c>
      <c r="E64" s="27">
        <f t="shared" si="34"/>
        <v>99.99999999999999</v>
      </c>
      <c r="F64" s="27">
        <f t="shared" si="34"/>
        <v>100.00000000000003</v>
      </c>
      <c r="G64" s="27">
        <f t="shared" si="34"/>
        <v>99.99999999999999</v>
      </c>
      <c r="H64" s="27">
        <f t="shared" si="34"/>
        <v>100</v>
      </c>
      <c r="I64" s="27">
        <f t="shared" si="34"/>
        <v>100</v>
      </c>
      <c r="J64" s="27">
        <f t="shared" si="34"/>
        <v>100.00000000000003</v>
      </c>
      <c r="K64" s="27">
        <f t="shared" si="34"/>
        <v>100.00000000000003</v>
      </c>
      <c r="L64" s="27">
        <f t="shared" si="34"/>
        <v>100</v>
      </c>
      <c r="M64" s="27">
        <f t="shared" si="34"/>
        <v>100</v>
      </c>
      <c r="N64" s="27">
        <f t="shared" si="34"/>
        <v>99.99999999999999</v>
      </c>
      <c r="O64" s="27">
        <f>SUM(O38:O61)-O48-O49</f>
        <v>99.99999999999999</v>
      </c>
      <c r="P64" s="27">
        <f>SUM(P38:P61)-P48-P49</f>
        <v>99.99999999999999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61.11087033045559</v>
      </c>
      <c r="E65" s="26">
        <f aca="true" t="shared" si="36" ref="E65:L65">+E31/E$30*100</f>
        <v>60.67771184436638</v>
      </c>
      <c r="F65" s="26">
        <f t="shared" si="36"/>
        <v>60.543870805542824</v>
      </c>
      <c r="G65" s="26">
        <f t="shared" si="36"/>
        <v>60.82543734413667</v>
      </c>
      <c r="H65" s="26">
        <f t="shared" si="36"/>
        <v>59.558783539375234</v>
      </c>
      <c r="I65" s="26">
        <f t="shared" si="36"/>
        <v>56.08500112357368</v>
      </c>
      <c r="J65" s="26">
        <f t="shared" si="36"/>
        <v>58.41814001001489</v>
      </c>
      <c r="K65" s="26">
        <f t="shared" si="36"/>
        <v>59.38513996590221</v>
      </c>
      <c r="L65" s="26">
        <f t="shared" si="36"/>
        <v>63.160724544326186</v>
      </c>
      <c r="M65" s="26">
        <f aca="true" t="shared" si="37" ref="M65:N68">+M31/M$30*100</f>
        <v>62.00005604824225</v>
      </c>
      <c r="N65" s="26">
        <f t="shared" si="37"/>
        <v>56.38134028773858</v>
      </c>
      <c r="O65" s="26">
        <f aca="true" t="shared" si="38" ref="O65:P68">+O31/O$30*100</f>
        <v>59.658832621801054</v>
      </c>
      <c r="P65" s="26">
        <f t="shared" si="38"/>
        <v>62.11479231760128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38.88912966954441</v>
      </c>
      <c r="E66" s="26">
        <f aca="true" t="shared" si="39" ref="E66:L66">+E32/E$30*100</f>
        <v>39.322288155633615</v>
      </c>
      <c r="F66" s="26">
        <f t="shared" si="39"/>
        <v>39.456129194457176</v>
      </c>
      <c r="G66" s="26">
        <f t="shared" si="39"/>
        <v>39.17456265586333</v>
      </c>
      <c r="H66" s="26">
        <f t="shared" si="39"/>
        <v>40.44121646062476</v>
      </c>
      <c r="I66" s="26">
        <f t="shared" si="39"/>
        <v>43.91499887642632</v>
      </c>
      <c r="J66" s="26">
        <f t="shared" si="39"/>
        <v>41.58185998998511</v>
      </c>
      <c r="K66" s="26">
        <f t="shared" si="39"/>
        <v>40.61486003409778</v>
      </c>
      <c r="L66" s="26">
        <f t="shared" si="39"/>
        <v>36.83927545567381</v>
      </c>
      <c r="M66" s="26">
        <f t="shared" si="37"/>
        <v>37.99994395175775</v>
      </c>
      <c r="N66" s="26">
        <f t="shared" si="37"/>
        <v>43.618659712261426</v>
      </c>
      <c r="O66" s="26">
        <f t="shared" si="38"/>
        <v>40.341167378198946</v>
      </c>
      <c r="P66" s="26">
        <f t="shared" si="38"/>
        <v>37.88520768239873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50.30385931456443</v>
      </c>
      <c r="E67" s="26">
        <f aca="true" t="shared" si="40" ref="E67:L67">+E33/E$30*100</f>
        <v>53.42219650365553</v>
      </c>
      <c r="F67" s="26">
        <f t="shared" si="40"/>
        <v>49.96394504503172</v>
      </c>
      <c r="G67" s="26">
        <f t="shared" si="40"/>
        <v>48.149540804697324</v>
      </c>
      <c r="H67" s="26">
        <f t="shared" si="40"/>
        <v>50.273027277542084</v>
      </c>
      <c r="I67" s="26">
        <f t="shared" si="40"/>
        <v>54.29914317103011</v>
      </c>
      <c r="J67" s="26">
        <f t="shared" si="40"/>
        <v>46.439391919178185</v>
      </c>
      <c r="K67" s="26">
        <f t="shared" si="40"/>
        <v>46.556406740910084</v>
      </c>
      <c r="L67" s="26">
        <f t="shared" si="40"/>
        <v>47.690222124118854</v>
      </c>
      <c r="M67" s="26">
        <f t="shared" si="37"/>
        <v>54.68652472873925</v>
      </c>
      <c r="N67" s="26">
        <f t="shared" si="37"/>
        <v>56.83936938168579</v>
      </c>
      <c r="O67" s="26">
        <f t="shared" si="38"/>
        <v>53.23661709299488</v>
      </c>
      <c r="P67" s="26">
        <f t="shared" si="38"/>
        <v>55.80100500877049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49.69614068543557</v>
      </c>
      <c r="E68" s="26">
        <f aca="true" t="shared" si="41" ref="E68:L68">+E34/E$30*100</f>
        <v>46.57780349634447</v>
      </c>
      <c r="F68" s="26">
        <f t="shared" si="41"/>
        <v>50.03605495496828</v>
      </c>
      <c r="G68" s="26">
        <f t="shared" si="41"/>
        <v>51.850459195302676</v>
      </c>
      <c r="H68" s="26">
        <f t="shared" si="41"/>
        <v>49.726972722457916</v>
      </c>
      <c r="I68" s="26">
        <f t="shared" si="41"/>
        <v>45.70085682896989</v>
      </c>
      <c r="J68" s="26">
        <f t="shared" si="41"/>
        <v>53.560608080821815</v>
      </c>
      <c r="K68" s="26">
        <f t="shared" si="41"/>
        <v>53.443593259089916</v>
      </c>
      <c r="L68" s="26">
        <f t="shared" si="41"/>
        <v>52.309777875881146</v>
      </c>
      <c r="M68" s="26">
        <f t="shared" si="37"/>
        <v>45.31347527126076</v>
      </c>
      <c r="N68" s="26">
        <f t="shared" si="37"/>
        <v>43.160630618314215</v>
      </c>
      <c r="O68" s="26">
        <f t="shared" si="38"/>
        <v>46.76338290700512</v>
      </c>
      <c r="P68" s="26">
        <f t="shared" si="38"/>
        <v>44.19899499122951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J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5039062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喜連川町</v>
      </c>
      <c r="O1" s="71" t="str">
        <f>'財政指標'!$M$1</f>
        <v>喜連川町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73" t="s">
        <v>193</v>
      </c>
      <c r="P3" s="73" t="s">
        <v>194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594686</v>
      </c>
      <c r="E4" s="16">
        <f t="shared" si="0"/>
        <v>623360</v>
      </c>
      <c r="F4" s="16">
        <f t="shared" si="0"/>
        <v>592803</v>
      </c>
      <c r="G4" s="16">
        <f t="shared" si="0"/>
        <v>472586</v>
      </c>
      <c r="H4" s="16">
        <f t="shared" si="0"/>
        <v>515039</v>
      </c>
      <c r="I4" s="16">
        <f t="shared" si="0"/>
        <v>495129</v>
      </c>
      <c r="J4" s="16">
        <f t="shared" si="0"/>
        <v>524325</v>
      </c>
      <c r="K4" s="16">
        <f aca="true" t="shared" si="1" ref="K4:P4">SUM(K5:K8)</f>
        <v>472380</v>
      </c>
      <c r="L4" s="16">
        <f t="shared" si="1"/>
        <v>462799</v>
      </c>
      <c r="M4" s="16">
        <f t="shared" si="1"/>
        <v>505298</v>
      </c>
      <c r="N4" s="16">
        <f t="shared" si="1"/>
        <v>479985</v>
      </c>
      <c r="O4" s="16">
        <f t="shared" si="1"/>
        <v>494588</v>
      </c>
      <c r="P4" s="16">
        <f t="shared" si="1"/>
        <v>490959</v>
      </c>
    </row>
    <row r="5" spans="1:16" ht="18" customHeight="1">
      <c r="A5" s="14" t="s">
        <v>48</v>
      </c>
      <c r="B5" s="16"/>
      <c r="C5" s="16"/>
      <c r="D5" s="16">
        <v>5327</v>
      </c>
      <c r="E5" s="16">
        <v>5466</v>
      </c>
      <c r="F5" s="16">
        <v>5341</v>
      </c>
      <c r="G5" s="16">
        <v>5388</v>
      </c>
      <c r="H5" s="16">
        <v>5651</v>
      </c>
      <c r="I5" s="16">
        <v>5824</v>
      </c>
      <c r="J5" s="16">
        <v>8007</v>
      </c>
      <c r="K5" s="16">
        <v>7949</v>
      </c>
      <c r="L5" s="16">
        <v>7997</v>
      </c>
      <c r="M5" s="16">
        <v>7927</v>
      </c>
      <c r="N5" s="16">
        <v>7797</v>
      </c>
      <c r="O5" s="16">
        <v>7821</v>
      </c>
      <c r="P5" s="16">
        <v>7947</v>
      </c>
    </row>
    <row r="6" spans="1:16" ht="18" customHeight="1">
      <c r="A6" s="14" t="s">
        <v>49</v>
      </c>
      <c r="B6" s="17"/>
      <c r="C6" s="17"/>
      <c r="D6" s="17">
        <v>360081</v>
      </c>
      <c r="E6" s="17">
        <v>455084</v>
      </c>
      <c r="F6" s="17">
        <v>424871</v>
      </c>
      <c r="G6" s="17">
        <v>337734</v>
      </c>
      <c r="H6" s="17">
        <v>356279</v>
      </c>
      <c r="I6" s="17">
        <v>374582</v>
      </c>
      <c r="J6" s="17">
        <v>399646</v>
      </c>
      <c r="K6" s="17">
        <v>348524</v>
      </c>
      <c r="L6" s="17">
        <v>351100</v>
      </c>
      <c r="M6" s="17">
        <v>344030</v>
      </c>
      <c r="N6" s="17">
        <v>340293</v>
      </c>
      <c r="O6" s="17">
        <v>325011</v>
      </c>
      <c r="P6" s="17">
        <v>292734</v>
      </c>
    </row>
    <row r="7" spans="1:16" ht="18" customHeight="1">
      <c r="A7" s="14" t="s">
        <v>50</v>
      </c>
      <c r="B7" s="17"/>
      <c r="C7" s="17"/>
      <c r="D7" s="17">
        <v>31578</v>
      </c>
      <c r="E7" s="17">
        <v>28378</v>
      </c>
      <c r="F7" s="17">
        <v>33459</v>
      </c>
      <c r="G7" s="17">
        <v>39800</v>
      </c>
      <c r="H7" s="17">
        <v>41526</v>
      </c>
      <c r="I7" s="17">
        <v>41539</v>
      </c>
      <c r="J7" s="17">
        <v>44290</v>
      </c>
      <c r="K7" s="17">
        <v>45901</v>
      </c>
      <c r="L7" s="17">
        <v>43647</v>
      </c>
      <c r="M7" s="17">
        <v>51164</v>
      </c>
      <c r="N7" s="17">
        <v>49410</v>
      </c>
      <c r="O7" s="17">
        <v>51072</v>
      </c>
      <c r="P7" s="17">
        <v>46842</v>
      </c>
    </row>
    <row r="8" spans="1:16" ht="18" customHeight="1">
      <c r="A8" s="14" t="s">
        <v>51</v>
      </c>
      <c r="B8" s="17"/>
      <c r="C8" s="17"/>
      <c r="D8" s="17">
        <v>197700</v>
      </c>
      <c r="E8" s="17">
        <v>134432</v>
      </c>
      <c r="F8" s="17">
        <v>129132</v>
      </c>
      <c r="G8" s="17">
        <v>89664</v>
      </c>
      <c r="H8" s="17">
        <v>111583</v>
      </c>
      <c r="I8" s="17">
        <v>73184</v>
      </c>
      <c r="J8" s="17">
        <v>72382</v>
      </c>
      <c r="K8" s="17">
        <v>70006</v>
      </c>
      <c r="L8" s="17">
        <v>60055</v>
      </c>
      <c r="M8" s="17">
        <v>102177</v>
      </c>
      <c r="N8" s="17">
        <v>82485</v>
      </c>
      <c r="O8" s="17">
        <v>110684</v>
      </c>
      <c r="P8" s="17">
        <v>143436</v>
      </c>
    </row>
    <row r="9" spans="1:16" ht="18" customHeight="1">
      <c r="A9" s="14" t="s">
        <v>52</v>
      </c>
      <c r="B9" s="16"/>
      <c r="C9" s="16"/>
      <c r="D9" s="16">
        <v>697359</v>
      </c>
      <c r="E9" s="16">
        <v>760947</v>
      </c>
      <c r="F9" s="16">
        <v>840404</v>
      </c>
      <c r="G9" s="16">
        <v>921213</v>
      </c>
      <c r="H9" s="16">
        <v>1098543</v>
      </c>
      <c r="I9" s="16">
        <v>1200242</v>
      </c>
      <c r="J9" s="16">
        <v>1169107</v>
      </c>
      <c r="K9" s="16">
        <v>1222842</v>
      </c>
      <c r="L9" s="16">
        <v>1275740</v>
      </c>
      <c r="M9" s="16">
        <v>1181017</v>
      </c>
      <c r="N9" s="16">
        <v>1262215</v>
      </c>
      <c r="O9" s="16">
        <v>1282165</v>
      </c>
      <c r="P9" s="16">
        <v>1282368</v>
      </c>
    </row>
    <row r="10" spans="1:16" ht="18" customHeight="1">
      <c r="A10" s="14" t="s">
        <v>53</v>
      </c>
      <c r="B10" s="16"/>
      <c r="C10" s="16"/>
      <c r="D10" s="16">
        <v>697062</v>
      </c>
      <c r="E10" s="16">
        <v>760719</v>
      </c>
      <c r="F10" s="16">
        <v>840176</v>
      </c>
      <c r="G10" s="16">
        <v>921147</v>
      </c>
      <c r="H10" s="16">
        <v>1098481</v>
      </c>
      <c r="I10" s="16">
        <v>1200175</v>
      </c>
      <c r="J10" s="16">
        <v>1169041</v>
      </c>
      <c r="K10" s="16">
        <v>1222775</v>
      </c>
      <c r="L10" s="16">
        <v>1275677</v>
      </c>
      <c r="M10" s="16">
        <v>1180936</v>
      </c>
      <c r="N10" s="16">
        <v>1262150</v>
      </c>
      <c r="O10" s="16">
        <v>1282034</v>
      </c>
      <c r="P10" s="16">
        <v>1282226</v>
      </c>
    </row>
    <row r="11" spans="1:16" ht="18" customHeight="1">
      <c r="A11" s="14" t="s">
        <v>54</v>
      </c>
      <c r="B11" s="16"/>
      <c r="C11" s="16"/>
      <c r="D11" s="16">
        <v>16325</v>
      </c>
      <c r="E11" s="16">
        <v>16578</v>
      </c>
      <c r="F11" s="16">
        <v>16721</v>
      </c>
      <c r="G11" s="16">
        <v>17044</v>
      </c>
      <c r="H11" s="16">
        <v>17261</v>
      </c>
      <c r="I11" s="16">
        <v>17503</v>
      </c>
      <c r="J11" s="16">
        <v>17817</v>
      </c>
      <c r="K11" s="16">
        <v>18550</v>
      </c>
      <c r="L11" s="16">
        <v>18527</v>
      </c>
      <c r="M11" s="16">
        <v>18889</v>
      </c>
      <c r="N11" s="16">
        <v>19174</v>
      </c>
      <c r="O11" s="16">
        <v>19710</v>
      </c>
      <c r="P11" s="16">
        <v>20259</v>
      </c>
    </row>
    <row r="12" spans="1:16" ht="18" customHeight="1">
      <c r="A12" s="14" t="s">
        <v>55</v>
      </c>
      <c r="B12" s="16"/>
      <c r="C12" s="16"/>
      <c r="D12" s="16">
        <v>51571</v>
      </c>
      <c r="E12" s="16">
        <v>51884</v>
      </c>
      <c r="F12" s="16">
        <v>51669</v>
      </c>
      <c r="G12" s="16">
        <v>52104</v>
      </c>
      <c r="H12" s="16">
        <v>53195</v>
      </c>
      <c r="I12" s="16">
        <v>54145</v>
      </c>
      <c r="J12" s="16">
        <v>62367</v>
      </c>
      <c r="K12" s="16">
        <v>63738</v>
      </c>
      <c r="L12" s="16">
        <v>68090</v>
      </c>
      <c r="M12" s="16">
        <v>66744</v>
      </c>
      <c r="N12" s="16">
        <v>68036</v>
      </c>
      <c r="O12" s="16">
        <v>64491</v>
      </c>
      <c r="P12" s="16">
        <v>63871</v>
      </c>
    </row>
    <row r="13" spans="1:16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/>
      <c r="D14" s="16">
        <v>115328</v>
      </c>
      <c r="E14" s="16">
        <v>195882</v>
      </c>
      <c r="F14" s="16">
        <v>189180</v>
      </c>
      <c r="G14" s="16">
        <v>124318</v>
      </c>
      <c r="H14" s="16">
        <v>110343</v>
      </c>
      <c r="I14" s="16">
        <v>100234</v>
      </c>
      <c r="J14" s="16">
        <v>81837</v>
      </c>
      <c r="K14" s="16">
        <v>65898</v>
      </c>
      <c r="L14" s="16">
        <v>55177</v>
      </c>
      <c r="M14" s="16">
        <v>54522</v>
      </c>
      <c r="N14" s="16">
        <v>48829</v>
      </c>
      <c r="O14" s="16">
        <v>38609</v>
      </c>
      <c r="P14" s="16">
        <v>0</v>
      </c>
    </row>
    <row r="15" spans="1:16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39946</v>
      </c>
      <c r="E17" s="17">
        <f t="shared" si="2"/>
        <v>37893</v>
      </c>
      <c r="F17" s="17">
        <f t="shared" si="2"/>
        <v>40688</v>
      </c>
      <c r="G17" s="17">
        <f t="shared" si="2"/>
        <v>44605</v>
      </c>
      <c r="H17" s="17">
        <f t="shared" si="2"/>
        <v>49533</v>
      </c>
      <c r="I17" s="17">
        <f t="shared" si="2"/>
        <v>47786</v>
      </c>
      <c r="J17" s="17">
        <f t="shared" si="2"/>
        <v>45802</v>
      </c>
      <c r="K17" s="17">
        <f aca="true" t="shared" si="3" ref="K17:P17">SUM(K18:K21)</f>
        <v>44720</v>
      </c>
      <c r="L17" s="17">
        <f t="shared" si="3"/>
        <v>39911</v>
      </c>
      <c r="M17" s="17">
        <f t="shared" si="3"/>
        <v>37189</v>
      </c>
      <c r="N17" s="17">
        <f t="shared" si="3"/>
        <v>39031</v>
      </c>
      <c r="O17" s="17">
        <f t="shared" si="3"/>
        <v>36240</v>
      </c>
      <c r="P17" s="17">
        <f t="shared" si="3"/>
        <v>37267</v>
      </c>
    </row>
    <row r="18" spans="1:16" ht="18" customHeight="1">
      <c r="A18" s="14" t="s">
        <v>61</v>
      </c>
      <c r="B18" s="17"/>
      <c r="C18" s="17"/>
      <c r="D18" s="17">
        <v>39946</v>
      </c>
      <c r="E18" s="17">
        <v>37893</v>
      </c>
      <c r="F18" s="17">
        <v>40688</v>
      </c>
      <c r="G18" s="17">
        <v>44605</v>
      </c>
      <c r="H18" s="17">
        <v>49533</v>
      </c>
      <c r="I18" s="17">
        <v>47786</v>
      </c>
      <c r="J18" s="17">
        <v>45802</v>
      </c>
      <c r="K18" s="17">
        <v>44720</v>
      </c>
      <c r="L18" s="17">
        <v>39911</v>
      </c>
      <c r="M18" s="17">
        <v>37189</v>
      </c>
      <c r="N18" s="17">
        <v>39031</v>
      </c>
      <c r="O18" s="17">
        <v>36240</v>
      </c>
      <c r="P18" s="17">
        <v>37267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1515215</v>
      </c>
      <c r="E22" s="17">
        <f t="shared" si="4"/>
        <v>1686544</v>
      </c>
      <c r="F22" s="17">
        <f t="shared" si="4"/>
        <v>1731465</v>
      </c>
      <c r="G22" s="17">
        <f t="shared" si="4"/>
        <v>1631870</v>
      </c>
      <c r="H22" s="17">
        <f t="shared" si="4"/>
        <v>1843914</v>
      </c>
      <c r="I22" s="17">
        <f t="shared" si="4"/>
        <v>1915039</v>
      </c>
      <c r="J22" s="17">
        <f t="shared" si="4"/>
        <v>1901255</v>
      </c>
      <c r="K22" s="17">
        <f aca="true" t="shared" si="5" ref="K22:P22">+K4+K9+K11+K12+K13+K14+K15+K16+K17</f>
        <v>1888128</v>
      </c>
      <c r="L22" s="17">
        <f t="shared" si="5"/>
        <v>1920244</v>
      </c>
      <c r="M22" s="17">
        <f t="shared" si="5"/>
        <v>1863659</v>
      </c>
      <c r="N22" s="17">
        <f t="shared" si="5"/>
        <v>1917270</v>
      </c>
      <c r="O22" s="17">
        <f t="shared" si="5"/>
        <v>1935803</v>
      </c>
      <c r="P22" s="17">
        <f t="shared" si="5"/>
        <v>1894724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喜連川町</v>
      </c>
      <c r="P30" s="71" t="str">
        <f>'財政指標'!$M$1</f>
        <v>喜連川町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73" t="s">
        <v>193</v>
      </c>
      <c r="P32" s="73" t="s">
        <v>194</v>
      </c>
    </row>
    <row r="33" spans="1:16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39.24763152423913</v>
      </c>
      <c r="E33" s="31">
        <f t="shared" si="6"/>
        <v>36.960790824312916</v>
      </c>
      <c r="F33" s="31">
        <f t="shared" si="6"/>
        <v>34.23707669516855</v>
      </c>
      <c r="G33" s="31">
        <f t="shared" si="6"/>
        <v>28.959782335602714</v>
      </c>
      <c r="H33" s="31">
        <f t="shared" si="6"/>
        <v>27.93183413109288</v>
      </c>
      <c r="I33" s="31">
        <f t="shared" si="6"/>
        <v>25.854773714791186</v>
      </c>
      <c r="J33" s="31">
        <f t="shared" si="6"/>
        <v>27.577836744676542</v>
      </c>
      <c r="K33" s="31">
        <f t="shared" si="6"/>
        <v>25.018430953833636</v>
      </c>
      <c r="L33" s="31">
        <f t="shared" si="6"/>
        <v>24.1010517413412</v>
      </c>
      <c r="M33" s="31">
        <f aca="true" t="shared" si="7" ref="M33:N50">M4/M$22*100</f>
        <v>27.113221893060906</v>
      </c>
      <c r="N33" s="31">
        <f t="shared" si="7"/>
        <v>25.034815127759785</v>
      </c>
      <c r="O33" s="31">
        <f aca="true" t="shared" si="8" ref="O33:P50">O4/O$22*100</f>
        <v>25.549500646501738</v>
      </c>
      <c r="P33" s="31">
        <f t="shared" si="8"/>
        <v>25.911900625104238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 t="e">
        <f t="shared" si="9"/>
        <v>#DIV/0!</v>
      </c>
      <c r="D34" s="31">
        <f aca="true" t="shared" si="10" ref="D34:L34">D5/D$22*100</f>
        <v>0.351567269331415</v>
      </c>
      <c r="E34" s="31">
        <f t="shared" si="10"/>
        <v>0.3240947167699153</v>
      </c>
      <c r="F34" s="31">
        <f t="shared" si="10"/>
        <v>0.3084671073339628</v>
      </c>
      <c r="G34" s="31">
        <f t="shared" si="10"/>
        <v>0.33017335939750103</v>
      </c>
      <c r="H34" s="31">
        <f t="shared" si="10"/>
        <v>0.30646765521602415</v>
      </c>
      <c r="I34" s="31">
        <f t="shared" si="10"/>
        <v>0.30411913282183806</v>
      </c>
      <c r="J34" s="31">
        <f t="shared" si="10"/>
        <v>0.42114287667882533</v>
      </c>
      <c r="K34" s="31">
        <f t="shared" si="10"/>
        <v>0.420999000067792</v>
      </c>
      <c r="L34" s="31">
        <f t="shared" si="10"/>
        <v>0.41645749186040937</v>
      </c>
      <c r="M34" s="31">
        <f t="shared" si="7"/>
        <v>0.42534605311379386</v>
      </c>
      <c r="N34" s="31">
        <f t="shared" si="7"/>
        <v>0.4066719867311333</v>
      </c>
      <c r="O34" s="31">
        <f t="shared" si="8"/>
        <v>0.40401838410210134</v>
      </c>
      <c r="P34" s="31">
        <f t="shared" si="8"/>
        <v>0.41942784278871226</v>
      </c>
    </row>
    <row r="35" spans="1:16" ht="18" customHeight="1">
      <c r="A35" s="14" t="s">
        <v>49</v>
      </c>
      <c r="B35" s="31" t="e">
        <f t="shared" si="9"/>
        <v>#DIV/0!</v>
      </c>
      <c r="C35" s="31" t="e">
        <f t="shared" si="9"/>
        <v>#DIV/0!</v>
      </c>
      <c r="D35" s="31">
        <f aca="true" t="shared" si="11" ref="D35:L35">D6/D$22*100</f>
        <v>23.76435027372353</v>
      </c>
      <c r="E35" s="31">
        <f t="shared" si="11"/>
        <v>26.983227238660835</v>
      </c>
      <c r="F35" s="31">
        <f t="shared" si="11"/>
        <v>24.53823785060628</v>
      </c>
      <c r="G35" s="31">
        <f t="shared" si="11"/>
        <v>20.696133883213736</v>
      </c>
      <c r="H35" s="31">
        <f t="shared" si="11"/>
        <v>19.321888114087752</v>
      </c>
      <c r="I35" s="31">
        <f t="shared" si="11"/>
        <v>19.56001940430456</v>
      </c>
      <c r="J35" s="31">
        <f t="shared" si="11"/>
        <v>21.020115660445338</v>
      </c>
      <c r="K35" s="31">
        <f t="shared" si="11"/>
        <v>18.458706189410886</v>
      </c>
      <c r="L35" s="31">
        <f t="shared" si="11"/>
        <v>18.284134724545424</v>
      </c>
      <c r="M35" s="31">
        <f t="shared" si="7"/>
        <v>18.459922120945947</v>
      </c>
      <c r="N35" s="31">
        <f t="shared" si="7"/>
        <v>17.748830368179753</v>
      </c>
      <c r="O35" s="31">
        <f t="shared" si="8"/>
        <v>16.789466696766148</v>
      </c>
      <c r="P35" s="31">
        <f t="shared" si="8"/>
        <v>15.449954716359745</v>
      </c>
    </row>
    <row r="36" spans="1:16" ht="18" customHeight="1">
      <c r="A36" s="14" t="s">
        <v>50</v>
      </c>
      <c r="B36" s="31" t="e">
        <f t="shared" si="9"/>
        <v>#DIV/0!</v>
      </c>
      <c r="C36" s="31" t="e">
        <f t="shared" si="9"/>
        <v>#DIV/0!</v>
      </c>
      <c r="D36" s="31">
        <f aca="true" t="shared" si="12" ref="D36:L36">D7/D$22*100</f>
        <v>2.084060677857598</v>
      </c>
      <c r="E36" s="31">
        <f t="shared" si="12"/>
        <v>1.6826124903945583</v>
      </c>
      <c r="F36" s="31">
        <f t="shared" si="12"/>
        <v>1.9324098379118262</v>
      </c>
      <c r="G36" s="31">
        <f t="shared" si="12"/>
        <v>2.438919766893196</v>
      </c>
      <c r="H36" s="31">
        <f t="shared" si="12"/>
        <v>2.2520573085295736</v>
      </c>
      <c r="I36" s="31">
        <f t="shared" si="12"/>
        <v>2.169094206436527</v>
      </c>
      <c r="J36" s="31">
        <f t="shared" si="12"/>
        <v>2.3295139263276097</v>
      </c>
      <c r="K36" s="31">
        <f t="shared" si="12"/>
        <v>2.431032218154701</v>
      </c>
      <c r="L36" s="31">
        <f t="shared" si="12"/>
        <v>2.2729923905503675</v>
      </c>
      <c r="M36" s="31">
        <f t="shared" si="7"/>
        <v>2.745352019870588</v>
      </c>
      <c r="N36" s="31">
        <f t="shared" si="7"/>
        <v>2.577101816645543</v>
      </c>
      <c r="O36" s="31">
        <f t="shared" si="8"/>
        <v>2.6382849907764374</v>
      </c>
      <c r="P36" s="31">
        <f t="shared" si="8"/>
        <v>2.472233422915422</v>
      </c>
    </row>
    <row r="37" spans="1:16" ht="18" customHeight="1">
      <c r="A37" s="14" t="s">
        <v>51</v>
      </c>
      <c r="B37" s="31" t="e">
        <f t="shared" si="9"/>
        <v>#DIV/0!</v>
      </c>
      <c r="C37" s="31" t="e">
        <f t="shared" si="9"/>
        <v>#DIV/0!</v>
      </c>
      <c r="D37" s="31">
        <f aca="true" t="shared" si="13" ref="D37:L37">D8/D$22*100</f>
        <v>13.04765330332659</v>
      </c>
      <c r="E37" s="31">
        <f t="shared" si="13"/>
        <v>7.970856378487605</v>
      </c>
      <c r="F37" s="31">
        <f t="shared" si="13"/>
        <v>7.457961899316475</v>
      </c>
      <c r="G37" s="31">
        <f t="shared" si="13"/>
        <v>5.49455532609828</v>
      </c>
      <c r="H37" s="31">
        <f t="shared" si="13"/>
        <v>6.051421053259533</v>
      </c>
      <c r="I37" s="31">
        <f t="shared" si="13"/>
        <v>3.821540971228262</v>
      </c>
      <c r="J37" s="31">
        <f t="shared" si="13"/>
        <v>3.80706428122477</v>
      </c>
      <c r="K37" s="31">
        <f t="shared" si="13"/>
        <v>3.7076935462002574</v>
      </c>
      <c r="L37" s="31">
        <f t="shared" si="13"/>
        <v>3.127467134385005</v>
      </c>
      <c r="M37" s="31">
        <f t="shared" si="7"/>
        <v>5.482601699130582</v>
      </c>
      <c r="N37" s="31">
        <f t="shared" si="7"/>
        <v>4.302210956203352</v>
      </c>
      <c r="O37" s="31">
        <f t="shared" si="8"/>
        <v>5.717730574857049</v>
      </c>
      <c r="P37" s="31">
        <f t="shared" si="8"/>
        <v>7.570284643040358</v>
      </c>
    </row>
    <row r="38" spans="1:16" ht="18" customHeight="1">
      <c r="A38" s="14" t="s">
        <v>52</v>
      </c>
      <c r="B38" s="31" t="e">
        <f t="shared" si="9"/>
        <v>#DIV/0!</v>
      </c>
      <c r="C38" s="31" t="e">
        <f t="shared" si="9"/>
        <v>#DIV/0!</v>
      </c>
      <c r="D38" s="31">
        <f aca="true" t="shared" si="14" ref="D38:L38">D9/D$22*100</f>
        <v>46.02376560422118</v>
      </c>
      <c r="E38" s="31">
        <f t="shared" si="14"/>
        <v>45.11871614378279</v>
      </c>
      <c r="F38" s="31">
        <f t="shared" si="14"/>
        <v>48.537163615782006</v>
      </c>
      <c r="G38" s="31">
        <f t="shared" si="14"/>
        <v>56.4513717391704</v>
      </c>
      <c r="H38" s="31">
        <f t="shared" si="14"/>
        <v>59.57669392390318</v>
      </c>
      <c r="I38" s="31">
        <f t="shared" si="14"/>
        <v>62.67454605363129</v>
      </c>
      <c r="J38" s="31">
        <f t="shared" si="14"/>
        <v>61.49133072628344</v>
      </c>
      <c r="K38" s="31">
        <f t="shared" si="14"/>
        <v>64.76478289607485</v>
      </c>
      <c r="L38" s="31">
        <f t="shared" si="14"/>
        <v>66.43634871401758</v>
      </c>
      <c r="M38" s="31">
        <f t="shared" si="7"/>
        <v>63.37087417816242</v>
      </c>
      <c r="N38" s="31">
        <f t="shared" si="7"/>
        <v>65.83397226264428</v>
      </c>
      <c r="O38" s="31">
        <f t="shared" si="8"/>
        <v>66.23427073932626</v>
      </c>
      <c r="P38" s="31">
        <f t="shared" si="8"/>
        <v>67.68099206005729</v>
      </c>
    </row>
    <row r="39" spans="1:16" ht="18" customHeight="1">
      <c r="A39" s="14" t="s">
        <v>53</v>
      </c>
      <c r="B39" s="31" t="e">
        <f t="shared" si="9"/>
        <v>#DIV/0!</v>
      </c>
      <c r="C39" s="31" t="e">
        <f t="shared" si="9"/>
        <v>#DIV/0!</v>
      </c>
      <c r="D39" s="31">
        <f aca="true" t="shared" si="15" ref="D39:L39">D10/D$22*100</f>
        <v>46.00416442551057</v>
      </c>
      <c r="E39" s="31">
        <f t="shared" si="15"/>
        <v>45.10519737403827</v>
      </c>
      <c r="F39" s="31">
        <f t="shared" si="15"/>
        <v>48.52399557600067</v>
      </c>
      <c r="G39" s="31">
        <f t="shared" si="15"/>
        <v>56.447327299355955</v>
      </c>
      <c r="H39" s="31">
        <f t="shared" si="15"/>
        <v>59.57333151112254</v>
      </c>
      <c r="I39" s="31">
        <f t="shared" si="15"/>
        <v>62.67104743036565</v>
      </c>
      <c r="J39" s="31">
        <f t="shared" si="15"/>
        <v>61.48785933501818</v>
      </c>
      <c r="K39" s="31">
        <f t="shared" si="15"/>
        <v>64.76123440783675</v>
      </c>
      <c r="L39" s="31">
        <f t="shared" si="15"/>
        <v>66.4330678809568</v>
      </c>
      <c r="M39" s="31">
        <f t="shared" si="7"/>
        <v>63.36652788949051</v>
      </c>
      <c r="N39" s="31">
        <f t="shared" si="7"/>
        <v>65.83058202548415</v>
      </c>
      <c r="O39" s="31">
        <f t="shared" si="8"/>
        <v>66.22750352179432</v>
      </c>
      <c r="P39" s="31">
        <f t="shared" si="8"/>
        <v>67.67349756481683</v>
      </c>
    </row>
    <row r="40" spans="1:16" ht="18" customHeight="1">
      <c r="A40" s="14" t="s">
        <v>54</v>
      </c>
      <c r="B40" s="31" t="e">
        <f t="shared" si="9"/>
        <v>#DIV/0!</v>
      </c>
      <c r="C40" s="31" t="e">
        <f t="shared" si="9"/>
        <v>#DIV/0!</v>
      </c>
      <c r="D40" s="31">
        <f aca="true" t="shared" si="16" ref="D40:L40">D11/D$22*100</f>
        <v>1.0774048567365029</v>
      </c>
      <c r="E40" s="31">
        <f t="shared" si="16"/>
        <v>0.9829568632659449</v>
      </c>
      <c r="F40" s="31">
        <f t="shared" si="16"/>
        <v>0.9657140051921349</v>
      </c>
      <c r="G40" s="31">
        <f t="shared" si="16"/>
        <v>1.0444459423851165</v>
      </c>
      <c r="H40" s="31">
        <f t="shared" si="16"/>
        <v>0.9361065646228621</v>
      </c>
      <c r="I40" s="31">
        <f t="shared" si="16"/>
        <v>0.913976164454092</v>
      </c>
      <c r="J40" s="31">
        <f t="shared" si="16"/>
        <v>0.9371178511036131</v>
      </c>
      <c r="K40" s="31">
        <f t="shared" si="16"/>
        <v>0.9824545793505526</v>
      </c>
      <c r="L40" s="31">
        <f t="shared" si="16"/>
        <v>0.9648253034510198</v>
      </c>
      <c r="M40" s="31">
        <f t="shared" si="7"/>
        <v>1.013543786712054</v>
      </c>
      <c r="N40" s="31">
        <f t="shared" si="7"/>
        <v>1.0000678047432026</v>
      </c>
      <c r="O40" s="31">
        <f t="shared" si="8"/>
        <v>1.018182118738322</v>
      </c>
      <c r="P40" s="31">
        <f t="shared" si="8"/>
        <v>1.0692322470185631</v>
      </c>
    </row>
    <row r="41" spans="1:16" ht="18" customHeight="1">
      <c r="A41" s="14" t="s">
        <v>55</v>
      </c>
      <c r="B41" s="31" t="e">
        <f t="shared" si="9"/>
        <v>#DIV/0!</v>
      </c>
      <c r="C41" s="31" t="e">
        <f t="shared" si="9"/>
        <v>#DIV/0!</v>
      </c>
      <c r="D41" s="31">
        <f aca="true" t="shared" si="17" ref="D41:L41">D12/D$22*100</f>
        <v>3.403543391531895</v>
      </c>
      <c r="E41" s="31">
        <f t="shared" si="17"/>
        <v>3.0763502167746584</v>
      </c>
      <c r="F41" s="31">
        <f t="shared" si="17"/>
        <v>2.9841203836057906</v>
      </c>
      <c r="G41" s="31">
        <f t="shared" si="17"/>
        <v>3.1929013953317362</v>
      </c>
      <c r="H41" s="31">
        <f t="shared" si="17"/>
        <v>2.8848959333244393</v>
      </c>
      <c r="I41" s="31">
        <f t="shared" si="17"/>
        <v>2.827357562953026</v>
      </c>
      <c r="J41" s="31">
        <f t="shared" si="17"/>
        <v>3.2803069551427875</v>
      </c>
      <c r="K41" s="31">
        <f t="shared" si="17"/>
        <v>3.3757245271507017</v>
      </c>
      <c r="L41" s="31">
        <f t="shared" si="17"/>
        <v>3.545903541424944</v>
      </c>
      <c r="M41" s="31">
        <f t="shared" si="7"/>
        <v>3.5813418656524614</v>
      </c>
      <c r="N41" s="31">
        <f t="shared" si="7"/>
        <v>3.5485873142541218</v>
      </c>
      <c r="O41" s="31">
        <f t="shared" si="8"/>
        <v>3.3314856935338977</v>
      </c>
      <c r="P41" s="31">
        <f t="shared" si="8"/>
        <v>3.370992292281092</v>
      </c>
    </row>
    <row r="42" spans="1:16" ht="18" customHeight="1">
      <c r="A42" s="14" t="s">
        <v>56</v>
      </c>
      <c r="B42" s="31" t="e">
        <f t="shared" si="9"/>
        <v>#DIV/0!</v>
      </c>
      <c r="C42" s="31" t="e">
        <f t="shared" si="9"/>
        <v>#DIV/0!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 t="e">
        <f t="shared" si="9"/>
        <v>#DIV/0!</v>
      </c>
      <c r="D43" s="31">
        <f aca="true" t="shared" si="19" ref="D43:L43">D14/D$22*100</f>
        <v>7.6113290853113265</v>
      </c>
      <c r="E43" s="31">
        <f t="shared" si="19"/>
        <v>11.614401996034495</v>
      </c>
      <c r="F43" s="31">
        <f t="shared" si="19"/>
        <v>10.926007744886554</v>
      </c>
      <c r="G43" s="31">
        <f t="shared" si="19"/>
        <v>7.618131346246944</v>
      </c>
      <c r="H43" s="31">
        <f t="shared" si="19"/>
        <v>5.984172797646744</v>
      </c>
      <c r="I43" s="31">
        <f t="shared" si="19"/>
        <v>5.234044841906614</v>
      </c>
      <c r="J43" s="31">
        <f t="shared" si="19"/>
        <v>4.3043673783895375</v>
      </c>
      <c r="K43" s="31">
        <f t="shared" si="19"/>
        <v>3.4901235509456985</v>
      </c>
      <c r="L43" s="31">
        <f t="shared" si="19"/>
        <v>2.8734369173917482</v>
      </c>
      <c r="M43" s="31">
        <f t="shared" si="7"/>
        <v>2.925535197157849</v>
      </c>
      <c r="N43" s="31">
        <f t="shared" si="7"/>
        <v>2.546798312183469</v>
      </c>
      <c r="O43" s="31">
        <f t="shared" si="8"/>
        <v>1.994469478557477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 t="e">
        <f t="shared" si="9"/>
        <v>#DIV/0!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 t="e">
        <f t="shared" si="9"/>
        <v>#DIV/0!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 t="e">
        <f t="shared" si="9"/>
        <v>#DIV/0!</v>
      </c>
      <c r="D46" s="31">
        <f aca="true" t="shared" si="22" ref="D46:L46">D17/D$22*100</f>
        <v>2.6363255379599595</v>
      </c>
      <c r="E46" s="31">
        <f t="shared" si="22"/>
        <v>2.2467839558291987</v>
      </c>
      <c r="F46" s="31">
        <f t="shared" si="22"/>
        <v>2.3499175553649656</v>
      </c>
      <c r="G46" s="31">
        <f t="shared" si="22"/>
        <v>2.7333672412630907</v>
      </c>
      <c r="H46" s="31">
        <f t="shared" si="22"/>
        <v>2.6862966494098965</v>
      </c>
      <c r="I46" s="31">
        <f t="shared" si="22"/>
        <v>2.4953016622637976</v>
      </c>
      <c r="J46" s="31">
        <f t="shared" si="22"/>
        <v>2.409040344404091</v>
      </c>
      <c r="K46" s="31">
        <f t="shared" si="22"/>
        <v>2.3684834926445664</v>
      </c>
      <c r="L46" s="31">
        <f t="shared" si="22"/>
        <v>2.07843378237349</v>
      </c>
      <c r="M46" s="31">
        <f t="shared" si="7"/>
        <v>1.9954830792543055</v>
      </c>
      <c r="N46" s="31">
        <f t="shared" si="7"/>
        <v>2.0357591784151423</v>
      </c>
      <c r="O46" s="31">
        <f t="shared" si="8"/>
        <v>1.8720913233423029</v>
      </c>
      <c r="P46" s="31">
        <f t="shared" si="8"/>
        <v>1.966882775538812</v>
      </c>
    </row>
    <row r="47" spans="1:16" ht="18" customHeight="1">
      <c r="A47" s="14" t="s">
        <v>61</v>
      </c>
      <c r="B47" s="31" t="e">
        <f t="shared" si="9"/>
        <v>#DIV/0!</v>
      </c>
      <c r="C47" s="31" t="e">
        <f t="shared" si="9"/>
        <v>#DIV/0!</v>
      </c>
      <c r="D47" s="31">
        <f aca="true" t="shared" si="23" ref="D47:L47">D18/D$22*100</f>
        <v>2.6363255379599595</v>
      </c>
      <c r="E47" s="31">
        <f t="shared" si="23"/>
        <v>2.2467839558291987</v>
      </c>
      <c r="F47" s="31">
        <f t="shared" si="23"/>
        <v>2.3499175553649656</v>
      </c>
      <c r="G47" s="31">
        <f t="shared" si="23"/>
        <v>2.7333672412630907</v>
      </c>
      <c r="H47" s="31">
        <f t="shared" si="23"/>
        <v>2.6862966494098965</v>
      </c>
      <c r="I47" s="31">
        <f t="shared" si="23"/>
        <v>2.4953016622637976</v>
      </c>
      <c r="J47" s="31">
        <f t="shared" si="23"/>
        <v>2.409040344404091</v>
      </c>
      <c r="K47" s="31">
        <f t="shared" si="23"/>
        <v>2.3684834926445664</v>
      </c>
      <c r="L47" s="31">
        <f t="shared" si="23"/>
        <v>2.07843378237349</v>
      </c>
      <c r="M47" s="31">
        <f t="shared" si="7"/>
        <v>1.9954830792543055</v>
      </c>
      <c r="N47" s="31">
        <f t="shared" si="7"/>
        <v>2.0357591784151423</v>
      </c>
      <c r="O47" s="31">
        <f t="shared" si="8"/>
        <v>1.8720913233423029</v>
      </c>
      <c r="P47" s="31">
        <f t="shared" si="8"/>
        <v>1.966882775538812</v>
      </c>
    </row>
    <row r="48" spans="1:16" ht="18" customHeight="1">
      <c r="A48" s="14" t="s">
        <v>62</v>
      </c>
      <c r="B48" s="31" t="e">
        <f t="shared" si="9"/>
        <v>#DIV/0!</v>
      </c>
      <c r="C48" s="31" t="e">
        <f t="shared" si="9"/>
        <v>#DIV/0!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 t="e">
        <f t="shared" si="9"/>
        <v>#DIV/0!</v>
      </c>
      <c r="D49" s="31">
        <f aca="true" t="shared" si="25" ref="D49:L49">D20/D$22*100</f>
        <v>0</v>
      </c>
      <c r="E49" s="31">
        <f t="shared" si="25"/>
        <v>0</v>
      </c>
      <c r="F49" s="31">
        <f t="shared" si="25"/>
        <v>0</v>
      </c>
      <c r="G49" s="31">
        <f t="shared" si="25"/>
        <v>0</v>
      </c>
      <c r="H49" s="31">
        <f t="shared" si="25"/>
        <v>0</v>
      </c>
      <c r="I49" s="31">
        <f t="shared" si="25"/>
        <v>0</v>
      </c>
      <c r="J49" s="31">
        <f t="shared" si="25"/>
        <v>0</v>
      </c>
      <c r="K49" s="31">
        <f t="shared" si="25"/>
        <v>0</v>
      </c>
      <c r="L49" s="31">
        <f t="shared" si="25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</row>
    <row r="50" spans="1:16" ht="18" customHeight="1">
      <c r="A50" s="14" t="s">
        <v>64</v>
      </c>
      <c r="B50" s="31" t="e">
        <f t="shared" si="9"/>
        <v>#DIV/0!</v>
      </c>
      <c r="C50" s="31" t="e">
        <f t="shared" si="9"/>
        <v>#DIV/0!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7" ref="D51:L51">+D33+D38+D40+D41+D42+D43+D44+D45+D46</f>
        <v>100</v>
      </c>
      <c r="E51" s="32">
        <f t="shared" si="27"/>
        <v>99.99999999999999</v>
      </c>
      <c r="F51" s="32">
        <f t="shared" si="27"/>
        <v>99.99999999999999</v>
      </c>
      <c r="G51" s="32">
        <f t="shared" si="27"/>
        <v>99.99999999999999</v>
      </c>
      <c r="H51" s="32">
        <f t="shared" si="27"/>
        <v>100.00000000000001</v>
      </c>
      <c r="I51" s="32">
        <f t="shared" si="27"/>
        <v>100.00000000000001</v>
      </c>
      <c r="J51" s="32">
        <f t="shared" si="27"/>
        <v>100.00000000000001</v>
      </c>
      <c r="K51" s="32">
        <f t="shared" si="27"/>
        <v>100.00000000000003</v>
      </c>
      <c r="L51" s="32">
        <f t="shared" si="27"/>
        <v>99.99999999999999</v>
      </c>
      <c r="M51" s="32">
        <f>+M33+M38+M40+M41+M42+M43+M44+M45+M46</f>
        <v>99.99999999999999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99.99999999999999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喜連川町</v>
      </c>
      <c r="O1" s="34" t="str">
        <f>'財政指標'!$M$1</f>
        <v>喜連川町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73" t="s">
        <v>193</v>
      </c>
      <c r="P3" s="73" t="s">
        <v>194</v>
      </c>
    </row>
    <row r="4" spans="1:16" ht="18" customHeight="1">
      <c r="A4" s="19" t="s">
        <v>67</v>
      </c>
      <c r="B4" s="19"/>
      <c r="C4" s="15"/>
      <c r="D4" s="15">
        <v>901834</v>
      </c>
      <c r="E4" s="15">
        <v>975610</v>
      </c>
      <c r="F4" s="15">
        <v>1046978</v>
      </c>
      <c r="G4" s="15">
        <v>1045444</v>
      </c>
      <c r="H4" s="15">
        <v>1101192</v>
      </c>
      <c r="I4" s="15">
        <v>1142000</v>
      </c>
      <c r="J4" s="17">
        <v>1139435</v>
      </c>
      <c r="K4" s="16">
        <v>1187821</v>
      </c>
      <c r="L4" s="19">
        <v>1181595</v>
      </c>
      <c r="M4" s="19">
        <v>1138597</v>
      </c>
      <c r="N4" s="19">
        <v>1137462</v>
      </c>
      <c r="O4" s="19">
        <v>1124425</v>
      </c>
      <c r="P4" s="19">
        <v>1111545</v>
      </c>
    </row>
    <row r="5" spans="1:16" ht="18" customHeight="1">
      <c r="A5" s="19" t="s">
        <v>68</v>
      </c>
      <c r="B5" s="19"/>
      <c r="C5" s="15"/>
      <c r="D5" s="15">
        <v>613636</v>
      </c>
      <c r="E5" s="15">
        <v>658491</v>
      </c>
      <c r="F5" s="15">
        <v>699423</v>
      </c>
      <c r="G5" s="15">
        <v>708223</v>
      </c>
      <c r="H5" s="15">
        <v>735490</v>
      </c>
      <c r="I5" s="15">
        <v>758921</v>
      </c>
      <c r="J5" s="17">
        <v>763185</v>
      </c>
      <c r="K5" s="16">
        <v>792853</v>
      </c>
      <c r="L5" s="19">
        <v>785579</v>
      </c>
      <c r="M5" s="19">
        <v>753057</v>
      </c>
      <c r="N5" s="19">
        <v>756507</v>
      </c>
      <c r="O5" s="19">
        <v>746225</v>
      </c>
      <c r="P5" s="19">
        <v>741681</v>
      </c>
    </row>
    <row r="6" spans="1:16" ht="18" customHeight="1">
      <c r="A6" s="19" t="s">
        <v>69</v>
      </c>
      <c r="B6" s="19"/>
      <c r="C6" s="15"/>
      <c r="D6" s="15">
        <v>32156</v>
      </c>
      <c r="E6" s="15">
        <v>42134</v>
      </c>
      <c r="F6" s="15">
        <v>101001</v>
      </c>
      <c r="G6" s="15">
        <v>137119</v>
      </c>
      <c r="H6" s="15">
        <v>165813</v>
      </c>
      <c r="I6" s="15">
        <v>168560</v>
      </c>
      <c r="J6" s="17">
        <v>182360</v>
      </c>
      <c r="K6" s="20">
        <v>207423</v>
      </c>
      <c r="L6" s="19">
        <v>226837</v>
      </c>
      <c r="M6" s="19">
        <v>95507</v>
      </c>
      <c r="N6" s="19">
        <v>122580</v>
      </c>
      <c r="O6" s="19">
        <v>135858</v>
      </c>
      <c r="P6" s="19">
        <v>174603</v>
      </c>
    </row>
    <row r="7" spans="1:16" ht="18" customHeight="1">
      <c r="A7" s="19" t="s">
        <v>70</v>
      </c>
      <c r="B7" s="19"/>
      <c r="C7" s="15"/>
      <c r="D7" s="15">
        <v>365135</v>
      </c>
      <c r="E7" s="15">
        <v>363921</v>
      </c>
      <c r="F7" s="15">
        <v>368280</v>
      </c>
      <c r="G7" s="15">
        <v>382288</v>
      </c>
      <c r="H7" s="15">
        <v>381125</v>
      </c>
      <c r="I7" s="15">
        <v>418834</v>
      </c>
      <c r="J7" s="17">
        <v>450251</v>
      </c>
      <c r="K7" s="16">
        <v>458872</v>
      </c>
      <c r="L7" s="19">
        <v>476271</v>
      </c>
      <c r="M7" s="19">
        <v>477815</v>
      </c>
      <c r="N7" s="19">
        <v>518808</v>
      </c>
      <c r="O7" s="19">
        <v>551335</v>
      </c>
      <c r="P7" s="19">
        <v>547025</v>
      </c>
    </row>
    <row r="8" spans="1:16" ht="18" customHeight="1">
      <c r="A8" s="19" t="s">
        <v>71</v>
      </c>
      <c r="B8" s="19"/>
      <c r="C8" s="15"/>
      <c r="D8" s="15">
        <v>365135</v>
      </c>
      <c r="E8" s="15">
        <v>363921</v>
      </c>
      <c r="F8" s="15">
        <v>368280</v>
      </c>
      <c r="G8" s="15">
        <v>380635</v>
      </c>
      <c r="H8" s="15">
        <v>380663</v>
      </c>
      <c r="I8" s="15">
        <v>417832</v>
      </c>
      <c r="J8" s="17">
        <v>446367</v>
      </c>
      <c r="K8" s="16">
        <v>456872</v>
      </c>
      <c r="L8" s="19">
        <v>475464</v>
      </c>
      <c r="M8" s="19">
        <v>476384</v>
      </c>
      <c r="N8" s="19">
        <v>518002</v>
      </c>
      <c r="O8" s="19">
        <v>551129</v>
      </c>
      <c r="P8" s="19">
        <v>547025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1653</v>
      </c>
      <c r="H9" s="15">
        <v>462</v>
      </c>
      <c r="I9" s="15">
        <v>1002</v>
      </c>
      <c r="J9" s="17">
        <v>3884</v>
      </c>
      <c r="K9" s="16">
        <v>1156</v>
      </c>
      <c r="L9" s="19">
        <v>807</v>
      </c>
      <c r="M9" s="19">
        <v>1431</v>
      </c>
      <c r="N9" s="19">
        <v>806</v>
      </c>
      <c r="O9" s="19">
        <v>206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537529</v>
      </c>
      <c r="E10" s="15">
        <v>612664</v>
      </c>
      <c r="F10" s="15">
        <v>615085</v>
      </c>
      <c r="G10" s="15">
        <v>610961</v>
      </c>
      <c r="H10" s="15">
        <v>681504</v>
      </c>
      <c r="I10" s="15">
        <v>701801</v>
      </c>
      <c r="J10" s="17">
        <v>672319</v>
      </c>
      <c r="K10" s="16">
        <v>766403</v>
      </c>
      <c r="L10" s="19">
        <v>760383</v>
      </c>
      <c r="M10" s="19">
        <v>750102</v>
      </c>
      <c r="N10" s="19">
        <v>822659</v>
      </c>
      <c r="O10" s="19">
        <v>854035</v>
      </c>
      <c r="P10" s="19">
        <v>783793</v>
      </c>
    </row>
    <row r="11" spans="1:16" ht="18" customHeight="1">
      <c r="A11" s="19" t="s">
        <v>74</v>
      </c>
      <c r="B11" s="19"/>
      <c r="C11" s="15"/>
      <c r="D11" s="15">
        <v>62367</v>
      </c>
      <c r="E11" s="15">
        <v>32376</v>
      </c>
      <c r="F11" s="15">
        <v>73464</v>
      </c>
      <c r="G11" s="15">
        <v>68380</v>
      </c>
      <c r="H11" s="15">
        <v>53208</v>
      </c>
      <c r="I11" s="15">
        <v>85278</v>
      </c>
      <c r="J11" s="17">
        <v>90015</v>
      </c>
      <c r="K11" s="17">
        <v>77620</v>
      </c>
      <c r="L11" s="19">
        <v>73264</v>
      </c>
      <c r="M11" s="19">
        <v>67386</v>
      </c>
      <c r="N11" s="19">
        <v>65857</v>
      </c>
      <c r="O11" s="19">
        <v>57863</v>
      </c>
      <c r="P11" s="19">
        <v>50488</v>
      </c>
    </row>
    <row r="12" spans="1:16" ht="18" customHeight="1">
      <c r="A12" s="19" t="s">
        <v>75</v>
      </c>
      <c r="B12" s="19"/>
      <c r="C12" s="15"/>
      <c r="D12" s="15">
        <v>483970</v>
      </c>
      <c r="E12" s="15">
        <v>580031</v>
      </c>
      <c r="F12" s="15">
        <v>628335</v>
      </c>
      <c r="G12" s="15">
        <v>689060</v>
      </c>
      <c r="H12" s="15">
        <v>738591</v>
      </c>
      <c r="I12" s="15">
        <v>877256</v>
      </c>
      <c r="J12" s="17">
        <v>890869</v>
      </c>
      <c r="K12" s="17">
        <v>806909</v>
      </c>
      <c r="L12" s="19">
        <v>791490</v>
      </c>
      <c r="M12" s="19">
        <v>766330</v>
      </c>
      <c r="N12" s="19">
        <v>769459</v>
      </c>
      <c r="O12" s="19">
        <v>774182</v>
      </c>
      <c r="P12" s="19">
        <v>745739</v>
      </c>
    </row>
    <row r="13" spans="1:16" ht="18" customHeight="1">
      <c r="A13" s="19" t="s">
        <v>76</v>
      </c>
      <c r="B13" s="19"/>
      <c r="C13" s="15"/>
      <c r="D13" s="15">
        <v>192367</v>
      </c>
      <c r="E13" s="15">
        <v>227279</v>
      </c>
      <c r="F13" s="15">
        <v>231305</v>
      </c>
      <c r="G13" s="15">
        <v>230740</v>
      </c>
      <c r="H13" s="15">
        <v>286816</v>
      </c>
      <c r="I13" s="15">
        <v>287599</v>
      </c>
      <c r="J13" s="17">
        <v>333766</v>
      </c>
      <c r="K13" s="17">
        <v>340919</v>
      </c>
      <c r="L13" s="19">
        <v>292180</v>
      </c>
      <c r="M13" s="19">
        <v>338989</v>
      </c>
      <c r="N13" s="19">
        <v>331902</v>
      </c>
      <c r="O13" s="19">
        <v>343147</v>
      </c>
      <c r="P13" s="19">
        <v>313186</v>
      </c>
    </row>
    <row r="14" spans="1:16" ht="18" customHeight="1">
      <c r="A14" s="19" t="s">
        <v>77</v>
      </c>
      <c r="B14" s="19"/>
      <c r="C14" s="15"/>
      <c r="D14" s="15">
        <v>111953</v>
      </c>
      <c r="E14" s="15">
        <v>144392</v>
      </c>
      <c r="F14" s="15">
        <v>89374</v>
      </c>
      <c r="G14" s="15">
        <v>125106</v>
      </c>
      <c r="H14" s="15">
        <v>130957</v>
      </c>
      <c r="I14" s="15">
        <v>139752</v>
      </c>
      <c r="J14" s="17">
        <v>152910</v>
      </c>
      <c r="K14" s="17">
        <v>174949</v>
      </c>
      <c r="L14" s="19">
        <v>211135</v>
      </c>
      <c r="M14" s="19">
        <v>273512</v>
      </c>
      <c r="N14" s="19">
        <v>287572</v>
      </c>
      <c r="O14" s="19">
        <v>233892</v>
      </c>
      <c r="P14" s="19">
        <v>286080</v>
      </c>
    </row>
    <row r="15" spans="1:16" ht="18" customHeight="1">
      <c r="A15" s="19" t="s">
        <v>78</v>
      </c>
      <c r="B15" s="19"/>
      <c r="C15" s="15"/>
      <c r="D15" s="15">
        <v>191922</v>
      </c>
      <c r="E15" s="15">
        <v>183363</v>
      </c>
      <c r="F15" s="15">
        <v>176469</v>
      </c>
      <c r="G15" s="15">
        <v>24395</v>
      </c>
      <c r="H15" s="15">
        <v>101653</v>
      </c>
      <c r="I15" s="15">
        <v>383304</v>
      </c>
      <c r="J15" s="17">
        <v>4925</v>
      </c>
      <c r="K15" s="16">
        <v>4051</v>
      </c>
      <c r="L15" s="19">
        <v>202238</v>
      </c>
      <c r="M15" s="19">
        <v>972</v>
      </c>
      <c r="N15" s="19">
        <v>707</v>
      </c>
      <c r="O15" s="19">
        <v>1605</v>
      </c>
      <c r="P15" s="19">
        <v>79</v>
      </c>
    </row>
    <row r="16" spans="1:16" ht="18" customHeight="1">
      <c r="A16" s="19" t="s">
        <v>79</v>
      </c>
      <c r="B16" s="19"/>
      <c r="C16" s="15"/>
      <c r="D16" s="15">
        <v>28748</v>
      </c>
      <c r="E16" s="15">
        <v>31241</v>
      </c>
      <c r="F16" s="15">
        <v>40261</v>
      </c>
      <c r="G16" s="15">
        <v>159783</v>
      </c>
      <c r="H16" s="15">
        <v>45065</v>
      </c>
      <c r="I16" s="15">
        <v>47540</v>
      </c>
      <c r="J16" s="17">
        <v>50048</v>
      </c>
      <c r="K16" s="16">
        <v>53829</v>
      </c>
      <c r="L16" s="19">
        <v>56429</v>
      </c>
      <c r="M16" s="19">
        <v>57893</v>
      </c>
      <c r="N16" s="19">
        <v>59767</v>
      </c>
      <c r="O16" s="19">
        <v>62121</v>
      </c>
      <c r="P16" s="19">
        <v>67925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1871033</v>
      </c>
      <c r="E18" s="15">
        <v>1999200</v>
      </c>
      <c r="F18" s="15">
        <v>1746955</v>
      </c>
      <c r="G18" s="15">
        <v>1514635</v>
      </c>
      <c r="H18" s="15">
        <v>1903353</v>
      </c>
      <c r="I18" s="15">
        <v>1608248</v>
      </c>
      <c r="J18" s="17">
        <v>1915311</v>
      </c>
      <c r="K18" s="16">
        <v>1638376</v>
      </c>
      <c r="L18" s="19">
        <v>1330335</v>
      </c>
      <c r="M18" s="19">
        <v>1303038</v>
      </c>
      <c r="N18" s="19">
        <v>1678326</v>
      </c>
      <c r="O18" s="19">
        <v>1114683</v>
      </c>
      <c r="P18" s="19">
        <v>663029</v>
      </c>
    </row>
    <row r="19" spans="1:16" ht="18" customHeight="1">
      <c r="A19" s="19" t="s">
        <v>81</v>
      </c>
      <c r="B19" s="19"/>
      <c r="C19" s="15"/>
      <c r="D19" s="15">
        <v>736704</v>
      </c>
      <c r="E19" s="15">
        <v>901355</v>
      </c>
      <c r="F19" s="15">
        <v>536509</v>
      </c>
      <c r="G19" s="15">
        <v>291529</v>
      </c>
      <c r="H19" s="15">
        <v>456503</v>
      </c>
      <c r="I19" s="15">
        <v>424885</v>
      </c>
      <c r="J19" s="17">
        <v>411151</v>
      </c>
      <c r="K19" s="16">
        <v>696281</v>
      </c>
      <c r="L19" s="19">
        <v>461740</v>
      </c>
      <c r="M19" s="19">
        <v>712979</v>
      </c>
      <c r="N19" s="19">
        <v>314199</v>
      </c>
      <c r="O19" s="19">
        <v>578058</v>
      </c>
      <c r="P19" s="19">
        <v>216127</v>
      </c>
    </row>
    <row r="20" spans="1:16" ht="18" customHeight="1">
      <c r="A20" s="19" t="s">
        <v>82</v>
      </c>
      <c r="B20" s="19"/>
      <c r="C20" s="15"/>
      <c r="D20" s="15">
        <v>1103529</v>
      </c>
      <c r="E20" s="15">
        <v>1064695</v>
      </c>
      <c r="F20" s="15">
        <v>1186791</v>
      </c>
      <c r="G20" s="15">
        <v>1215506</v>
      </c>
      <c r="H20" s="15">
        <v>1429980</v>
      </c>
      <c r="I20" s="15">
        <v>1172363</v>
      </c>
      <c r="J20" s="17">
        <v>1462160</v>
      </c>
      <c r="K20" s="16">
        <v>903788</v>
      </c>
      <c r="L20" s="19">
        <v>828842</v>
      </c>
      <c r="M20" s="19">
        <v>568875</v>
      </c>
      <c r="N20" s="19">
        <v>1342934</v>
      </c>
      <c r="O20" s="19">
        <v>525925</v>
      </c>
      <c r="P20" s="19">
        <v>437902</v>
      </c>
    </row>
    <row r="21" spans="1:16" ht="18" customHeight="1">
      <c r="A21" s="19" t="s">
        <v>186</v>
      </c>
      <c r="B21" s="19"/>
      <c r="C21" s="15"/>
      <c r="D21" s="15">
        <v>24164</v>
      </c>
      <c r="E21" s="15">
        <v>0</v>
      </c>
      <c r="F21" s="15">
        <v>0</v>
      </c>
      <c r="G21" s="15">
        <v>0</v>
      </c>
      <c r="H21" s="15">
        <v>0</v>
      </c>
      <c r="I21" s="15">
        <v>17971</v>
      </c>
      <c r="J21" s="17">
        <v>25108</v>
      </c>
      <c r="K21" s="16">
        <v>88254</v>
      </c>
      <c r="L21" s="19">
        <v>43693</v>
      </c>
      <c r="M21" s="19">
        <v>0</v>
      </c>
      <c r="N21" s="19">
        <v>48800</v>
      </c>
      <c r="O21" s="19">
        <v>44390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4610811</v>
      </c>
      <c r="E23" s="15">
        <f t="shared" si="0"/>
        <v>4964932</v>
      </c>
      <c r="F23" s="15">
        <f t="shared" si="0"/>
        <v>4886202</v>
      </c>
      <c r="G23" s="15">
        <f t="shared" si="0"/>
        <v>4757171</v>
      </c>
      <c r="H23" s="15">
        <f aca="true" t="shared" si="1" ref="H23:N23">SUM(H4:H22)-H5-H8-H9-H13-H19-H20</f>
        <v>5302461</v>
      </c>
      <c r="I23" s="15">
        <f t="shared" si="1"/>
        <v>5590544</v>
      </c>
      <c r="J23" s="17">
        <f t="shared" si="1"/>
        <v>5573551</v>
      </c>
      <c r="K23" s="16">
        <f t="shared" si="1"/>
        <v>5464507</v>
      </c>
      <c r="L23" s="21">
        <f t="shared" si="1"/>
        <v>5353670</v>
      </c>
      <c r="M23" s="21">
        <f t="shared" si="1"/>
        <v>4931152</v>
      </c>
      <c r="N23" s="21">
        <f t="shared" si="1"/>
        <v>5511997</v>
      </c>
      <c r="O23" s="21">
        <f>SUM(O4:O22)-O5-O8-O9-O13-O19-O20</f>
        <v>4954389</v>
      </c>
      <c r="P23" s="21">
        <f>SUM(P4:P22)-P5-P8-P9-P13-P19-P20</f>
        <v>4430306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1299125</v>
      </c>
      <c r="E24" s="15">
        <f t="shared" si="2"/>
        <v>1381665</v>
      </c>
      <c r="F24" s="15">
        <f t="shared" si="2"/>
        <v>1516259</v>
      </c>
      <c r="G24" s="15">
        <f t="shared" si="2"/>
        <v>1564851</v>
      </c>
      <c r="H24" s="15">
        <f aca="true" t="shared" si="3" ref="H24:M24">SUM(H4:H7)-H5</f>
        <v>1648130</v>
      </c>
      <c r="I24" s="15">
        <f t="shared" si="3"/>
        <v>1729394</v>
      </c>
      <c r="J24" s="17">
        <f t="shared" si="3"/>
        <v>1772046</v>
      </c>
      <c r="K24" s="16">
        <f t="shared" si="3"/>
        <v>1854116</v>
      </c>
      <c r="L24" s="21">
        <f t="shared" si="3"/>
        <v>1884703</v>
      </c>
      <c r="M24" s="21">
        <f t="shared" si="3"/>
        <v>1711919</v>
      </c>
      <c r="N24" s="21">
        <f>SUM(N4:N7)-N5</f>
        <v>1778850</v>
      </c>
      <c r="O24" s="21">
        <f>SUM(O4:O7)-O5</f>
        <v>1811618</v>
      </c>
      <c r="P24" s="21">
        <f>SUM(P4:P7)-P5</f>
        <v>1833173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1895197</v>
      </c>
      <c r="E25" s="15">
        <f t="shared" si="4"/>
        <v>1999200</v>
      </c>
      <c r="F25" s="15">
        <f t="shared" si="4"/>
        <v>1746955</v>
      </c>
      <c r="G25" s="15">
        <f t="shared" si="4"/>
        <v>1514635</v>
      </c>
      <c r="H25" s="15">
        <f aca="true" t="shared" si="5" ref="H25:M25">+H18+H21+H22</f>
        <v>1903353</v>
      </c>
      <c r="I25" s="15">
        <f t="shared" si="5"/>
        <v>1626219</v>
      </c>
      <c r="J25" s="17">
        <f t="shared" si="5"/>
        <v>1940419</v>
      </c>
      <c r="K25" s="16">
        <f t="shared" si="5"/>
        <v>1726630</v>
      </c>
      <c r="L25" s="21">
        <f t="shared" si="5"/>
        <v>1374028</v>
      </c>
      <c r="M25" s="21">
        <f t="shared" si="5"/>
        <v>1303038</v>
      </c>
      <c r="N25" s="21">
        <f>+N18+N21+N22</f>
        <v>1727126</v>
      </c>
      <c r="O25" s="21">
        <f>+O18+O21+O22</f>
        <v>1159073</v>
      </c>
      <c r="P25" s="21">
        <f>+P18+P21+P22</f>
        <v>663029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喜連川町</v>
      </c>
      <c r="P30" s="34" t="str">
        <f>'財政指標'!$M$1</f>
        <v>喜連川町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192</v>
      </c>
      <c r="O32" s="73" t="s">
        <v>193</v>
      </c>
      <c r="P32" s="73" t="s">
        <v>194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19.55911877541717</v>
      </c>
      <c r="E33" s="35">
        <f t="shared" si="6"/>
        <v>19.650017361768498</v>
      </c>
      <c r="F33" s="35">
        <f t="shared" si="6"/>
        <v>21.42723530463947</v>
      </c>
      <c r="G33" s="35">
        <f t="shared" si="6"/>
        <v>21.976170291124706</v>
      </c>
      <c r="H33" s="35">
        <f t="shared" si="6"/>
        <v>20.76756434417905</v>
      </c>
      <c r="I33" s="35">
        <f t="shared" si="6"/>
        <v>20.427350182737136</v>
      </c>
      <c r="J33" s="35">
        <f t="shared" si="6"/>
        <v>20.443609469079945</v>
      </c>
      <c r="K33" s="35">
        <f t="shared" si="6"/>
        <v>21.737020375305587</v>
      </c>
      <c r="L33" s="35">
        <f t="shared" si="6"/>
        <v>22.070747730061807</v>
      </c>
      <c r="M33" s="35">
        <f aca="true" t="shared" si="7" ref="M33:N51">M4/M$23*100</f>
        <v>23.089878389471668</v>
      </c>
      <c r="N33" s="35">
        <f t="shared" si="7"/>
        <v>20.63611427945262</v>
      </c>
      <c r="O33" s="35">
        <f aca="true" t="shared" si="8" ref="O33:P51">O4/O$23*100</f>
        <v>22.6955331928922</v>
      </c>
      <c r="P33" s="35">
        <f t="shared" si="8"/>
        <v>25.089576205345637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13.308634858379579</v>
      </c>
      <c r="E34" s="35">
        <f t="shared" si="9"/>
        <v>13.262840256422445</v>
      </c>
      <c r="F34" s="35">
        <f t="shared" si="9"/>
        <v>14.31424652521529</v>
      </c>
      <c r="G34" s="35">
        <f t="shared" si="9"/>
        <v>14.887482497475915</v>
      </c>
      <c r="H34" s="35">
        <f t="shared" si="9"/>
        <v>13.870729082212957</v>
      </c>
      <c r="I34" s="35">
        <f t="shared" si="9"/>
        <v>13.575083211937871</v>
      </c>
      <c r="J34" s="35">
        <f t="shared" si="9"/>
        <v>13.692975986045521</v>
      </c>
      <c r="K34" s="35">
        <f t="shared" si="9"/>
        <v>14.509140531799117</v>
      </c>
      <c r="L34" s="35">
        <f t="shared" si="9"/>
        <v>14.673653773953193</v>
      </c>
      <c r="M34" s="35">
        <f t="shared" si="7"/>
        <v>15.271421363608342</v>
      </c>
      <c r="N34" s="35">
        <f t="shared" si="7"/>
        <v>13.724735336394414</v>
      </c>
      <c r="O34" s="35">
        <f t="shared" si="8"/>
        <v>15.06189764267602</v>
      </c>
      <c r="P34" s="35">
        <f t="shared" si="8"/>
        <v>16.74107838149329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0.6974044262495254</v>
      </c>
      <c r="E35" s="35">
        <f t="shared" si="9"/>
        <v>0.8486319651507815</v>
      </c>
      <c r="F35" s="35">
        <f t="shared" si="9"/>
        <v>2.067065585909056</v>
      </c>
      <c r="G35" s="35">
        <f t="shared" si="9"/>
        <v>2.882364329556369</v>
      </c>
      <c r="H35" s="35">
        <f t="shared" si="9"/>
        <v>3.127095135636075</v>
      </c>
      <c r="I35" s="35">
        <f t="shared" si="9"/>
        <v>3.0150911968495375</v>
      </c>
      <c r="J35" s="35">
        <f t="shared" si="9"/>
        <v>3.271881785956565</v>
      </c>
      <c r="K35" s="35">
        <f t="shared" si="9"/>
        <v>3.795822752171422</v>
      </c>
      <c r="L35" s="35">
        <f t="shared" si="9"/>
        <v>4.237037396776417</v>
      </c>
      <c r="M35" s="35">
        <f t="shared" si="7"/>
        <v>1.936809086396039</v>
      </c>
      <c r="N35" s="35">
        <f t="shared" si="7"/>
        <v>2.223876391805003</v>
      </c>
      <c r="O35" s="35">
        <f t="shared" si="8"/>
        <v>2.742174665735775</v>
      </c>
      <c r="P35" s="35">
        <f t="shared" si="8"/>
        <v>3.9411047453607044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7.919105771197302</v>
      </c>
      <c r="E36" s="35">
        <f t="shared" si="9"/>
        <v>7.329828485062836</v>
      </c>
      <c r="F36" s="35">
        <f t="shared" si="9"/>
        <v>7.537142344913289</v>
      </c>
      <c r="G36" s="35">
        <f t="shared" si="9"/>
        <v>8.036036543567596</v>
      </c>
      <c r="H36" s="35">
        <f t="shared" si="9"/>
        <v>7.18770020184967</v>
      </c>
      <c r="I36" s="35">
        <f t="shared" si="9"/>
        <v>7.491829059926905</v>
      </c>
      <c r="J36" s="35">
        <f t="shared" si="9"/>
        <v>8.078350767760087</v>
      </c>
      <c r="K36" s="35">
        <f t="shared" si="9"/>
        <v>8.39731745242526</v>
      </c>
      <c r="L36" s="35">
        <f t="shared" si="9"/>
        <v>8.89615908339513</v>
      </c>
      <c r="M36" s="35">
        <f t="shared" si="7"/>
        <v>9.689723618335027</v>
      </c>
      <c r="N36" s="35">
        <f t="shared" si="7"/>
        <v>9.412341842711452</v>
      </c>
      <c r="O36" s="35">
        <f t="shared" si="8"/>
        <v>11.128213791852033</v>
      </c>
      <c r="P36" s="35">
        <f t="shared" si="8"/>
        <v>12.34734124460026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7.919105771197302</v>
      </c>
      <c r="E37" s="35">
        <f t="shared" si="9"/>
        <v>7.329828485062836</v>
      </c>
      <c r="F37" s="35">
        <f t="shared" si="9"/>
        <v>7.537142344913289</v>
      </c>
      <c r="G37" s="35">
        <f t="shared" si="9"/>
        <v>8.001289001383386</v>
      </c>
      <c r="H37" s="35">
        <f t="shared" si="9"/>
        <v>7.178987266478716</v>
      </c>
      <c r="I37" s="35">
        <f t="shared" si="9"/>
        <v>7.4739059383129804</v>
      </c>
      <c r="J37" s="35">
        <f t="shared" si="9"/>
        <v>8.00866449414386</v>
      </c>
      <c r="K37" s="35">
        <f t="shared" si="9"/>
        <v>8.360717627409024</v>
      </c>
      <c r="L37" s="35">
        <f t="shared" si="9"/>
        <v>8.881085311571315</v>
      </c>
      <c r="M37" s="35">
        <f t="shared" si="7"/>
        <v>9.660704030214442</v>
      </c>
      <c r="N37" s="35">
        <f t="shared" si="7"/>
        <v>9.397719193243393</v>
      </c>
      <c r="O37" s="35">
        <f t="shared" si="8"/>
        <v>11.124055862387875</v>
      </c>
      <c r="P37" s="35">
        <f t="shared" si="8"/>
        <v>12.34734124460026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0.0347475421842099</v>
      </c>
      <c r="H38" s="35">
        <f t="shared" si="9"/>
        <v>0.008712935370953223</v>
      </c>
      <c r="I38" s="35">
        <f t="shared" si="9"/>
        <v>0.017923121613925227</v>
      </c>
      <c r="J38" s="35">
        <f t="shared" si="9"/>
        <v>0.06968627361622778</v>
      </c>
      <c r="K38" s="35">
        <f t="shared" si="9"/>
        <v>0.021154698859384754</v>
      </c>
      <c r="L38" s="35">
        <f t="shared" si="9"/>
        <v>0.015073771823814319</v>
      </c>
      <c r="M38" s="35">
        <f t="shared" si="7"/>
        <v>0.029019588120585207</v>
      </c>
      <c r="N38" s="35">
        <f t="shared" si="7"/>
        <v>0.014622649468060304</v>
      </c>
      <c r="O38" s="35">
        <f t="shared" si="8"/>
        <v>0.0041579294641579416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11.65801417581419</v>
      </c>
      <c r="E39" s="35">
        <f t="shared" si="9"/>
        <v>12.339826607897148</v>
      </c>
      <c r="F39" s="35">
        <f t="shared" si="9"/>
        <v>12.588202452538802</v>
      </c>
      <c r="G39" s="35">
        <f t="shared" si="9"/>
        <v>12.84294804622327</v>
      </c>
      <c r="H39" s="35">
        <f t="shared" si="9"/>
        <v>12.852598067199365</v>
      </c>
      <c r="I39" s="35">
        <f t="shared" si="9"/>
        <v>12.553357955862612</v>
      </c>
      <c r="J39" s="35">
        <f t="shared" si="9"/>
        <v>12.062668844332814</v>
      </c>
      <c r="K39" s="35">
        <f t="shared" si="9"/>
        <v>14.02510784595939</v>
      </c>
      <c r="L39" s="35">
        <f t="shared" si="9"/>
        <v>14.20302334660149</v>
      </c>
      <c r="M39" s="35">
        <f t="shared" si="7"/>
        <v>15.211496218327888</v>
      </c>
      <c r="N39" s="35">
        <f t="shared" si="7"/>
        <v>14.924881127475215</v>
      </c>
      <c r="O39" s="35">
        <f t="shared" si="8"/>
        <v>17.237948009330715</v>
      </c>
      <c r="P39" s="35">
        <f t="shared" si="8"/>
        <v>17.691622203974173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1.352625384124398</v>
      </c>
      <c r="E40" s="35">
        <f t="shared" si="9"/>
        <v>0.6520935231338515</v>
      </c>
      <c r="F40" s="35">
        <f t="shared" si="9"/>
        <v>1.5034990366751109</v>
      </c>
      <c r="G40" s="35">
        <f t="shared" si="9"/>
        <v>1.4374089138271464</v>
      </c>
      <c r="H40" s="35">
        <f t="shared" si="9"/>
        <v>1.0034585827222493</v>
      </c>
      <c r="I40" s="35">
        <f t="shared" si="9"/>
        <v>1.5253971706510134</v>
      </c>
      <c r="J40" s="35">
        <f t="shared" si="9"/>
        <v>1.6150385992700165</v>
      </c>
      <c r="K40" s="35">
        <f t="shared" si="9"/>
        <v>1.4204392088801425</v>
      </c>
      <c r="L40" s="35">
        <f t="shared" si="9"/>
        <v>1.3684818078066074</v>
      </c>
      <c r="M40" s="35">
        <f t="shared" si="7"/>
        <v>1.3665366632381235</v>
      </c>
      <c r="N40" s="35">
        <f t="shared" si="7"/>
        <v>1.1947938288065107</v>
      </c>
      <c r="O40" s="35">
        <f t="shared" si="8"/>
        <v>1.167913944585296</v>
      </c>
      <c r="P40" s="35">
        <f t="shared" si="8"/>
        <v>1.1396052552577631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10.496418092175109</v>
      </c>
      <c r="E41" s="35">
        <f t="shared" si="9"/>
        <v>11.682556780233847</v>
      </c>
      <c r="F41" s="35">
        <f t="shared" si="9"/>
        <v>12.859374213346072</v>
      </c>
      <c r="G41" s="35">
        <f t="shared" si="9"/>
        <v>14.484659054719707</v>
      </c>
      <c r="H41" s="35">
        <f t="shared" si="9"/>
        <v>13.929211360536172</v>
      </c>
      <c r="I41" s="35">
        <f t="shared" si="9"/>
        <v>15.691782409726137</v>
      </c>
      <c r="J41" s="35">
        <f t="shared" si="9"/>
        <v>15.98386737647148</v>
      </c>
      <c r="K41" s="35">
        <f t="shared" si="9"/>
        <v>14.766364102013227</v>
      </c>
      <c r="L41" s="35">
        <f t="shared" si="9"/>
        <v>14.784064015899373</v>
      </c>
      <c r="M41" s="35">
        <f t="shared" si="7"/>
        <v>15.540587676064336</v>
      </c>
      <c r="N41" s="35">
        <f t="shared" si="7"/>
        <v>13.959713693603243</v>
      </c>
      <c r="O41" s="35">
        <f t="shared" si="8"/>
        <v>15.626185186508367</v>
      </c>
      <c r="P41" s="35">
        <f t="shared" si="8"/>
        <v>16.832674763323347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4.172085995283694</v>
      </c>
      <c r="E42" s="35">
        <f t="shared" si="9"/>
        <v>4.577686058943002</v>
      </c>
      <c r="F42" s="35">
        <f t="shared" si="9"/>
        <v>4.73384031196418</v>
      </c>
      <c r="G42" s="35">
        <f t="shared" si="9"/>
        <v>4.850361696058434</v>
      </c>
      <c r="H42" s="35">
        <f t="shared" si="9"/>
        <v>5.409110976959567</v>
      </c>
      <c r="I42" s="35">
        <f t="shared" si="9"/>
        <v>5.144383086869542</v>
      </c>
      <c r="J42" s="35">
        <f t="shared" si="9"/>
        <v>5.988390525178652</v>
      </c>
      <c r="K42" s="35">
        <f t="shared" si="9"/>
        <v>6.238787872355182</v>
      </c>
      <c r="L42" s="35">
        <f t="shared" si="9"/>
        <v>5.457564623893516</v>
      </c>
      <c r="M42" s="35">
        <f t="shared" si="7"/>
        <v>6.874438265135612</v>
      </c>
      <c r="N42" s="35">
        <f t="shared" si="7"/>
        <v>6.021447399191255</v>
      </c>
      <c r="O42" s="35">
        <f t="shared" si="8"/>
        <v>6.926121465230123</v>
      </c>
      <c r="P42" s="35">
        <f t="shared" si="8"/>
        <v>7.069173100007088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2.428054413854743</v>
      </c>
      <c r="E43" s="35">
        <f t="shared" si="9"/>
        <v>2.908237212513686</v>
      </c>
      <c r="F43" s="35">
        <f t="shared" si="9"/>
        <v>1.8291098075765184</v>
      </c>
      <c r="G43" s="35">
        <f t="shared" si="9"/>
        <v>2.6298402979417808</v>
      </c>
      <c r="H43" s="35">
        <f t="shared" si="9"/>
        <v>2.469739994315847</v>
      </c>
      <c r="I43" s="35">
        <f t="shared" si="9"/>
        <v>2.499792506775727</v>
      </c>
      <c r="J43" s="35">
        <f t="shared" si="9"/>
        <v>2.743493331271213</v>
      </c>
      <c r="K43" s="35">
        <f t="shared" si="9"/>
        <v>3.2015513933827884</v>
      </c>
      <c r="L43" s="35">
        <f t="shared" si="9"/>
        <v>3.9437432639665877</v>
      </c>
      <c r="M43" s="35">
        <f t="shared" si="7"/>
        <v>5.546614665295249</v>
      </c>
      <c r="N43" s="35">
        <f t="shared" si="7"/>
        <v>5.217201678447938</v>
      </c>
      <c r="O43" s="35">
        <f t="shared" si="8"/>
        <v>4.720905039955483</v>
      </c>
      <c r="P43" s="35">
        <f t="shared" si="8"/>
        <v>6.457341772780481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4.16243476473011</v>
      </c>
      <c r="E44" s="35">
        <f t="shared" si="9"/>
        <v>3.6931623635530153</v>
      </c>
      <c r="F44" s="35">
        <f t="shared" si="9"/>
        <v>3.611578072294187</v>
      </c>
      <c r="G44" s="35">
        <f t="shared" si="9"/>
        <v>0.5128047740978829</v>
      </c>
      <c r="H44" s="35">
        <f t="shared" si="9"/>
        <v>1.917090950786814</v>
      </c>
      <c r="I44" s="35">
        <f t="shared" si="9"/>
        <v>6.856291623856283</v>
      </c>
      <c r="J44" s="35">
        <f t="shared" si="9"/>
        <v>0.08836377383108183</v>
      </c>
      <c r="K44" s="35">
        <f t="shared" si="9"/>
        <v>0.07413294557038723</v>
      </c>
      <c r="L44" s="35">
        <f t="shared" si="9"/>
        <v>3.777558198394746</v>
      </c>
      <c r="M44" s="35">
        <f t="shared" si="7"/>
        <v>0.019711418346057878</v>
      </c>
      <c r="N44" s="35">
        <f t="shared" si="7"/>
        <v>0.012826567213298555</v>
      </c>
      <c r="O44" s="35">
        <f t="shared" si="8"/>
        <v>0.0323955183979296</v>
      </c>
      <c r="P44" s="35">
        <f t="shared" si="8"/>
        <v>0.0017831725393234689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0.623491181920057</v>
      </c>
      <c r="E45" s="35">
        <f t="shared" si="9"/>
        <v>0.6292331899006876</v>
      </c>
      <c r="F45" s="35">
        <f t="shared" si="9"/>
        <v>0.8239733027819971</v>
      </c>
      <c r="G45" s="35">
        <f t="shared" si="9"/>
        <v>3.358781931530315</v>
      </c>
      <c r="H45" s="35">
        <f t="shared" si="9"/>
        <v>0.8498883820173312</v>
      </c>
      <c r="I45" s="35">
        <f t="shared" si="9"/>
        <v>0.8503644725808437</v>
      </c>
      <c r="J45" s="35">
        <f t="shared" si="9"/>
        <v>0.8979553609539054</v>
      </c>
      <c r="K45" s="35">
        <f t="shared" si="9"/>
        <v>0.9850659903994999</v>
      </c>
      <c r="L45" s="35">
        <f t="shared" si="9"/>
        <v>1.0540246223618563</v>
      </c>
      <c r="M45" s="35">
        <f t="shared" si="7"/>
        <v>1.1740258665723546</v>
      </c>
      <c r="N45" s="35">
        <f t="shared" si="7"/>
        <v>1.0843075567711666</v>
      </c>
      <c r="O45" s="35">
        <f t="shared" si="8"/>
        <v>1.2538579429269683</v>
      </c>
      <c r="P45" s="35">
        <f t="shared" si="8"/>
        <v>1.5331898067537546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40.57926035137853</v>
      </c>
      <c r="E47" s="35">
        <f t="shared" si="9"/>
        <v>40.26641251078565</v>
      </c>
      <c r="F47" s="35">
        <f t="shared" si="9"/>
        <v>35.7528198793255</v>
      </c>
      <c r="G47" s="35">
        <f t="shared" si="9"/>
        <v>31.83898581741123</v>
      </c>
      <c r="H47" s="35">
        <f t="shared" si="9"/>
        <v>35.895652980757426</v>
      </c>
      <c r="I47" s="35">
        <f t="shared" si="9"/>
        <v>28.767289909532956</v>
      </c>
      <c r="J47" s="35">
        <f t="shared" si="9"/>
        <v>34.36428589242298</v>
      </c>
      <c r="K47" s="35">
        <f t="shared" si="9"/>
        <v>29.982137455400824</v>
      </c>
      <c r="L47" s="35">
        <f t="shared" si="9"/>
        <v>24.84902879706818</v>
      </c>
      <c r="M47" s="35">
        <f t="shared" si="7"/>
        <v>26.424616397953255</v>
      </c>
      <c r="N47" s="35">
        <f t="shared" si="7"/>
        <v>30.448601477830994</v>
      </c>
      <c r="O47" s="35">
        <f t="shared" si="8"/>
        <v>22.49889946066003</v>
      </c>
      <c r="P47" s="35">
        <f t="shared" si="8"/>
        <v>14.965760830064559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15.977753154488441</v>
      </c>
      <c r="E48" s="35">
        <f t="shared" si="9"/>
        <v>18.154427895487792</v>
      </c>
      <c r="F48" s="35">
        <f t="shared" si="9"/>
        <v>10.980082280675257</v>
      </c>
      <c r="G48" s="35">
        <f t="shared" si="9"/>
        <v>6.128200983315504</v>
      </c>
      <c r="H48" s="35">
        <f t="shared" si="9"/>
        <v>8.609266527372855</v>
      </c>
      <c r="I48" s="35">
        <f t="shared" si="9"/>
        <v>7.60006539614034</v>
      </c>
      <c r="J48" s="35">
        <f t="shared" si="9"/>
        <v>7.376823142014849</v>
      </c>
      <c r="K48" s="35">
        <f t="shared" si="9"/>
        <v>12.741881381065118</v>
      </c>
      <c r="L48" s="35">
        <f t="shared" si="9"/>
        <v>8.624737796689</v>
      </c>
      <c r="M48" s="35">
        <f t="shared" si="7"/>
        <v>14.45867010386214</v>
      </c>
      <c r="N48" s="35">
        <f t="shared" si="7"/>
        <v>5.700275235998858</v>
      </c>
      <c r="O48" s="35">
        <f t="shared" si="8"/>
        <v>11.667594127146657</v>
      </c>
      <c r="P48" s="35">
        <f t="shared" si="8"/>
        <v>4.878376346915992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23.933511913630813</v>
      </c>
      <c r="E49" s="35">
        <f t="shared" si="9"/>
        <v>21.444301754787375</v>
      </c>
      <c r="F49" s="35">
        <f t="shared" si="9"/>
        <v>24.28861925888451</v>
      </c>
      <c r="G49" s="35">
        <f t="shared" si="9"/>
        <v>25.55102601945568</v>
      </c>
      <c r="H49" s="35">
        <f t="shared" si="9"/>
        <v>26.968232298172488</v>
      </c>
      <c r="I49" s="35">
        <f t="shared" si="9"/>
        <v>20.97046369727168</v>
      </c>
      <c r="J49" s="35">
        <f t="shared" si="9"/>
        <v>26.23390366392987</v>
      </c>
      <c r="K49" s="35">
        <f t="shared" si="9"/>
        <v>16.53924132588722</v>
      </c>
      <c r="L49" s="35">
        <f t="shared" si="9"/>
        <v>15.481753638158496</v>
      </c>
      <c r="M49" s="35">
        <f t="shared" si="7"/>
        <v>11.53635093787415</v>
      </c>
      <c r="N49" s="35">
        <f t="shared" si="7"/>
        <v>24.36383764359814</v>
      </c>
      <c r="O49" s="35">
        <f t="shared" si="8"/>
        <v>10.615335210860511</v>
      </c>
      <c r="P49" s="35">
        <f t="shared" si="8"/>
        <v>9.884238244491463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0.5240726631388708</v>
      </c>
      <c r="E50" s="35">
        <f t="shared" si="9"/>
        <v>0</v>
      </c>
      <c r="F50" s="35">
        <f t="shared" si="9"/>
        <v>0</v>
      </c>
      <c r="G50" s="35">
        <f t="shared" si="9"/>
        <v>0</v>
      </c>
      <c r="H50" s="35">
        <f t="shared" si="9"/>
        <v>0</v>
      </c>
      <c r="I50" s="35">
        <f t="shared" si="9"/>
        <v>0.3214535115008486</v>
      </c>
      <c r="J50" s="35">
        <f t="shared" si="9"/>
        <v>0.4504847986499092</v>
      </c>
      <c r="K50" s="35">
        <f t="shared" si="9"/>
        <v>1.6150404784914723</v>
      </c>
      <c r="L50" s="35">
        <f t="shared" si="9"/>
        <v>0.8161317376678054</v>
      </c>
      <c r="M50" s="35">
        <f t="shared" si="7"/>
        <v>0</v>
      </c>
      <c r="N50" s="35">
        <f t="shared" si="7"/>
        <v>0.8853415558825595</v>
      </c>
      <c r="O50" s="35">
        <f t="shared" si="8"/>
        <v>0.8959732471551992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100.00000000000001</v>
      </c>
      <c r="E52" s="26">
        <f t="shared" si="10"/>
        <v>99.99999999999997</v>
      </c>
      <c r="F52" s="26">
        <f t="shared" si="10"/>
        <v>100.00000000000003</v>
      </c>
      <c r="G52" s="26">
        <f t="shared" si="10"/>
        <v>100.00000000000001</v>
      </c>
      <c r="H52" s="26">
        <f t="shared" si="10"/>
        <v>99.99999999999997</v>
      </c>
      <c r="I52" s="26">
        <f t="shared" si="10"/>
        <v>99.99999999999999</v>
      </c>
      <c r="J52" s="27">
        <f t="shared" si="10"/>
        <v>99.99999999999999</v>
      </c>
      <c r="K52" s="36">
        <f t="shared" si="10"/>
        <v>99.99999999999999</v>
      </c>
      <c r="L52" s="37">
        <f t="shared" si="10"/>
        <v>99.99999999999997</v>
      </c>
      <c r="M52" s="37">
        <f>SUM(M33:M51)-M34-M37-M38-M42-M48-M49</f>
        <v>100</v>
      </c>
      <c r="N52" s="37">
        <f>SUM(N33:N51)-N34-N37-N38-N42-N48-N49</f>
        <v>99.99999999999994</v>
      </c>
      <c r="O52" s="37">
        <f>SUM(O33:O51)-O34-O37-O38-O42-O48-O49</f>
        <v>100</v>
      </c>
      <c r="P52" s="37">
        <f>SUM(P33:P51)-P34-P37-P38-P42-P48-P49</f>
        <v>100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28.175628972863997</v>
      </c>
      <c r="E53" s="26">
        <f t="shared" si="11"/>
        <v>27.82847781198211</v>
      </c>
      <c r="F53" s="26">
        <f t="shared" si="11"/>
        <v>31.031443235461822</v>
      </c>
      <c r="G53" s="26">
        <f t="shared" si="11"/>
        <v>32.89457116424867</v>
      </c>
      <c r="H53" s="26">
        <f aca="true" t="shared" si="12" ref="H53:M53">SUM(H33:H36)-H34</f>
        <v>31.0823596816648</v>
      </c>
      <c r="I53" s="26">
        <f t="shared" si="12"/>
        <v>30.934270439513583</v>
      </c>
      <c r="J53" s="27">
        <f t="shared" si="12"/>
        <v>31.7938420227966</v>
      </c>
      <c r="K53" s="36">
        <f t="shared" si="12"/>
        <v>33.930160579902264</v>
      </c>
      <c r="L53" s="37">
        <f t="shared" si="12"/>
        <v>35.20394421023336</v>
      </c>
      <c r="M53" s="37">
        <f t="shared" si="12"/>
        <v>34.71641109420274</v>
      </c>
      <c r="N53" s="37">
        <f>SUM(N33:N36)-N34</f>
        <v>32.27233251396906</v>
      </c>
      <c r="O53" s="37">
        <f>SUM(O33:O36)-O34</f>
        <v>36.56592165048001</v>
      </c>
      <c r="P53" s="37">
        <f>SUM(P33:P36)-P34</f>
        <v>41.3780221953066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41.1033330145174</v>
      </c>
      <c r="E54" s="26">
        <f t="shared" si="13"/>
        <v>40.26641251078565</v>
      </c>
      <c r="F54" s="26">
        <f t="shared" si="13"/>
        <v>35.7528198793255</v>
      </c>
      <c r="G54" s="26">
        <f t="shared" si="13"/>
        <v>31.83898581741123</v>
      </c>
      <c r="H54" s="26">
        <f t="shared" si="13"/>
        <v>35.895652980757426</v>
      </c>
      <c r="I54" s="26">
        <f t="shared" si="13"/>
        <v>29.088743421033804</v>
      </c>
      <c r="J54" s="27">
        <f t="shared" si="13"/>
        <v>34.81477069107289</v>
      </c>
      <c r="K54" s="36">
        <f t="shared" si="13"/>
        <v>31.597177933892297</v>
      </c>
      <c r="L54" s="37">
        <f t="shared" si="13"/>
        <v>25.665160534735985</v>
      </c>
      <c r="M54" s="37">
        <f>+M47+M50+M51</f>
        <v>26.424616397953255</v>
      </c>
      <c r="N54" s="37">
        <f>+N47+N50+N51</f>
        <v>31.333943033713552</v>
      </c>
      <c r="O54" s="37">
        <f>+O47+O50+O51</f>
        <v>23.39487270781523</v>
      </c>
      <c r="P54" s="37">
        <f>+P47+P50+P51</f>
        <v>14.965760830064559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J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喜連川町</v>
      </c>
      <c r="O1" s="39" t="str">
        <f>'財政指標'!$M$1</f>
        <v>喜連川町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73" t="s">
        <v>193</v>
      </c>
      <c r="P3" s="73" t="s">
        <v>194</v>
      </c>
    </row>
    <row r="4" spans="1:16" ht="18" customHeight="1">
      <c r="A4" s="24" t="s">
        <v>100</v>
      </c>
      <c r="B4" s="19"/>
      <c r="C4" s="21"/>
      <c r="D4" s="21">
        <v>90451</v>
      </c>
      <c r="E4" s="21">
        <v>99867</v>
      </c>
      <c r="F4" s="21">
        <v>100338</v>
      </c>
      <c r="G4" s="21">
        <v>102424</v>
      </c>
      <c r="H4" s="21">
        <v>106972</v>
      </c>
      <c r="I4" s="21">
        <v>106939</v>
      </c>
      <c r="J4" s="23">
        <v>106357</v>
      </c>
      <c r="K4" s="16">
        <v>106537</v>
      </c>
      <c r="L4" s="68">
        <v>100989</v>
      </c>
      <c r="M4" s="68">
        <v>96050</v>
      </c>
      <c r="N4" s="68">
        <v>93675</v>
      </c>
      <c r="O4" s="68">
        <v>94100</v>
      </c>
      <c r="P4" s="68">
        <v>88380</v>
      </c>
    </row>
    <row r="5" spans="1:16" ht="18" customHeight="1">
      <c r="A5" s="24" t="s">
        <v>99</v>
      </c>
      <c r="B5" s="19"/>
      <c r="C5" s="21"/>
      <c r="D5" s="21">
        <v>915609</v>
      </c>
      <c r="E5" s="21">
        <v>800097</v>
      </c>
      <c r="F5" s="21">
        <v>1057519</v>
      </c>
      <c r="G5" s="21">
        <v>937425</v>
      </c>
      <c r="H5" s="21">
        <v>1000711</v>
      </c>
      <c r="I5" s="21">
        <v>1138804</v>
      </c>
      <c r="J5" s="23">
        <v>647831</v>
      </c>
      <c r="K5" s="16">
        <v>945170</v>
      </c>
      <c r="L5" s="68">
        <v>856835</v>
      </c>
      <c r="M5" s="68">
        <v>764749</v>
      </c>
      <c r="N5" s="68">
        <v>1293324</v>
      </c>
      <c r="O5" s="68">
        <v>782471</v>
      </c>
      <c r="P5" s="68">
        <v>743387</v>
      </c>
    </row>
    <row r="6" spans="1:16" ht="18" customHeight="1">
      <c r="A6" s="24" t="s">
        <v>101</v>
      </c>
      <c r="B6" s="19"/>
      <c r="C6" s="21"/>
      <c r="D6" s="21">
        <v>364941</v>
      </c>
      <c r="E6" s="21">
        <v>467179</v>
      </c>
      <c r="F6" s="21">
        <v>498162</v>
      </c>
      <c r="G6" s="21">
        <v>677819</v>
      </c>
      <c r="H6" s="21">
        <v>564489</v>
      </c>
      <c r="I6" s="21">
        <v>614250</v>
      </c>
      <c r="J6" s="23">
        <v>640435</v>
      </c>
      <c r="K6" s="25">
        <v>691222</v>
      </c>
      <c r="L6" s="68">
        <v>811351</v>
      </c>
      <c r="M6" s="68">
        <v>611231</v>
      </c>
      <c r="N6" s="68">
        <v>1035317</v>
      </c>
      <c r="O6" s="68">
        <v>722167</v>
      </c>
      <c r="P6" s="68">
        <v>776457</v>
      </c>
    </row>
    <row r="7" spans="1:16" ht="18" customHeight="1">
      <c r="A7" s="24" t="s">
        <v>110</v>
      </c>
      <c r="B7" s="19"/>
      <c r="C7" s="21"/>
      <c r="D7" s="21">
        <v>266577</v>
      </c>
      <c r="E7" s="21">
        <v>320660</v>
      </c>
      <c r="F7" s="21">
        <v>302473</v>
      </c>
      <c r="G7" s="21">
        <v>316448</v>
      </c>
      <c r="H7" s="21">
        <v>388555</v>
      </c>
      <c r="I7" s="21">
        <v>401859</v>
      </c>
      <c r="J7" s="23">
        <v>445870</v>
      </c>
      <c r="K7" s="16">
        <v>416760</v>
      </c>
      <c r="L7" s="68">
        <v>372350</v>
      </c>
      <c r="M7" s="68">
        <v>411614</v>
      </c>
      <c r="N7" s="68">
        <v>419694</v>
      </c>
      <c r="O7" s="68">
        <v>709898</v>
      </c>
      <c r="P7" s="68">
        <v>423940</v>
      </c>
    </row>
    <row r="8" spans="1:16" ht="18" customHeight="1">
      <c r="A8" s="24" t="s">
        <v>111</v>
      </c>
      <c r="B8" s="19"/>
      <c r="C8" s="21"/>
      <c r="D8" s="21">
        <v>26</v>
      </c>
      <c r="E8" s="21">
        <v>32</v>
      </c>
      <c r="F8" s="21">
        <v>42</v>
      </c>
      <c r="G8" s="21">
        <v>2657</v>
      </c>
      <c r="H8" s="21">
        <v>152400</v>
      </c>
      <c r="I8" s="21">
        <v>40902</v>
      </c>
      <c r="J8" s="23">
        <v>40113</v>
      </c>
      <c r="K8" s="16">
        <v>39281</v>
      </c>
      <c r="L8" s="68">
        <v>39675</v>
      </c>
      <c r="M8" s="68">
        <v>39720</v>
      </c>
      <c r="N8" s="68">
        <v>38364</v>
      </c>
      <c r="O8" s="68">
        <v>48862</v>
      </c>
      <c r="P8" s="68">
        <v>51150</v>
      </c>
    </row>
    <row r="9" spans="1:16" ht="18" customHeight="1">
      <c r="A9" s="24" t="s">
        <v>112</v>
      </c>
      <c r="B9" s="19"/>
      <c r="C9" s="21"/>
      <c r="D9" s="21">
        <v>787649</v>
      </c>
      <c r="E9" s="21">
        <v>904409</v>
      </c>
      <c r="F9" s="21">
        <v>1009228</v>
      </c>
      <c r="G9" s="21">
        <v>806222</v>
      </c>
      <c r="H9" s="21">
        <v>1232230</v>
      </c>
      <c r="I9" s="21">
        <v>1050446</v>
      </c>
      <c r="J9" s="23">
        <v>855234</v>
      </c>
      <c r="K9" s="16">
        <v>941992</v>
      </c>
      <c r="L9" s="68">
        <v>760863</v>
      </c>
      <c r="M9" s="68">
        <v>1068935</v>
      </c>
      <c r="N9" s="68">
        <v>785529</v>
      </c>
      <c r="O9" s="68">
        <v>838462</v>
      </c>
      <c r="P9" s="68">
        <v>603435</v>
      </c>
    </row>
    <row r="10" spans="1:16" ht="18" customHeight="1">
      <c r="A10" s="24" t="s">
        <v>113</v>
      </c>
      <c r="B10" s="19"/>
      <c r="C10" s="21"/>
      <c r="D10" s="21">
        <v>64148</v>
      </c>
      <c r="E10" s="21">
        <v>68474</v>
      </c>
      <c r="F10" s="21">
        <v>123342</v>
      </c>
      <c r="G10" s="21">
        <v>130378</v>
      </c>
      <c r="H10" s="21">
        <v>139988</v>
      </c>
      <c r="I10" s="21">
        <v>182159</v>
      </c>
      <c r="J10" s="23">
        <v>204427</v>
      </c>
      <c r="K10" s="16">
        <v>158629</v>
      </c>
      <c r="L10" s="68">
        <v>152825</v>
      </c>
      <c r="M10" s="68">
        <v>167723</v>
      </c>
      <c r="N10" s="68">
        <v>160795</v>
      </c>
      <c r="O10" s="68">
        <v>156635</v>
      </c>
      <c r="P10" s="68">
        <v>214118</v>
      </c>
    </row>
    <row r="11" spans="1:16" ht="18" customHeight="1">
      <c r="A11" s="24" t="s">
        <v>114</v>
      </c>
      <c r="B11" s="19"/>
      <c r="C11" s="21"/>
      <c r="D11" s="21">
        <v>1026933</v>
      </c>
      <c r="E11" s="21">
        <v>1154828</v>
      </c>
      <c r="F11" s="21">
        <v>754193</v>
      </c>
      <c r="G11" s="21">
        <v>621753</v>
      </c>
      <c r="H11" s="21">
        <v>635927</v>
      </c>
      <c r="I11" s="21">
        <v>804241</v>
      </c>
      <c r="J11" s="23">
        <v>760753</v>
      </c>
      <c r="K11" s="23">
        <v>754960</v>
      </c>
      <c r="L11" s="68">
        <v>534362</v>
      </c>
      <c r="M11" s="68">
        <v>500972</v>
      </c>
      <c r="N11" s="68">
        <v>384977</v>
      </c>
      <c r="O11" s="68">
        <v>295158</v>
      </c>
      <c r="P11" s="68">
        <v>342885</v>
      </c>
    </row>
    <row r="12" spans="1:16" ht="18" customHeight="1">
      <c r="A12" s="24" t="s">
        <v>115</v>
      </c>
      <c r="B12" s="19"/>
      <c r="C12" s="21"/>
      <c r="D12" s="21">
        <v>171771</v>
      </c>
      <c r="E12" s="21">
        <v>157308</v>
      </c>
      <c r="F12" s="21">
        <v>172060</v>
      </c>
      <c r="G12" s="21">
        <v>150594</v>
      </c>
      <c r="H12" s="21">
        <v>157536</v>
      </c>
      <c r="I12" s="21">
        <v>210559</v>
      </c>
      <c r="J12" s="23">
        <v>164671</v>
      </c>
      <c r="K12" s="23">
        <v>178977</v>
      </c>
      <c r="L12" s="68">
        <v>191657</v>
      </c>
      <c r="M12" s="68">
        <v>194170</v>
      </c>
      <c r="N12" s="68">
        <v>187969</v>
      </c>
      <c r="O12" s="68">
        <v>180397</v>
      </c>
      <c r="P12" s="68">
        <v>163640</v>
      </c>
    </row>
    <row r="13" spans="1:16" ht="18" customHeight="1">
      <c r="A13" s="24" t="s">
        <v>116</v>
      </c>
      <c r="B13" s="19"/>
      <c r="C13" s="21"/>
      <c r="D13" s="21">
        <v>533348</v>
      </c>
      <c r="E13" s="21">
        <v>628101</v>
      </c>
      <c r="F13" s="21">
        <v>500545</v>
      </c>
      <c r="G13" s="21">
        <v>629020</v>
      </c>
      <c r="H13" s="21">
        <v>542523</v>
      </c>
      <c r="I13" s="21">
        <v>603568</v>
      </c>
      <c r="J13" s="23">
        <v>1232475</v>
      </c>
      <c r="K13" s="23">
        <v>683701</v>
      </c>
      <c r="L13" s="68">
        <v>1012694</v>
      </c>
      <c r="M13" s="68">
        <v>598166</v>
      </c>
      <c r="N13" s="68">
        <v>544725</v>
      </c>
      <c r="O13" s="68">
        <v>530495</v>
      </c>
      <c r="P13" s="68">
        <v>475871</v>
      </c>
    </row>
    <row r="14" spans="1:16" ht="18" customHeight="1">
      <c r="A14" s="24" t="s">
        <v>117</v>
      </c>
      <c r="B14" s="19"/>
      <c r="C14" s="21"/>
      <c r="D14" s="21">
        <v>24164</v>
      </c>
      <c r="E14" s="21">
        <v>0</v>
      </c>
      <c r="F14" s="21">
        <v>0</v>
      </c>
      <c r="G14" s="21">
        <v>0</v>
      </c>
      <c r="H14" s="21">
        <v>0</v>
      </c>
      <c r="I14" s="21">
        <v>17971</v>
      </c>
      <c r="J14" s="23">
        <v>25108</v>
      </c>
      <c r="K14" s="23">
        <v>88254</v>
      </c>
      <c r="L14" s="68">
        <v>43693</v>
      </c>
      <c r="M14" s="68">
        <v>0</v>
      </c>
      <c r="N14" s="68">
        <v>48800</v>
      </c>
      <c r="O14" s="68">
        <v>44390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365194</v>
      </c>
      <c r="E15" s="21">
        <v>363977</v>
      </c>
      <c r="F15" s="21">
        <v>368300</v>
      </c>
      <c r="G15" s="21">
        <v>382431</v>
      </c>
      <c r="H15" s="21">
        <v>381230</v>
      </c>
      <c r="I15" s="21">
        <v>418846</v>
      </c>
      <c r="J15" s="23">
        <v>450277</v>
      </c>
      <c r="K15" s="16">
        <v>458180</v>
      </c>
      <c r="L15" s="68">
        <v>476376</v>
      </c>
      <c r="M15" s="68">
        <v>477822</v>
      </c>
      <c r="N15" s="68">
        <v>518828</v>
      </c>
      <c r="O15" s="68">
        <v>551354</v>
      </c>
      <c r="P15" s="68">
        <v>547043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4610811</v>
      </c>
      <c r="E19" s="21">
        <f t="shared" si="0"/>
        <v>4964932</v>
      </c>
      <c r="F19" s="21">
        <f t="shared" si="0"/>
        <v>4886202</v>
      </c>
      <c r="G19" s="21">
        <f t="shared" si="0"/>
        <v>4757171</v>
      </c>
      <c r="H19" s="21">
        <f aca="true" t="shared" si="1" ref="H19:N19">SUM(H4:H18)</f>
        <v>5302561</v>
      </c>
      <c r="I19" s="21">
        <f t="shared" si="1"/>
        <v>5590544</v>
      </c>
      <c r="J19" s="21">
        <f t="shared" si="1"/>
        <v>5573551</v>
      </c>
      <c r="K19" s="21">
        <f t="shared" si="1"/>
        <v>5463663</v>
      </c>
      <c r="L19" s="69">
        <f t="shared" si="1"/>
        <v>5353670</v>
      </c>
      <c r="M19" s="69">
        <f t="shared" si="1"/>
        <v>4931152</v>
      </c>
      <c r="N19" s="69">
        <f t="shared" si="1"/>
        <v>5511997</v>
      </c>
      <c r="O19" s="69">
        <f>SUM(O4:O18)</f>
        <v>4954389</v>
      </c>
      <c r="P19" s="69">
        <f>SUM(P4:P18)</f>
        <v>4430306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喜連川町</v>
      </c>
      <c r="P30" s="39" t="str">
        <f>'財政指標'!$M$1</f>
        <v>喜連川町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73" t="s">
        <v>193</v>
      </c>
      <c r="P32" s="73" t="s">
        <v>194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1.9617156287689952</v>
      </c>
      <c r="E33" s="40">
        <f t="shared" si="2"/>
        <v>2.011447488102556</v>
      </c>
      <c r="F33" s="40">
        <f t="shared" si="2"/>
        <v>2.053496764972058</v>
      </c>
      <c r="G33" s="40">
        <f t="shared" si="2"/>
        <v>2.1530443198278975</v>
      </c>
      <c r="H33" s="40">
        <f t="shared" si="2"/>
        <v>2.0173648167366673</v>
      </c>
      <c r="I33" s="40">
        <f t="shared" si="2"/>
        <v>1.9128549922869762</v>
      </c>
      <c r="J33" s="40">
        <f t="shared" si="2"/>
        <v>1.9082448514421055</v>
      </c>
      <c r="K33" s="40">
        <f t="shared" si="2"/>
        <v>1.9499189463186146</v>
      </c>
      <c r="L33" s="40">
        <f t="shared" si="2"/>
        <v>1.8863508583831279</v>
      </c>
      <c r="M33" s="40">
        <f aca="true" t="shared" si="3" ref="M33:N47">M4/M$19*100</f>
        <v>1.9478207120770155</v>
      </c>
      <c r="N33" s="40">
        <f t="shared" si="3"/>
        <v>1.6994748001495648</v>
      </c>
      <c r="O33" s="40">
        <f aca="true" t="shared" si="4" ref="O33:P47">O4/O$19*100</f>
        <v>1.899326031928458</v>
      </c>
      <c r="P33" s="40">
        <f t="shared" si="4"/>
        <v>1.9948960636127617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19.857873159407315</v>
      </c>
      <c r="E34" s="40">
        <f t="shared" si="5"/>
        <v>16.114963910885386</v>
      </c>
      <c r="F34" s="40">
        <f t="shared" si="5"/>
        <v>21.642965231482446</v>
      </c>
      <c r="G34" s="40">
        <f t="shared" si="5"/>
        <v>19.705514054466406</v>
      </c>
      <c r="H34" s="40">
        <f t="shared" si="5"/>
        <v>18.872220423301115</v>
      </c>
      <c r="I34" s="40">
        <f t="shared" si="5"/>
        <v>20.370182221980546</v>
      </c>
      <c r="J34" s="40">
        <f t="shared" si="5"/>
        <v>11.623308013149964</v>
      </c>
      <c r="K34" s="40">
        <f t="shared" si="5"/>
        <v>17.299200188591428</v>
      </c>
      <c r="L34" s="40">
        <f t="shared" si="5"/>
        <v>16.00462860056746</v>
      </c>
      <c r="M34" s="40">
        <f t="shared" si="3"/>
        <v>15.508526202396519</v>
      </c>
      <c r="N34" s="40">
        <f t="shared" si="3"/>
        <v>23.463800869267526</v>
      </c>
      <c r="O34" s="40">
        <f t="shared" si="4"/>
        <v>15.793491387131692</v>
      </c>
      <c r="P34" s="40">
        <f t="shared" si="4"/>
        <v>16.779585879620956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7.914898268439109</v>
      </c>
      <c r="E35" s="40">
        <f t="shared" si="5"/>
        <v>9.409574995186238</v>
      </c>
      <c r="F35" s="40">
        <f t="shared" si="5"/>
        <v>10.195280506209118</v>
      </c>
      <c r="G35" s="40">
        <f t="shared" si="5"/>
        <v>14.24836315532908</v>
      </c>
      <c r="H35" s="40">
        <f t="shared" si="5"/>
        <v>10.645591818745697</v>
      </c>
      <c r="I35" s="40">
        <f t="shared" si="5"/>
        <v>10.987302845662247</v>
      </c>
      <c r="J35" s="40">
        <f t="shared" si="5"/>
        <v>11.490609846397746</v>
      </c>
      <c r="K35" s="40">
        <f t="shared" si="5"/>
        <v>12.651256126155658</v>
      </c>
      <c r="L35" s="40">
        <f t="shared" si="5"/>
        <v>15.155043175989555</v>
      </c>
      <c r="M35" s="40">
        <f t="shared" si="3"/>
        <v>12.395298299464304</v>
      </c>
      <c r="N35" s="40">
        <f t="shared" si="3"/>
        <v>18.782974664173437</v>
      </c>
      <c r="O35" s="40">
        <f t="shared" si="4"/>
        <v>14.576307996808485</v>
      </c>
      <c r="P35" s="40">
        <f t="shared" si="4"/>
        <v>17.526035447664338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5.781564241084703</v>
      </c>
      <c r="E36" s="40">
        <f t="shared" si="5"/>
        <v>6.458497316780976</v>
      </c>
      <c r="F36" s="40">
        <f t="shared" si="5"/>
        <v>6.190349887294876</v>
      </c>
      <c r="G36" s="40">
        <f t="shared" si="5"/>
        <v>6.652020707264884</v>
      </c>
      <c r="H36" s="40">
        <f t="shared" si="5"/>
        <v>7.327685622098453</v>
      </c>
      <c r="I36" s="40">
        <f t="shared" si="5"/>
        <v>7.188191345958462</v>
      </c>
      <c r="J36" s="40">
        <f t="shared" si="5"/>
        <v>7.9997473782872</v>
      </c>
      <c r="K36" s="40">
        <f t="shared" si="5"/>
        <v>7.627849667887643</v>
      </c>
      <c r="L36" s="40">
        <f t="shared" si="5"/>
        <v>6.955042055263025</v>
      </c>
      <c r="M36" s="40">
        <f t="shared" si="3"/>
        <v>8.347217850920028</v>
      </c>
      <c r="N36" s="40">
        <f t="shared" si="3"/>
        <v>7.614191372019978</v>
      </c>
      <c r="O36" s="40">
        <f t="shared" si="4"/>
        <v>14.32866898420774</v>
      </c>
      <c r="P36" s="40">
        <f t="shared" si="4"/>
        <v>9.56909071292141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0.0005638921222318589</v>
      </c>
      <c r="E37" s="40">
        <f t="shared" si="5"/>
        <v>0.0006445204083359047</v>
      </c>
      <c r="F37" s="40">
        <f t="shared" si="5"/>
        <v>0.0008595633172758718</v>
      </c>
      <c r="G37" s="40">
        <f t="shared" si="5"/>
        <v>0.05585252243402644</v>
      </c>
      <c r="H37" s="40">
        <f t="shared" si="5"/>
        <v>2.8740829195552866</v>
      </c>
      <c r="I37" s="40">
        <f t="shared" si="5"/>
        <v>0.7316282637253191</v>
      </c>
      <c r="J37" s="40">
        <f t="shared" si="5"/>
        <v>0.7197027532357738</v>
      </c>
      <c r="K37" s="40">
        <f t="shared" si="5"/>
        <v>0.7189499059513736</v>
      </c>
      <c r="L37" s="40">
        <f t="shared" si="5"/>
        <v>0.7410804177321351</v>
      </c>
      <c r="M37" s="40">
        <f t="shared" si="3"/>
        <v>0.8054912929068095</v>
      </c>
      <c r="N37" s="40">
        <f t="shared" si="3"/>
        <v>0.6960090870876744</v>
      </c>
      <c r="O37" s="40">
        <f t="shared" si="4"/>
        <v>0.9862366479499288</v>
      </c>
      <c r="P37" s="40">
        <f t="shared" si="4"/>
        <v>1.154547789701208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17.082656391684672</v>
      </c>
      <c r="E38" s="40">
        <f t="shared" si="5"/>
        <v>18.21593931195835</v>
      </c>
      <c r="F38" s="40">
        <f t="shared" si="5"/>
        <v>20.654651608754612</v>
      </c>
      <c r="G38" s="40">
        <f t="shared" si="5"/>
        <v>16.947509349569316</v>
      </c>
      <c r="H38" s="40">
        <f t="shared" si="5"/>
        <v>23.238393674301907</v>
      </c>
      <c r="I38" s="40">
        <f t="shared" si="5"/>
        <v>18.789692022815668</v>
      </c>
      <c r="J38" s="40">
        <f t="shared" si="5"/>
        <v>15.3445083753607</v>
      </c>
      <c r="K38" s="40">
        <f t="shared" si="5"/>
        <v>17.24103408281221</v>
      </c>
      <c r="L38" s="40">
        <f t="shared" si="5"/>
        <v>14.211989158838703</v>
      </c>
      <c r="M38" s="40">
        <f t="shared" si="3"/>
        <v>21.677186182863558</v>
      </c>
      <c r="N38" s="40">
        <f t="shared" si="3"/>
        <v>14.25125957071457</v>
      </c>
      <c r="O38" s="40">
        <f t="shared" si="4"/>
        <v>16.923620652314543</v>
      </c>
      <c r="P38" s="40">
        <f t="shared" si="4"/>
        <v>13.620616724894397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1.3912519944972805</v>
      </c>
      <c r="E39" s="40">
        <f t="shared" si="5"/>
        <v>1.379152826262273</v>
      </c>
      <c r="F39" s="40">
        <f t="shared" si="5"/>
        <v>2.5242918733200144</v>
      </c>
      <c r="G39" s="40">
        <f t="shared" si="5"/>
        <v>2.740662465149981</v>
      </c>
      <c r="H39" s="40">
        <f t="shared" si="5"/>
        <v>2.6400073473930803</v>
      </c>
      <c r="I39" s="40">
        <f t="shared" si="5"/>
        <v>3.258341227615774</v>
      </c>
      <c r="J39" s="40">
        <f t="shared" si="5"/>
        <v>3.6678053183688464</v>
      </c>
      <c r="K39" s="40">
        <f t="shared" si="5"/>
        <v>2.903345246586402</v>
      </c>
      <c r="L39" s="40">
        <f t="shared" si="5"/>
        <v>2.8545838649001527</v>
      </c>
      <c r="M39" s="40">
        <f t="shared" si="3"/>
        <v>3.401294464255006</v>
      </c>
      <c r="N39" s="40">
        <f t="shared" si="3"/>
        <v>2.9171822843880357</v>
      </c>
      <c r="O39" s="40">
        <f t="shared" si="4"/>
        <v>3.161540202030967</v>
      </c>
      <c r="P39" s="40">
        <f t="shared" si="4"/>
        <v>4.833029592086866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22.272285721535756</v>
      </c>
      <c r="E40" s="40">
        <f t="shared" si="5"/>
        <v>23.259694191179257</v>
      </c>
      <c r="F40" s="40">
        <f t="shared" si="5"/>
        <v>15.435158022529563</v>
      </c>
      <c r="G40" s="40">
        <f t="shared" si="5"/>
        <v>13.069805563012135</v>
      </c>
      <c r="H40" s="40">
        <f t="shared" si="5"/>
        <v>11.992827616693141</v>
      </c>
      <c r="I40" s="40">
        <f t="shared" si="5"/>
        <v>14.385737774356128</v>
      </c>
      <c r="J40" s="40">
        <f t="shared" si="5"/>
        <v>13.649341326561828</v>
      </c>
      <c r="K40" s="40">
        <f t="shared" si="5"/>
        <v>13.817836129351315</v>
      </c>
      <c r="L40" s="40">
        <f t="shared" si="5"/>
        <v>9.981227830628335</v>
      </c>
      <c r="M40" s="40">
        <f t="shared" si="3"/>
        <v>10.159329909116572</v>
      </c>
      <c r="N40" s="40">
        <f t="shared" si="3"/>
        <v>6.984347052438526</v>
      </c>
      <c r="O40" s="40">
        <f t="shared" si="4"/>
        <v>5.957505557193834</v>
      </c>
      <c r="P40" s="40">
        <f t="shared" si="4"/>
        <v>7.739533115771236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3.7253966818418713</v>
      </c>
      <c r="E41" s="40">
        <f t="shared" si="5"/>
        <v>3.168381762328266</v>
      </c>
      <c r="F41" s="40">
        <f t="shared" si="5"/>
        <v>3.521344389773488</v>
      </c>
      <c r="G41" s="40">
        <f t="shared" si="5"/>
        <v>3.1656209120925016</v>
      </c>
      <c r="H41" s="40">
        <f t="shared" si="5"/>
        <v>2.9709417770017166</v>
      </c>
      <c r="I41" s="40">
        <f t="shared" si="5"/>
        <v>3.7663418801461894</v>
      </c>
      <c r="J41" s="40">
        <f t="shared" si="5"/>
        <v>2.954507817368137</v>
      </c>
      <c r="K41" s="40">
        <f t="shared" si="5"/>
        <v>3.2757693876800236</v>
      </c>
      <c r="L41" s="40">
        <f t="shared" si="5"/>
        <v>3.5799180748906827</v>
      </c>
      <c r="M41" s="40">
        <f t="shared" si="3"/>
        <v>3.9376194447058213</v>
      </c>
      <c r="N41" s="40">
        <f t="shared" si="3"/>
        <v>3.4101796499526396</v>
      </c>
      <c r="O41" s="40">
        <f t="shared" si="4"/>
        <v>3.6411553473092244</v>
      </c>
      <c r="P41" s="40">
        <f t="shared" si="4"/>
        <v>3.693650054872056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11.567335984927597</v>
      </c>
      <c r="E42" s="40">
        <f t="shared" si="5"/>
        <v>12.65074728113094</v>
      </c>
      <c r="F42" s="40">
        <f t="shared" si="5"/>
        <v>10.244050491567888</v>
      </c>
      <c r="G42" s="40">
        <f t="shared" si="5"/>
        <v>13.222564419063346</v>
      </c>
      <c r="H42" s="40">
        <f t="shared" si="5"/>
        <v>10.23133915856885</v>
      </c>
      <c r="I42" s="40">
        <f t="shared" si="5"/>
        <v>10.796230205861898</v>
      </c>
      <c r="J42" s="40">
        <f t="shared" si="5"/>
        <v>22.11292226445941</v>
      </c>
      <c r="K42" s="40">
        <f t="shared" si="5"/>
        <v>12.513601223208678</v>
      </c>
      <c r="L42" s="40">
        <f t="shared" si="5"/>
        <v>18.915883870316996</v>
      </c>
      <c r="M42" s="40">
        <f t="shared" si="3"/>
        <v>12.130350068300471</v>
      </c>
      <c r="N42" s="40">
        <f t="shared" si="3"/>
        <v>9.882534406314083</v>
      </c>
      <c r="O42" s="40">
        <f t="shared" si="4"/>
        <v>10.707576655769259</v>
      </c>
      <c r="P42" s="40">
        <f t="shared" si="4"/>
        <v>10.741267081777195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0.5240726631388708</v>
      </c>
      <c r="E43" s="40">
        <f t="shared" si="5"/>
        <v>0</v>
      </c>
      <c r="F43" s="40">
        <f t="shared" si="5"/>
        <v>0</v>
      </c>
      <c r="G43" s="40">
        <f t="shared" si="5"/>
        <v>0</v>
      </c>
      <c r="H43" s="40">
        <f t="shared" si="5"/>
        <v>0</v>
      </c>
      <c r="I43" s="40">
        <f t="shared" si="5"/>
        <v>0.3214535115008486</v>
      </c>
      <c r="J43" s="40">
        <f t="shared" si="5"/>
        <v>0.4504847986499092</v>
      </c>
      <c r="K43" s="40">
        <f t="shared" si="5"/>
        <v>1.6152899620639123</v>
      </c>
      <c r="L43" s="40">
        <f t="shared" si="5"/>
        <v>0.8161317376678054</v>
      </c>
      <c r="M43" s="40">
        <f t="shared" si="3"/>
        <v>0</v>
      </c>
      <c r="N43" s="40">
        <f t="shared" si="3"/>
        <v>0.8853415558825595</v>
      </c>
      <c r="O43" s="40">
        <f t="shared" si="4"/>
        <v>0.8959732471551992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7.920385372551597</v>
      </c>
      <c r="E44" s="40">
        <f t="shared" si="5"/>
        <v>7.330956395777425</v>
      </c>
      <c r="F44" s="40">
        <f t="shared" si="5"/>
        <v>7.537551660778657</v>
      </c>
      <c r="G44" s="40">
        <f t="shared" si="5"/>
        <v>8.039042531790427</v>
      </c>
      <c r="H44" s="40">
        <f t="shared" si="5"/>
        <v>7.189544825604082</v>
      </c>
      <c r="I44" s="40">
        <f t="shared" si="5"/>
        <v>7.4920437080899465</v>
      </c>
      <c r="J44" s="40">
        <f t="shared" si="5"/>
        <v>8.078817256718382</v>
      </c>
      <c r="K44" s="40">
        <f t="shared" si="5"/>
        <v>8.385949133392744</v>
      </c>
      <c r="L44" s="40">
        <f t="shared" si="5"/>
        <v>8.89812035482202</v>
      </c>
      <c r="M44" s="40">
        <f t="shared" si="3"/>
        <v>9.689865572993897</v>
      </c>
      <c r="N44" s="40">
        <f t="shared" si="3"/>
        <v>9.412704687611404</v>
      </c>
      <c r="O44" s="40">
        <f t="shared" si="4"/>
        <v>11.128597290200668</v>
      </c>
      <c r="P44" s="40">
        <f t="shared" si="4"/>
        <v>12.347747537077575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99.99999999999999</v>
      </c>
      <c r="E48" s="37">
        <f t="shared" si="6"/>
        <v>100.00000000000001</v>
      </c>
      <c r="F48" s="37">
        <f t="shared" si="6"/>
        <v>100.00000000000001</v>
      </c>
      <c r="G48" s="37">
        <f t="shared" si="6"/>
        <v>100</v>
      </c>
      <c r="H48" s="37">
        <f t="shared" si="6"/>
        <v>100</v>
      </c>
      <c r="I48" s="37">
        <f t="shared" si="6"/>
        <v>100.00000000000001</v>
      </c>
      <c r="J48" s="37">
        <f t="shared" si="6"/>
        <v>100</v>
      </c>
      <c r="K48" s="37">
        <f t="shared" si="6"/>
        <v>100.00000000000001</v>
      </c>
      <c r="L48" s="37">
        <f t="shared" si="6"/>
        <v>100</v>
      </c>
      <c r="M48" s="37">
        <f>SUM(M33:M47)</f>
        <v>99.99999999999999</v>
      </c>
      <c r="N48" s="37">
        <f>SUM(N33:N47)</f>
        <v>100</v>
      </c>
      <c r="O48" s="37">
        <f>SUM(O33:O47)</f>
        <v>99.99999999999999</v>
      </c>
      <c r="P48" s="37">
        <f>SUM(P33:P47)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16">
      <selection activeCell="O20" sqref="O2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喜連川町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</row>
    <row r="2" spans="16:30" ht="13.5">
      <c r="P2" t="s">
        <v>147</v>
      </c>
      <c r="Q2" s="47">
        <f>'歳入'!B4</f>
        <v>0</v>
      </c>
      <c r="R2" s="47">
        <f>'歳入'!D4</f>
        <v>1515215</v>
      </c>
      <c r="S2" s="47">
        <f>'歳入'!E4</f>
        <v>1686544</v>
      </c>
      <c r="T2" s="47">
        <f>'歳入'!F4</f>
        <v>1731465</v>
      </c>
      <c r="U2" s="47">
        <f>'歳入'!G4</f>
        <v>1631870</v>
      </c>
      <c r="V2" s="47">
        <f>'歳入'!H4</f>
        <v>1843914</v>
      </c>
      <c r="W2" s="47">
        <f>'歳入'!I4</f>
        <v>1915039</v>
      </c>
      <c r="X2" s="47">
        <f>'歳入'!J4</f>
        <v>1901255</v>
      </c>
      <c r="Y2" s="47">
        <f>'歳入'!K4</f>
        <v>1888128</v>
      </c>
      <c r="Z2" s="47">
        <f>'歳入'!L4</f>
        <v>1920244</v>
      </c>
      <c r="AA2" s="47">
        <f>'歳入'!M4</f>
        <v>1863659</v>
      </c>
      <c r="AB2" s="47">
        <f>'歳入'!N4</f>
        <v>1917270</v>
      </c>
      <c r="AC2" s="47">
        <f>'歳入'!O4</f>
        <v>1935803</v>
      </c>
      <c r="AD2" s="47">
        <f>'歳入'!P4</f>
        <v>1894724</v>
      </c>
    </row>
    <row r="3" spans="16:30" ht="13.5">
      <c r="P3" s="47" t="s">
        <v>182</v>
      </c>
      <c r="Q3" s="47">
        <f>'歳入'!B13</f>
        <v>0</v>
      </c>
      <c r="R3" s="47">
        <f>'歳入'!D13</f>
        <v>978847</v>
      </c>
      <c r="S3" s="47">
        <f>'歳入'!E13</f>
        <v>974401</v>
      </c>
      <c r="T3" s="47">
        <f>'歳入'!F13</f>
        <v>937501</v>
      </c>
      <c r="U3" s="47">
        <f>'歳入'!G13</f>
        <v>937713</v>
      </c>
      <c r="V3" s="47">
        <f>'歳入'!H13</f>
        <v>991326</v>
      </c>
      <c r="W3" s="47">
        <f>'歳入'!I13</f>
        <v>895546</v>
      </c>
      <c r="X3" s="47">
        <f>'歳入'!J13</f>
        <v>1082819</v>
      </c>
      <c r="Y3" s="47">
        <f>'歳入'!K13</f>
        <v>1067023</v>
      </c>
      <c r="Z3" s="47">
        <f>'歳入'!L13</f>
        <v>1164133</v>
      </c>
      <c r="AA3" s="47">
        <f>'歳入'!M13</f>
        <v>1112879</v>
      </c>
      <c r="AB3" s="47">
        <f>'歳入'!N13</f>
        <v>900637</v>
      </c>
      <c r="AC3" s="47">
        <f>'歳入'!O13</f>
        <v>780366</v>
      </c>
      <c r="AD3" s="47">
        <f>'歳入'!P13</f>
        <v>596219</v>
      </c>
    </row>
    <row r="4" spans="16:30" ht="13.5">
      <c r="P4" t="s">
        <v>148</v>
      </c>
      <c r="Q4" s="47">
        <f>'歳入'!B20</f>
        <v>0</v>
      </c>
      <c r="R4" s="47">
        <f>'歳入'!D20</f>
        <v>355481</v>
      </c>
      <c r="S4" s="47">
        <f>'歳入'!E20</f>
        <v>379703</v>
      </c>
      <c r="T4" s="47">
        <f>'歳入'!F20</f>
        <v>211662</v>
      </c>
      <c r="U4" s="47">
        <f>'歳入'!G20</f>
        <v>238921</v>
      </c>
      <c r="V4" s="47">
        <f>'歳入'!H20</f>
        <v>193822</v>
      </c>
      <c r="W4" s="47">
        <f>'歳入'!I20</f>
        <v>225197</v>
      </c>
      <c r="X4" s="47">
        <f>'歳入'!J20</f>
        <v>294584</v>
      </c>
      <c r="Y4" s="47">
        <f>'歳入'!K20</f>
        <v>327444</v>
      </c>
      <c r="Z4" s="47">
        <f>'歳入'!L20</f>
        <v>444265</v>
      </c>
      <c r="AA4" s="47">
        <f>'歳入'!M20</f>
        <v>149452</v>
      </c>
      <c r="AB4" s="47">
        <f>'歳入'!N20</f>
        <v>199474</v>
      </c>
      <c r="AC4" s="47">
        <f>'歳入'!O20</f>
        <v>208824</v>
      </c>
      <c r="AD4" s="47">
        <f>'歳入'!P20</f>
        <v>157771</v>
      </c>
    </row>
    <row r="5" spans="16:30" ht="13.5">
      <c r="P5" t="s">
        <v>189</v>
      </c>
      <c r="Q5" s="47">
        <f>'歳入'!B26</f>
        <v>0</v>
      </c>
      <c r="R5" s="47">
        <f>'歳入'!D21</f>
        <v>389919</v>
      </c>
      <c r="S5" s="47">
        <f>'歳入'!E21</f>
        <v>448538</v>
      </c>
      <c r="T5" s="47">
        <f>'歳入'!F21</f>
        <v>475907</v>
      </c>
      <c r="U5" s="47">
        <f>'歳入'!G21</f>
        <v>432336</v>
      </c>
      <c r="V5" s="47">
        <f>'歳入'!H21</f>
        <v>525877</v>
      </c>
      <c r="W5" s="47">
        <f>'歳入'!I21</f>
        <v>616856</v>
      </c>
      <c r="X5" s="47">
        <f>'歳入'!J21</f>
        <v>411372</v>
      </c>
      <c r="Y5" s="47">
        <f>'歳入'!K21</f>
        <v>585834</v>
      </c>
      <c r="Z5" s="47">
        <f>'歳入'!L21</f>
        <v>330867</v>
      </c>
      <c r="AA5" s="47">
        <f>'歳入'!M21</f>
        <v>467935</v>
      </c>
      <c r="AB5" s="47">
        <f>'歳入'!N21</f>
        <v>367462</v>
      </c>
      <c r="AC5" s="47">
        <f>'歳入'!O21</f>
        <v>500473</v>
      </c>
      <c r="AD5" s="47">
        <f>'歳入'!P21</f>
        <v>287748</v>
      </c>
    </row>
    <row r="6" spans="16:30" ht="13.5">
      <c r="P6" t="s">
        <v>149</v>
      </c>
      <c r="Q6" s="47">
        <f>'歳入'!B27</f>
        <v>0</v>
      </c>
      <c r="R6" s="47">
        <f>'歳入'!D27</f>
        <v>229900</v>
      </c>
      <c r="S6" s="47">
        <f>'歳入'!E27</f>
        <v>143400</v>
      </c>
      <c r="T6" s="47">
        <f>'歳入'!F27</f>
        <v>511000</v>
      </c>
      <c r="U6" s="47">
        <f>'歳入'!G27</f>
        <v>520000</v>
      </c>
      <c r="V6" s="47">
        <f>'歳入'!H27</f>
        <v>585500</v>
      </c>
      <c r="W6" s="47">
        <f>'歳入'!I27</f>
        <v>474100</v>
      </c>
      <c r="X6" s="47">
        <f>'歳入'!J27</f>
        <v>916600</v>
      </c>
      <c r="Y6" s="47">
        <f>'歳入'!K27</f>
        <v>636700</v>
      </c>
      <c r="Z6" s="47">
        <f>'歳入'!L27</f>
        <v>543900</v>
      </c>
      <c r="AA6" s="47">
        <f>'歳入'!M27</f>
        <v>329300</v>
      </c>
      <c r="AB6" s="47">
        <f>'歳入'!N27</f>
        <v>585400</v>
      </c>
      <c r="AC6" s="47">
        <f>'歳入'!O27</f>
        <v>553913</v>
      </c>
      <c r="AD6" s="47">
        <f>'歳入'!P27</f>
        <v>612500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4729985</v>
      </c>
      <c r="S7" s="47">
        <f>'歳入'!E30</f>
        <v>5070267</v>
      </c>
      <c r="T7" s="47">
        <f>'歳入'!F30</f>
        <v>5071425</v>
      </c>
      <c r="U7" s="47">
        <f>'歳入'!G30</f>
        <v>4909349</v>
      </c>
      <c r="V7" s="47">
        <f>'歳入'!H30</f>
        <v>5479306</v>
      </c>
      <c r="W7" s="47">
        <f>'歳入'!I30</f>
        <v>5767312</v>
      </c>
      <c r="X7" s="47">
        <f>'歳入'!J30</f>
        <v>5737461</v>
      </c>
      <c r="Y7" s="47">
        <f>'歳入'!K30</f>
        <v>5691279</v>
      </c>
      <c r="Z7" s="47">
        <f>'歳入'!L30</f>
        <v>5540641</v>
      </c>
      <c r="AA7" s="47">
        <f>'歳入'!M30</f>
        <v>5495266</v>
      </c>
      <c r="AB7" s="47">
        <f>'歳入'!N30</f>
        <v>5785877</v>
      </c>
      <c r="AC7" s="47">
        <f>'歳入'!O30</f>
        <v>5215739</v>
      </c>
      <c r="AD7" s="47">
        <f>'歳入'!P30</f>
        <v>4670208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</row>
    <row r="31" spans="16:30" ht="13.5">
      <c r="P31" t="s">
        <v>151</v>
      </c>
      <c r="Q31">
        <f>'税'!B4</f>
        <v>0</v>
      </c>
      <c r="R31" s="47">
        <f>'税'!D4</f>
        <v>594686</v>
      </c>
      <c r="S31" s="47">
        <f>'税'!E4</f>
        <v>623360</v>
      </c>
      <c r="T31" s="47">
        <f>'税'!F4</f>
        <v>592803</v>
      </c>
      <c r="U31" s="47">
        <f>'税'!G4</f>
        <v>472586</v>
      </c>
      <c r="V31" s="47">
        <f>'税'!H4</f>
        <v>515039</v>
      </c>
      <c r="W31" s="47">
        <f>'税'!I4</f>
        <v>495129</v>
      </c>
      <c r="X31" s="47">
        <f>'税'!J4</f>
        <v>524325</v>
      </c>
      <c r="Y31" s="47">
        <f>'税'!K4</f>
        <v>472380</v>
      </c>
      <c r="Z31" s="47">
        <f>'税'!L4</f>
        <v>462799</v>
      </c>
      <c r="AA31" s="47">
        <f>'税'!M4</f>
        <v>505298</v>
      </c>
      <c r="AB31" s="47">
        <f>'税'!N4</f>
        <v>479985</v>
      </c>
      <c r="AC31" s="47">
        <f>'税'!O4</f>
        <v>494588</v>
      </c>
      <c r="AD31" s="47">
        <f>'税'!P4</f>
        <v>490959</v>
      </c>
    </row>
    <row r="32" spans="16:30" ht="13.5">
      <c r="P32" t="s">
        <v>152</v>
      </c>
      <c r="Q32">
        <f>'税'!B9</f>
        <v>0</v>
      </c>
      <c r="R32" s="47">
        <f>'税'!D9</f>
        <v>697359</v>
      </c>
      <c r="S32" s="47">
        <f>'税'!E9</f>
        <v>760947</v>
      </c>
      <c r="T32" s="47">
        <f>'税'!F9</f>
        <v>840404</v>
      </c>
      <c r="U32" s="47">
        <f>'税'!G9</f>
        <v>921213</v>
      </c>
      <c r="V32" s="47">
        <f>'税'!H9</f>
        <v>1098543</v>
      </c>
      <c r="W32" s="47">
        <f>'税'!I9</f>
        <v>1200242</v>
      </c>
      <c r="X32" s="47">
        <f>'税'!J9</f>
        <v>1169107</v>
      </c>
      <c r="Y32" s="47">
        <f>'税'!K9</f>
        <v>1222842</v>
      </c>
      <c r="Z32" s="47">
        <f>'税'!L9</f>
        <v>1275740</v>
      </c>
      <c r="AA32" s="47">
        <f>'税'!M9</f>
        <v>1181017</v>
      </c>
      <c r="AB32" s="47">
        <f>'税'!N9</f>
        <v>1262215</v>
      </c>
      <c r="AC32" s="47">
        <f>'税'!O9</f>
        <v>1282165</v>
      </c>
      <c r="AD32" s="47">
        <f>'税'!P9</f>
        <v>1282368</v>
      </c>
    </row>
    <row r="33" spans="16:30" ht="13.5">
      <c r="P33" t="s">
        <v>153</v>
      </c>
      <c r="Q33">
        <f>'税'!B12</f>
        <v>0</v>
      </c>
      <c r="R33" s="47">
        <f>'税'!D12</f>
        <v>51571</v>
      </c>
      <c r="S33" s="47">
        <f>'税'!E12</f>
        <v>51884</v>
      </c>
      <c r="T33" s="47">
        <f>'税'!F12</f>
        <v>51669</v>
      </c>
      <c r="U33" s="47">
        <f>'税'!G12</f>
        <v>52104</v>
      </c>
      <c r="V33" s="47">
        <f>'税'!H12</f>
        <v>53195</v>
      </c>
      <c r="W33" s="47">
        <f>'税'!I12</f>
        <v>54145</v>
      </c>
      <c r="X33" s="47">
        <f>'税'!J12</f>
        <v>62367</v>
      </c>
      <c r="Y33" s="47">
        <f>'税'!K12</f>
        <v>63738</v>
      </c>
      <c r="Z33" s="47">
        <f>'税'!L12</f>
        <v>68090</v>
      </c>
      <c r="AA33" s="47">
        <f>'税'!M12</f>
        <v>66744</v>
      </c>
      <c r="AB33" s="47">
        <f>'税'!N12</f>
        <v>68036</v>
      </c>
      <c r="AC33" s="47">
        <f>'税'!O12</f>
        <v>64491</v>
      </c>
      <c r="AD33" s="47">
        <f>'税'!P12</f>
        <v>63871</v>
      </c>
    </row>
    <row r="34" spans="16:30" ht="13.5">
      <c r="P34" t="s">
        <v>150</v>
      </c>
      <c r="Q34">
        <f>'税'!B22</f>
        <v>0</v>
      </c>
      <c r="R34" s="47">
        <f>'税'!D22</f>
        <v>1515215</v>
      </c>
      <c r="S34" s="47">
        <f>'税'!E22</f>
        <v>1686544</v>
      </c>
      <c r="T34" s="47">
        <f>'税'!F22</f>
        <v>1731465</v>
      </c>
      <c r="U34" s="47">
        <f>'税'!G22</f>
        <v>1631870</v>
      </c>
      <c r="V34" s="47">
        <f>'税'!H22</f>
        <v>1843914</v>
      </c>
      <c r="W34" s="47">
        <f>'税'!I22</f>
        <v>1915039</v>
      </c>
      <c r="X34" s="47">
        <f>'税'!J22</f>
        <v>1901255</v>
      </c>
      <c r="Y34" s="47">
        <f>'税'!K22</f>
        <v>1888128</v>
      </c>
      <c r="Z34" s="47">
        <f>'税'!L22</f>
        <v>1920244</v>
      </c>
      <c r="AA34" s="47">
        <f>'税'!M22</f>
        <v>1863659</v>
      </c>
      <c r="AB34" s="47">
        <f>'税'!N22</f>
        <v>1917270</v>
      </c>
      <c r="AC34" s="47">
        <f>'税'!O22</f>
        <v>1935803</v>
      </c>
      <c r="AD34" s="47">
        <f>'税'!P22</f>
        <v>1894724</v>
      </c>
    </row>
    <row r="39" spans="16:30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</row>
    <row r="40" spans="13:30" ht="13.5">
      <c r="M40" s="39" t="str">
        <f>'財政指標'!$M$1</f>
        <v>喜連川町</v>
      </c>
      <c r="P40" t="s">
        <v>156</v>
      </c>
      <c r="Q40">
        <f>'歳出（性質別）'!B4</f>
        <v>0</v>
      </c>
      <c r="R40" s="47">
        <f>'歳出（性質別）'!D4</f>
        <v>901834</v>
      </c>
      <c r="S40" s="47">
        <f>'歳出（性質別）'!E4</f>
        <v>975610</v>
      </c>
      <c r="T40" s="47">
        <f>'歳出（性質別）'!F4</f>
        <v>1046978</v>
      </c>
      <c r="U40" s="47">
        <f>'歳出（性質別）'!G4</f>
        <v>1045444</v>
      </c>
      <c r="V40" s="47">
        <f>'歳出（性質別）'!H4</f>
        <v>1101192</v>
      </c>
      <c r="W40" s="47">
        <f>'歳出（性質別）'!I4</f>
        <v>1142000</v>
      </c>
      <c r="X40" s="47">
        <f>'歳出（性質別）'!J4</f>
        <v>1139435</v>
      </c>
      <c r="Y40" s="47">
        <f>'歳出（性質別）'!K4</f>
        <v>1187821</v>
      </c>
      <c r="Z40" s="47">
        <f>'歳出（性質別）'!L4</f>
        <v>1181595</v>
      </c>
      <c r="AA40" s="47">
        <f>'歳出（性質別）'!M4</f>
        <v>1138597</v>
      </c>
      <c r="AB40" s="47">
        <f>'歳出（性質別）'!N4</f>
        <v>1137462</v>
      </c>
      <c r="AC40" s="47">
        <f>'歳出（性質別）'!O4</f>
        <v>1124425</v>
      </c>
      <c r="AD40" s="47">
        <f>'歳出（性質別）'!P4</f>
        <v>1111545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32156</v>
      </c>
      <c r="S41" s="47">
        <f>'歳出（性質別）'!E6</f>
        <v>42134</v>
      </c>
      <c r="T41" s="47">
        <f>'歳出（性質別）'!F6</f>
        <v>101001</v>
      </c>
      <c r="U41" s="47">
        <f>'歳出（性質別）'!G6</f>
        <v>137119</v>
      </c>
      <c r="V41" s="47">
        <f>'歳出（性質別）'!H6</f>
        <v>165813</v>
      </c>
      <c r="W41" s="47">
        <f>'歳出（性質別）'!I6</f>
        <v>168560</v>
      </c>
      <c r="X41" s="47">
        <f>'歳出（性質別）'!J6</f>
        <v>182360</v>
      </c>
      <c r="Y41" s="47">
        <f>'歳出（性質別）'!K6</f>
        <v>207423</v>
      </c>
      <c r="Z41" s="47">
        <f>'歳出（性質別）'!L6</f>
        <v>226837</v>
      </c>
      <c r="AA41" s="47">
        <f>'歳出（性質別）'!M6</f>
        <v>95507</v>
      </c>
      <c r="AB41" s="47">
        <f>'歳出（性質別）'!N6</f>
        <v>122580</v>
      </c>
      <c r="AC41" s="47">
        <f>'歳出（性質別）'!O6</f>
        <v>135858</v>
      </c>
      <c r="AD41" s="47">
        <f>'歳出（性質別）'!P6</f>
        <v>174603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365135</v>
      </c>
      <c r="S42" s="47">
        <f>'歳出（性質別）'!E7</f>
        <v>363921</v>
      </c>
      <c r="T42" s="47">
        <f>'歳出（性質別）'!F7</f>
        <v>368280</v>
      </c>
      <c r="U42" s="47">
        <f>'歳出（性質別）'!G7</f>
        <v>382288</v>
      </c>
      <c r="V42" s="47">
        <f>'歳出（性質別）'!H7</f>
        <v>381125</v>
      </c>
      <c r="W42" s="47">
        <f>'歳出（性質別）'!I7</f>
        <v>418834</v>
      </c>
      <c r="X42" s="47">
        <f>'歳出（性質別）'!J7</f>
        <v>450251</v>
      </c>
      <c r="Y42" s="47">
        <f>'歳出（性質別）'!K7</f>
        <v>458872</v>
      </c>
      <c r="Z42" s="47">
        <f>'歳出（性質別）'!L7</f>
        <v>476271</v>
      </c>
      <c r="AA42" s="47">
        <f>'歳出（性質別）'!M7</f>
        <v>477815</v>
      </c>
      <c r="AB42" s="47">
        <f>'歳出（性質別）'!N7</f>
        <v>518808</v>
      </c>
      <c r="AC42" s="47">
        <f>'歳出（性質別）'!O7</f>
        <v>551335</v>
      </c>
      <c r="AD42" s="47">
        <f>'歳出（性質別）'!P7</f>
        <v>547025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537529</v>
      </c>
      <c r="S43" s="47">
        <f>'歳出（性質別）'!E10</f>
        <v>612664</v>
      </c>
      <c r="T43" s="47">
        <f>'歳出（性質別）'!F10</f>
        <v>615085</v>
      </c>
      <c r="U43" s="47">
        <f>'歳出（性質別）'!G10</f>
        <v>610961</v>
      </c>
      <c r="V43" s="47">
        <f>'歳出（性質別）'!H10</f>
        <v>681504</v>
      </c>
      <c r="W43" s="47">
        <f>'歳出（性質別）'!I10</f>
        <v>701801</v>
      </c>
      <c r="X43" s="47">
        <f>'歳出（性質別）'!J10</f>
        <v>672319</v>
      </c>
      <c r="Y43" s="47">
        <f>'歳出（性質別）'!K10</f>
        <v>766403</v>
      </c>
      <c r="Z43" s="47">
        <f>'歳出（性質別）'!L10</f>
        <v>760383</v>
      </c>
      <c r="AA43" s="47">
        <f>'歳出（性質別）'!M10</f>
        <v>750102</v>
      </c>
      <c r="AB43" s="47">
        <f>'歳出（性質別）'!N10</f>
        <v>822659</v>
      </c>
      <c r="AC43" s="47">
        <f>'歳出（性質別）'!O10</f>
        <v>854035</v>
      </c>
      <c r="AD43" s="47">
        <f>'歳出（性質別）'!P10</f>
        <v>783793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62367</v>
      </c>
      <c r="S44" s="47">
        <f>'歳出（性質別）'!E11</f>
        <v>32376</v>
      </c>
      <c r="T44" s="47">
        <f>'歳出（性質別）'!F11</f>
        <v>73464</v>
      </c>
      <c r="U44" s="47">
        <f>'歳出（性質別）'!G11</f>
        <v>68380</v>
      </c>
      <c r="V44" s="47">
        <f>'歳出（性質別）'!H11</f>
        <v>53208</v>
      </c>
      <c r="W44" s="47">
        <f>'歳出（性質別）'!I11</f>
        <v>85278</v>
      </c>
      <c r="X44" s="47">
        <f>'歳出（性質別）'!J11</f>
        <v>90015</v>
      </c>
      <c r="Y44" s="47">
        <f>'歳出（性質別）'!K11</f>
        <v>77620</v>
      </c>
      <c r="Z44" s="47">
        <f>'歳出（性質別）'!L11</f>
        <v>73264</v>
      </c>
      <c r="AA44" s="47">
        <f>'歳出（性質別）'!M11</f>
        <v>67386</v>
      </c>
      <c r="AB44" s="47">
        <f>'歳出（性質別）'!N11</f>
        <v>65857</v>
      </c>
      <c r="AC44" s="47">
        <f>'歳出（性質別）'!O11</f>
        <v>57863</v>
      </c>
      <c r="AD44" s="47">
        <f>'歳出（性質別）'!P11</f>
        <v>50488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28748</v>
      </c>
      <c r="S45" s="47">
        <f>'歳出（性質別）'!E16</f>
        <v>31241</v>
      </c>
      <c r="T45" s="47">
        <f>'歳出（性質別）'!F16</f>
        <v>40261</v>
      </c>
      <c r="U45" s="47">
        <f>'歳出（性質別）'!G16</f>
        <v>159783</v>
      </c>
      <c r="V45" s="47">
        <f>'歳出（性質別）'!H16</f>
        <v>45065</v>
      </c>
      <c r="W45" s="47">
        <f>'歳出（性質別）'!I16</f>
        <v>47540</v>
      </c>
      <c r="X45" s="47">
        <f>'歳出（性質別）'!J16</f>
        <v>50048</v>
      </c>
      <c r="Y45" s="47">
        <f>'歳出（性質別）'!K16</f>
        <v>53829</v>
      </c>
      <c r="Z45" s="47">
        <f>'歳出（性質別）'!L16</f>
        <v>56429</v>
      </c>
      <c r="AA45" s="47">
        <f>'歳出（性質別）'!M16</f>
        <v>57893</v>
      </c>
      <c r="AB45" s="47">
        <f>'歳出（性質別）'!N16</f>
        <v>59767</v>
      </c>
      <c r="AC45" s="47">
        <f>'歳出（性質別）'!O16</f>
        <v>62121</v>
      </c>
      <c r="AD45" s="47">
        <f>'歳出（性質別）'!P16</f>
        <v>67925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1871033</v>
      </c>
      <c r="S46" s="47">
        <f>'歳出（性質別）'!E18</f>
        <v>1999200</v>
      </c>
      <c r="T46" s="47">
        <f>'歳出（性質別）'!F18</f>
        <v>1746955</v>
      </c>
      <c r="U46" s="47">
        <f>'歳出（性質別）'!G18</f>
        <v>1514635</v>
      </c>
      <c r="V46" s="47">
        <f>'歳出（性質別）'!H18</f>
        <v>1903353</v>
      </c>
      <c r="W46" s="47">
        <f>'歳出（性質別）'!I18</f>
        <v>1608248</v>
      </c>
      <c r="X46" s="47">
        <f>'歳出（性質別）'!J18</f>
        <v>1915311</v>
      </c>
      <c r="Y46" s="47">
        <f>'歳出（性質別）'!K18</f>
        <v>1638376</v>
      </c>
      <c r="Z46" s="47">
        <f>'歳出（性質別）'!L18</f>
        <v>1330335</v>
      </c>
      <c r="AA46" s="47">
        <f>'歳出（性質別）'!M18</f>
        <v>1303038</v>
      </c>
      <c r="AB46" s="47">
        <f>'歳出（性質別）'!N18</f>
        <v>1678326</v>
      </c>
      <c r="AC46" s="47">
        <f>'歳出（性質別）'!O18</f>
        <v>1114683</v>
      </c>
      <c r="AD46" s="47">
        <f>'歳出（性質別）'!P18</f>
        <v>663029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4610811</v>
      </c>
      <c r="S47" s="47">
        <f>'歳出（性質別）'!E23</f>
        <v>4964932</v>
      </c>
      <c r="T47" s="47">
        <f>'歳出（性質別）'!F23</f>
        <v>4886202</v>
      </c>
      <c r="U47" s="47">
        <f>'歳出（性質別）'!G23</f>
        <v>4757171</v>
      </c>
      <c r="V47" s="47">
        <f>'歳出（性質別）'!H23</f>
        <v>5302461</v>
      </c>
      <c r="W47" s="47">
        <f>'歳出（性質別）'!I23</f>
        <v>5590544</v>
      </c>
      <c r="X47" s="47">
        <f>'歳出（性質別）'!J23</f>
        <v>5573551</v>
      </c>
      <c r="Y47" s="47">
        <f>'歳出（性質別）'!K23</f>
        <v>5464507</v>
      </c>
      <c r="Z47" s="47">
        <f>'歳出（性質別）'!L23</f>
        <v>5353670</v>
      </c>
      <c r="AA47" s="47">
        <f>'歳出（性質別）'!M23</f>
        <v>4931152</v>
      </c>
      <c r="AB47" s="47">
        <f>'歳出（性質別）'!N23</f>
        <v>5511997</v>
      </c>
      <c r="AC47" s="47">
        <f>'歳出（性質別）'!O23</f>
        <v>4954389</v>
      </c>
      <c r="AD47" s="47">
        <f>'歳出（性質別）'!P23</f>
        <v>4430306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915609</v>
      </c>
      <c r="S55" s="47">
        <f>'歳出（目的別）'!E5</f>
        <v>800097</v>
      </c>
      <c r="T55" s="47">
        <f>'歳出（目的別）'!F5</f>
        <v>1057519</v>
      </c>
      <c r="U55" s="47">
        <f>'歳出（目的別）'!G5</f>
        <v>937425</v>
      </c>
      <c r="V55" s="47">
        <f>'歳出（目的別）'!H5</f>
        <v>1000711</v>
      </c>
      <c r="W55" s="47">
        <f>'歳出（目的別）'!I5</f>
        <v>1138804</v>
      </c>
      <c r="X55" s="47">
        <f>'歳出（目的別）'!J5</f>
        <v>647831</v>
      </c>
      <c r="Y55" s="47">
        <f>'歳出（目的別）'!K5</f>
        <v>945170</v>
      </c>
      <c r="Z55" s="47">
        <f>'歳出（目的別）'!L5</f>
        <v>856835</v>
      </c>
      <c r="AA55" s="47">
        <f>'歳出（目的別）'!M5</f>
        <v>764749</v>
      </c>
      <c r="AB55" s="47">
        <f>'歳出（目的別）'!N5</f>
        <v>1293324</v>
      </c>
      <c r="AC55" s="47">
        <f>'歳出（目的別）'!O5</f>
        <v>782471</v>
      </c>
      <c r="AD55" s="47">
        <f>'歳出（目的別）'!P5</f>
        <v>743387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364941</v>
      </c>
      <c r="S56" s="47">
        <f>'歳出（目的別）'!E6</f>
        <v>467179</v>
      </c>
      <c r="T56" s="47">
        <f>'歳出（目的別）'!F6</f>
        <v>498162</v>
      </c>
      <c r="U56" s="47">
        <f>'歳出（目的別）'!G6</f>
        <v>677819</v>
      </c>
      <c r="V56" s="47">
        <f>'歳出（目的別）'!H6</f>
        <v>564489</v>
      </c>
      <c r="W56" s="47">
        <f>'歳出（目的別）'!I6</f>
        <v>614250</v>
      </c>
      <c r="X56" s="47">
        <f>'歳出（目的別）'!J6</f>
        <v>640435</v>
      </c>
      <c r="Y56" s="47">
        <f>'歳出（目的別）'!K6</f>
        <v>691222</v>
      </c>
      <c r="Z56" s="47">
        <f>'歳出（目的別）'!L6</f>
        <v>811351</v>
      </c>
      <c r="AA56" s="47">
        <f>'歳出（目的別）'!M6</f>
        <v>611231</v>
      </c>
      <c r="AB56" s="47">
        <f>'歳出（目的別）'!N6</f>
        <v>1035317</v>
      </c>
      <c r="AC56" s="47">
        <f>'歳出（目的別）'!O6</f>
        <v>722167</v>
      </c>
      <c r="AD56" s="47">
        <f>'歳出（目的別）'!P6</f>
        <v>776457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266577</v>
      </c>
      <c r="S57" s="47">
        <f>'歳出（目的別）'!E7</f>
        <v>320660</v>
      </c>
      <c r="T57" s="47">
        <f>'歳出（目的別）'!F7</f>
        <v>302473</v>
      </c>
      <c r="U57" s="47">
        <f>'歳出（目的別）'!G7</f>
        <v>316448</v>
      </c>
      <c r="V57" s="47">
        <f>'歳出（目的別）'!H7</f>
        <v>388555</v>
      </c>
      <c r="W57" s="47">
        <f>'歳出（目的別）'!I7</f>
        <v>401859</v>
      </c>
      <c r="X57" s="47">
        <f>'歳出（目的別）'!J7</f>
        <v>445870</v>
      </c>
      <c r="Y57" s="47">
        <f>'歳出（目的別）'!K7</f>
        <v>416760</v>
      </c>
      <c r="Z57" s="47">
        <f>'歳出（目的別）'!L7</f>
        <v>372350</v>
      </c>
      <c r="AA57" s="47">
        <f>'歳出（目的別）'!M7</f>
        <v>411614</v>
      </c>
      <c r="AB57" s="47">
        <f>'歳出（目的別）'!N7</f>
        <v>419694</v>
      </c>
      <c r="AC57" s="47">
        <f>'歳出（目的別）'!O7</f>
        <v>709898</v>
      </c>
      <c r="AD57" s="47">
        <f>'歳出（目的別）'!P7</f>
        <v>423940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787649</v>
      </c>
      <c r="S58" s="47">
        <f>'歳出（目的別）'!E9</f>
        <v>904409</v>
      </c>
      <c r="T58" s="47">
        <f>'歳出（目的別）'!F9</f>
        <v>1009228</v>
      </c>
      <c r="U58" s="47">
        <f>'歳出（目的別）'!G9</f>
        <v>806222</v>
      </c>
      <c r="V58" s="47">
        <f>'歳出（目的別）'!H9</f>
        <v>1232230</v>
      </c>
      <c r="W58" s="47">
        <f>'歳出（目的別）'!I9</f>
        <v>1050446</v>
      </c>
      <c r="X58" s="47">
        <f>'歳出（目的別）'!J9</f>
        <v>855234</v>
      </c>
      <c r="Y58" s="47">
        <f>'歳出（目的別）'!K9</f>
        <v>941992</v>
      </c>
      <c r="Z58" s="47">
        <f>'歳出（目的別）'!L9</f>
        <v>760863</v>
      </c>
      <c r="AA58" s="47">
        <f>'歳出（目的別）'!M9</f>
        <v>1068935</v>
      </c>
      <c r="AB58" s="47">
        <f>'歳出（目的別）'!N9</f>
        <v>785529</v>
      </c>
      <c r="AC58" s="47">
        <f>'歳出（目的別）'!O9</f>
        <v>838462</v>
      </c>
      <c r="AD58" s="47">
        <f>'歳出（目的別）'!P9</f>
        <v>603435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64148</v>
      </c>
      <c r="S59" s="47">
        <f>'歳出（目的別）'!E10</f>
        <v>68474</v>
      </c>
      <c r="T59" s="47">
        <f>'歳出（目的別）'!F10</f>
        <v>123342</v>
      </c>
      <c r="U59" s="47">
        <f>'歳出（目的別）'!G10</f>
        <v>130378</v>
      </c>
      <c r="V59" s="47">
        <f>'歳出（目的別）'!H10</f>
        <v>139988</v>
      </c>
      <c r="W59" s="47">
        <f>'歳出（目的別）'!I10</f>
        <v>182159</v>
      </c>
      <c r="X59" s="47">
        <f>'歳出（目的別）'!J10</f>
        <v>204427</v>
      </c>
      <c r="Y59" s="47">
        <f>'歳出（目的別）'!K10</f>
        <v>158629</v>
      </c>
      <c r="Z59" s="47">
        <f>'歳出（目的別）'!L10</f>
        <v>152825</v>
      </c>
      <c r="AA59" s="47">
        <f>'歳出（目的別）'!M10</f>
        <v>167723</v>
      </c>
      <c r="AB59" s="47">
        <f>'歳出（目的別）'!N10</f>
        <v>160795</v>
      </c>
      <c r="AC59" s="47">
        <f>'歳出（目的別）'!O10</f>
        <v>156635</v>
      </c>
      <c r="AD59" s="47">
        <f>'歳出（目的別）'!P10</f>
        <v>214118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1026933</v>
      </c>
      <c r="S60" s="47">
        <f>'歳出（目的別）'!E11</f>
        <v>1154828</v>
      </c>
      <c r="T60" s="47">
        <f>'歳出（目的別）'!F11</f>
        <v>754193</v>
      </c>
      <c r="U60" s="47">
        <f>'歳出（目的別）'!G11</f>
        <v>621753</v>
      </c>
      <c r="V60" s="47">
        <f>'歳出（目的別）'!H11</f>
        <v>635927</v>
      </c>
      <c r="W60" s="47">
        <f>'歳出（目的別）'!I11</f>
        <v>804241</v>
      </c>
      <c r="X60" s="47">
        <f>'歳出（目的別）'!J11</f>
        <v>760753</v>
      </c>
      <c r="Y60" s="47">
        <f>'歳出（目的別）'!K11</f>
        <v>754960</v>
      </c>
      <c r="Z60" s="47">
        <f>'歳出（目的別）'!L11</f>
        <v>534362</v>
      </c>
      <c r="AA60" s="47">
        <f>'歳出（目的別）'!M11</f>
        <v>500972</v>
      </c>
      <c r="AB60" s="47">
        <f>'歳出（目的別）'!N11</f>
        <v>384977</v>
      </c>
      <c r="AC60" s="47">
        <f>'歳出（目的別）'!O11</f>
        <v>295158</v>
      </c>
      <c r="AD60" s="47">
        <f>'歳出（目的別）'!P11</f>
        <v>342885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533348</v>
      </c>
      <c r="S61" s="47">
        <f>'歳出（目的別）'!E13</f>
        <v>628101</v>
      </c>
      <c r="T61" s="47">
        <f>'歳出（目的別）'!F13</f>
        <v>500545</v>
      </c>
      <c r="U61" s="47">
        <f>'歳出（目的別）'!G13</f>
        <v>629020</v>
      </c>
      <c r="V61" s="47">
        <f>'歳出（目的別）'!H13</f>
        <v>542523</v>
      </c>
      <c r="W61" s="47">
        <f>'歳出（目的別）'!I13</f>
        <v>603568</v>
      </c>
      <c r="X61" s="47">
        <f>'歳出（目的別）'!J13</f>
        <v>1232475</v>
      </c>
      <c r="Y61" s="47">
        <f>'歳出（目的別）'!K13</f>
        <v>683701</v>
      </c>
      <c r="Z61" s="47">
        <f>'歳出（目的別）'!L13</f>
        <v>1012694</v>
      </c>
      <c r="AA61" s="47">
        <f>'歳出（目的別）'!M13</f>
        <v>598166</v>
      </c>
      <c r="AB61" s="47">
        <f>'歳出（目的別）'!N13</f>
        <v>544725</v>
      </c>
      <c r="AC61" s="47">
        <f>'歳出（目的別）'!O13</f>
        <v>530495</v>
      </c>
      <c r="AD61" s="47">
        <f>'歳出（目的別）'!P13</f>
        <v>475871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365194</v>
      </c>
      <c r="S62" s="47">
        <f>'歳出（目的別）'!E15</f>
        <v>363977</v>
      </c>
      <c r="T62" s="47">
        <f>'歳出（目的別）'!F15</f>
        <v>368300</v>
      </c>
      <c r="U62" s="47">
        <f>'歳出（目的別）'!G15</f>
        <v>382431</v>
      </c>
      <c r="V62" s="47">
        <f>'歳出（目的別）'!H15</f>
        <v>381230</v>
      </c>
      <c r="W62" s="47">
        <f>'歳出（目的別）'!I15</f>
        <v>418846</v>
      </c>
      <c r="X62" s="47">
        <f>'歳出（目的別）'!J15</f>
        <v>450277</v>
      </c>
      <c r="Y62" s="47">
        <f>'歳出（目的別）'!K15</f>
        <v>458180</v>
      </c>
      <c r="Z62" s="47">
        <f>'歳出（目的別）'!L15</f>
        <v>476376</v>
      </c>
      <c r="AA62" s="47">
        <f>'歳出（目的別）'!M15</f>
        <v>477822</v>
      </c>
      <c r="AB62" s="47">
        <f>'歳出（目的別）'!N15</f>
        <v>518828</v>
      </c>
      <c r="AC62" s="47">
        <f>'歳出（目的別）'!O15</f>
        <v>551354</v>
      </c>
      <c r="AD62" s="47">
        <f>'歳出（目的別）'!P15</f>
        <v>547043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4610811</v>
      </c>
      <c r="S63" s="47">
        <f>'歳出（目的別）'!E19</f>
        <v>4964932</v>
      </c>
      <c r="T63" s="47">
        <f>'歳出（目的別）'!F19</f>
        <v>4886202</v>
      </c>
      <c r="U63" s="47">
        <f>'歳出（目的別）'!G19</f>
        <v>4757171</v>
      </c>
      <c r="V63" s="47">
        <f>'歳出（目的別）'!H19</f>
        <v>5302561</v>
      </c>
      <c r="W63" s="47">
        <f>'歳出（目的別）'!I19</f>
        <v>5590544</v>
      </c>
      <c r="X63" s="47">
        <f>'歳出（目的別）'!J19</f>
        <v>5573551</v>
      </c>
      <c r="Y63" s="47">
        <f>'歳出（目的別）'!K19</f>
        <v>5463663</v>
      </c>
      <c r="Z63" s="47">
        <f>'歳出（目的別）'!L19</f>
        <v>5353670</v>
      </c>
      <c r="AA63" s="47">
        <f>'歳出（目的別）'!M19</f>
        <v>4931152</v>
      </c>
      <c r="AB63" s="47">
        <f>'歳出（目的別）'!N19</f>
        <v>5511997</v>
      </c>
      <c r="AC63" s="47">
        <f>'歳出（目的別）'!O19</f>
        <v>4954389</v>
      </c>
      <c r="AD63" s="47">
        <f>'歳出（目的別）'!P19</f>
        <v>4430306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736704</v>
      </c>
      <c r="S78" s="47">
        <f>'歳出（性質別）'!E19</f>
        <v>901355</v>
      </c>
      <c r="T78" s="47">
        <f>'歳出（性質別）'!F19</f>
        <v>536509</v>
      </c>
      <c r="U78" s="47">
        <f>'歳出（性質別）'!G19</f>
        <v>291529</v>
      </c>
      <c r="V78" s="47">
        <f>'歳出（性質別）'!H19</f>
        <v>456503</v>
      </c>
      <c r="W78" s="47">
        <f>'歳出（性質別）'!I19</f>
        <v>424885</v>
      </c>
      <c r="X78" s="47">
        <f>'歳出（性質別）'!J19</f>
        <v>411151</v>
      </c>
      <c r="Y78" s="47">
        <f>'歳出（性質別）'!K19</f>
        <v>696281</v>
      </c>
      <c r="Z78" s="47">
        <f>'歳出（性質別）'!L19</f>
        <v>461740</v>
      </c>
      <c r="AA78" s="47">
        <f>'歳出（性質別）'!M19</f>
        <v>712979</v>
      </c>
      <c r="AB78" s="47">
        <f>'歳出（性質別）'!N19</f>
        <v>314199</v>
      </c>
      <c r="AC78" s="47">
        <f>'歳出（性質別）'!O19</f>
        <v>578058</v>
      </c>
      <c r="AD78" s="47">
        <f>'歳出（性質別）'!P19</f>
        <v>216127</v>
      </c>
    </row>
    <row r="79" spans="13:30" ht="13.5">
      <c r="M79" s="39" t="str">
        <f>'財政指標'!$M$1</f>
        <v>喜連川町</v>
      </c>
      <c r="P79" t="s">
        <v>173</v>
      </c>
      <c r="Q79">
        <f>'歳出（性質別）'!B20</f>
        <v>0</v>
      </c>
      <c r="R79" s="47">
        <f>'歳出（性質別）'!D20</f>
        <v>1103529</v>
      </c>
      <c r="S79" s="47">
        <f>'歳出（性質別）'!E20</f>
        <v>1064695</v>
      </c>
      <c r="T79" s="47">
        <f>'歳出（性質別）'!F20</f>
        <v>1186791</v>
      </c>
      <c r="U79" s="47">
        <f>'歳出（性質別）'!G20</f>
        <v>1215506</v>
      </c>
      <c r="V79" s="47">
        <f>'歳出（性質別）'!H20</f>
        <v>1429980</v>
      </c>
      <c r="W79" s="47">
        <f>'歳出（性質別）'!I20</f>
        <v>1172363</v>
      </c>
      <c r="X79" s="47">
        <f>'歳出（性質別）'!J20</f>
        <v>1462160</v>
      </c>
      <c r="Y79" s="47">
        <f>'歳出（性質別）'!K20</f>
        <v>903788</v>
      </c>
      <c r="Z79" s="47">
        <f>'歳出（性質別）'!L20</f>
        <v>828842</v>
      </c>
      <c r="AA79" s="47">
        <f>'歳出（性質別）'!M20</f>
        <v>568875</v>
      </c>
      <c r="AB79" s="47">
        <f>'歳出（性質別）'!N20</f>
        <v>1342934</v>
      </c>
      <c r="AC79" s="47">
        <f>'歳出（性質別）'!O20</f>
        <v>525925</v>
      </c>
      <c r="AD79" s="47">
        <f>'歳出（性質別）'!P20</f>
        <v>437902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4610811</v>
      </c>
      <c r="S94" s="47">
        <f>'財政指標'!F6</f>
        <v>4964932</v>
      </c>
      <c r="T94" s="47">
        <f>'財政指標'!G6</f>
        <v>4886202</v>
      </c>
      <c r="U94" s="47">
        <f>'財政指標'!H6</f>
        <v>4757171</v>
      </c>
      <c r="V94" s="47">
        <f>'財政指標'!I6</f>
        <v>5302561</v>
      </c>
      <c r="W94" s="47">
        <f>'財政指標'!J6</f>
        <v>5590544</v>
      </c>
      <c r="X94" s="47">
        <f>'財政指標'!K6</f>
        <v>5573551</v>
      </c>
      <c r="Y94" s="47">
        <f>'財政指標'!L6</f>
        <v>5463663</v>
      </c>
      <c r="Z94" s="47">
        <f>'財政指標'!M6</f>
        <v>5353670</v>
      </c>
      <c r="AA94" s="47">
        <f>'財政指標'!N6</f>
        <v>4931152</v>
      </c>
      <c r="AB94" s="47">
        <f>'財政指標'!O6</f>
        <v>5511997</v>
      </c>
      <c r="AC94" s="47">
        <f>'財政指標'!P6</f>
        <v>4954389</v>
      </c>
      <c r="AD94" s="47">
        <f>'財政指標'!Q6</f>
        <v>4430306</v>
      </c>
    </row>
    <row r="95" spans="16:30" ht="13.5">
      <c r="P95" t="s">
        <v>155</v>
      </c>
      <c r="Q95">
        <f>'財政指標'!B29</f>
        <v>0</v>
      </c>
      <c r="R95" s="47">
        <f>'財政指標'!E29</f>
        <v>2493293</v>
      </c>
      <c r="S95" s="47">
        <f>'財政指標'!F29</f>
        <v>2420418</v>
      </c>
      <c r="T95" s="47">
        <f>'財政指標'!G29</f>
        <v>2705661</v>
      </c>
      <c r="U95" s="47">
        <f>'財政指標'!H29</f>
        <v>2989400</v>
      </c>
      <c r="V95" s="47">
        <f>'財政指標'!I29</f>
        <v>3347167</v>
      </c>
      <c r="W95" s="47">
        <f>'財政指標'!J29</f>
        <v>3561417</v>
      </c>
      <c r="X95" s="47">
        <f>'財政指標'!K29</f>
        <v>4187218</v>
      </c>
      <c r="Y95" s="47">
        <f>'財政指標'!L29</f>
        <v>4522377</v>
      </c>
      <c r="Z95" s="47">
        <f>'財政指標'!M29</f>
        <v>4743786</v>
      </c>
      <c r="AA95" s="47">
        <f>'財政指標'!N29</f>
        <v>4743998</v>
      </c>
      <c r="AB95" s="47">
        <f>'財政指標'!O29</f>
        <v>4949355</v>
      </c>
      <c r="AC95" s="47">
        <f>'財政指標'!P29</f>
        <v>5086168</v>
      </c>
      <c r="AD95" s="47">
        <f>'財政指標'!Q29</f>
        <v>5254879</v>
      </c>
    </row>
  </sheetData>
  <sheetProtection/>
  <printOptions/>
  <pageMargins left="0.7874015748031497" right="0.7874015748031497" top="0.7874015748031497" bottom="0.73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2007-02-19T20:10:23Z</cp:lastPrinted>
  <dcterms:created xsi:type="dcterms:W3CDTF">2002-01-04T12:12:41Z</dcterms:created>
  <dcterms:modified xsi:type="dcterms:W3CDTF">2007-11-06T07:45:43Z</dcterms:modified>
  <cp:category/>
  <cp:version/>
  <cp:contentType/>
  <cp:contentStatus/>
</cp:coreProperties>
</file>