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<sst xmlns="http://schemas.openxmlformats.org/spreadsheetml/2006/main" count="397" uniqueCount="208">
  <si>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</si>
  <si>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</si>
  <si>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</si>
  <si>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</si>
  <si>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</si>
  <si>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</si>
  <si>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</si>
  <si>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</si>
  <si>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</si>
  <si>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</si>
  <si>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</si>
  <si>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</si>
  <si>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</si>
  <si>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</si>
  <si>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</si>
  <si>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</si>
  <si>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</si>
  <si>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</si>
  <si>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</si>
  <si>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</si>
  <si>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</si>
  <si>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</si>
  <si>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</si>
  <si>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</si>
  <si>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</si>
  <si>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</si>
  <si>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</si>
  <si>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</si>
  <si>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</si>
  <si>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</si>
  <si>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</si>
  <si>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</si>
  <si>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</si>
  <si>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</si>
  <si>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</si>
  <si>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</si>
  <si>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</si>
  <si>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</si>
  <si>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</si>
  <si>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</si>
  <si>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</si>
  <si>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</si>
  <si>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</si>
  <si>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</si>
  <si>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</si>
  <si>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</si>
  <si>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</si>
  <si>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</si>
  <si>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</si>
  <si>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</si>
  <si>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</si>
  <si>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</si>
  <si>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</si>
  <si>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</si>
  <si>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</si>
  <si>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</si>
  <si>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</si>
  <si>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</si>
  <si>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</si>
  <si>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</si>
  <si>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</si>
  <si>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</si>
  <si>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</si>
  <si>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</si>
  <si>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</si>
  <si>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</si>
  <si>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</si>
  <si>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</si>
  <si>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</si>
  <si>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</si>
  <si>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</si>
  <si>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</si>
  <si>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</si>
  <si>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</si>
  <si>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</si>
  <si>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</si>
  <si>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</si>
  <si>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</si>
  <si>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</si>
  <si>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</si>
  <si>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</si>
  <si>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</si>
  <si>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</si>
  <si>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</si>
  <si>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</si>
  <si>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</si>
  <si>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</si>
  <si>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</si>
  <si>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</si>
  <si>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</si>
  <si>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</si>
  <si>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</si>
  <si>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</si>
  <si>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</si>
  <si>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</si>
  <si>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</si>
  <si>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</si>
  <si>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</si>
  <si>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</si>
  <si>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</si>
  <si>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</si>
  <si>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</si>
  <si>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</si>
  <si>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</si>
  <si>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</si>
  <si>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</si>
  <si>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</si>
  <si>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</si>
  <si>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</si>
  <si>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</si>
  <si>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</si>
  <si>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</si>
  <si>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</si>
  <si>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</si>
  <si>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</si>
  <si>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</si>
  <si>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</si>
  <si>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</si>
  <si>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</si>
  <si>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</si>
  <si>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</si>
  <si>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</si>
  <si>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</si>
  <si>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</si>
  <si>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</si>
  <si>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</si>
  <si>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</si>
  <si>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</si>
  <si>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</si>
  <si>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</si>
  <si>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</si>
  <si>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</si>
  <si>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</si>
  <si>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</si>
  <si>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</si>
  <si>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</si>
  <si>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</si>
  <si>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</si>
  <si>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</si>
  <si>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</si>
  <si>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</si>
  <si>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</si>
  <si>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</si>
  <si>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</si>
  <si>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</si>
  <si>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</si>
  <si>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</si>
  <si>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</si>
  <si>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</si>
  <si>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</si>
  <si>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</si>
  <si>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</si>
  <si>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</si>
  <si>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</si>
  <si>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</si>
  <si>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</si>
  <si>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</si>
  <si>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</si>
  <si>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</si>
  <si>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</si>
  <si>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</si>
  <si>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</si>
  <si>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</si>
  <si>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</si>
  <si>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</si>
  <si>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</si>
  <si>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</si>
  <si>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</si>
  <si>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</si>
  <si>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</si>
  <si>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</si>
  <si>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</si>
  <si>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</si>
  <si>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</si>
  <si>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</si>
  <si>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</si>
  <si>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</si>
  <si>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</si>
  <si>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</si>
  <si>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</si>
  <si>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</si>
  <si>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</si>
  <si>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</si>
  <si>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</si>
  <si>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</si>
  <si>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</si>
  <si>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</si>
  <si>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</si>
  <si>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</si>
  <si>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</si>
  <si>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塩原町</t>
  </si>
  <si>
    <t>０１(H13)</t>
  </si>
  <si>
    <t>０１(H13）</t>
  </si>
  <si>
    <t>０１(H13)</t>
  </si>
  <si>
    <t>０２(H14)</t>
  </si>
  <si>
    <t>０３(H15)</t>
  </si>
  <si>
    <t>０２(H14）</t>
  </si>
  <si>
    <t>０３(H15）</t>
  </si>
  <si>
    <t>０２(H14）</t>
  </si>
  <si>
    <t>０３(H15）</t>
  </si>
  <si>
    <t>０２(H14）</t>
  </si>
  <si>
    <t>０３(H15）</t>
  </si>
  <si>
    <t>０２(H14）</t>
  </si>
  <si>
    <t>０３(H15）</t>
  </si>
  <si>
    <t>０２(H14）</t>
  </si>
  <si>
    <t>０３(H15）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</si>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</sst>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0.99675"/>
          <c:h val="0.814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64148181"/>
        <c:axId val="24672606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40486799"/>
        <c:axId val="23255464"/>
      </c:lineChart>
      <c:catAx>
        <c:axId val="64148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72606"/>
        <c:crosses val="autoZero"/>
        <c:auto val="0"/>
        <c:lblOffset val="100"/>
        <c:tickLblSkip val="1"/>
        <c:noMultiLvlLbl val="0"/>
      </c:catAx>
      <c:valAx>
        <c:axId val="24672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48181"/>
        <c:crossesAt val="1"/>
        <c:crossBetween val="between"/>
        <c:dispUnits/>
      </c:valAx>
      <c:catAx>
        <c:axId val="40486799"/>
        <c:scaling>
          <c:orientation val="minMax"/>
        </c:scaling>
        <c:axPos val="b"/>
        <c:delete val="1"/>
        <c:majorTickMark val="out"/>
        <c:minorTickMark val="none"/>
        <c:tickLblPos val="nextTo"/>
        <c:crossAx val="23255464"/>
        <c:crosses val="autoZero"/>
        <c:auto val="0"/>
        <c:lblOffset val="100"/>
        <c:tickLblSkip val="1"/>
        <c:noMultiLvlLbl val="0"/>
      </c:catAx>
      <c:valAx>
        <c:axId val="23255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67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1025"/>
          <c:w val="0.753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475"/>
          <c:w val="0.952"/>
          <c:h val="0.806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25904617"/>
        <c:axId val="35630226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50186211"/>
        <c:axId val="35060764"/>
      </c:lineChart>
      <c:catAx>
        <c:axId val="25904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30226"/>
        <c:crosses val="autoZero"/>
        <c:auto val="0"/>
        <c:lblOffset val="100"/>
        <c:tickLblSkip val="1"/>
        <c:noMultiLvlLbl val="0"/>
      </c:catAx>
      <c:valAx>
        <c:axId val="35630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4617"/>
        <c:crossesAt val="1"/>
        <c:crossBetween val="between"/>
        <c:dispUnits/>
      </c:valAx>
      <c:catAx>
        <c:axId val="50186211"/>
        <c:scaling>
          <c:orientation val="minMax"/>
        </c:scaling>
        <c:axPos val="b"/>
        <c:delete val="1"/>
        <c:majorTickMark val="out"/>
        <c:minorTickMark val="none"/>
        <c:tickLblPos val="nextTo"/>
        <c:crossAx val="35060764"/>
        <c:crosses val="autoZero"/>
        <c:auto val="0"/>
        <c:lblOffset val="100"/>
        <c:tickLblSkip val="1"/>
        <c:noMultiLvlLbl val="0"/>
      </c:catAx>
      <c:valAx>
        <c:axId val="350607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62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03"/>
          <c:w val="0.872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225"/>
          <c:w val="0.93325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57501565"/>
        <c:axId val="64975430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57501565"/>
        <c:axId val="64975430"/>
      </c:lineChart>
      <c:catAx>
        <c:axId val="57501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5430"/>
        <c:crosses val="autoZero"/>
        <c:auto val="0"/>
        <c:lblOffset val="100"/>
        <c:tickLblSkip val="1"/>
        <c:noMultiLvlLbl val="0"/>
      </c:catAx>
      <c:valAx>
        <c:axId val="64975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1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75"/>
          <c:y val="0.937"/>
          <c:w val="0.502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775"/>
          <c:w val="0.967"/>
          <c:h val="0.800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44424887"/>
        <c:axId val="34101520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23889809"/>
        <c:axId val="25401978"/>
      </c:lineChart>
      <c:catAx>
        <c:axId val="44424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01520"/>
        <c:crosses val="autoZero"/>
        <c:auto val="0"/>
        <c:lblOffset val="100"/>
        <c:tickLblSkip val="1"/>
        <c:noMultiLvlLbl val="0"/>
      </c:catAx>
      <c:valAx>
        <c:axId val="34101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24887"/>
        <c:crossesAt val="1"/>
        <c:crossBetween val="between"/>
        <c:dispUnits/>
      </c:valAx>
      <c:catAx>
        <c:axId val="23889809"/>
        <c:scaling>
          <c:orientation val="minMax"/>
        </c:scaling>
        <c:axPos val="b"/>
        <c:delete val="1"/>
        <c:majorTickMark val="out"/>
        <c:minorTickMark val="none"/>
        <c:tickLblPos val="nextTo"/>
        <c:crossAx val="25401978"/>
        <c:crosses val="autoZero"/>
        <c:auto val="0"/>
        <c:lblOffset val="100"/>
        <c:tickLblSkip val="1"/>
        <c:noMultiLvlLbl val="0"/>
      </c:catAx>
      <c:valAx>
        <c:axId val="254019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98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8715"/>
          <c:w val="0.7872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"/>
          <c:w val="0.97175"/>
          <c:h val="0.8142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49961995"/>
        <c:axId val="11518084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1439269"/>
        <c:axId val="16905518"/>
      </c:lineChart>
      <c:catAx>
        <c:axId val="49961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18084"/>
        <c:crosses val="autoZero"/>
        <c:auto val="0"/>
        <c:lblOffset val="100"/>
        <c:tickLblSkip val="1"/>
        <c:noMultiLvlLbl val="0"/>
      </c:catAx>
      <c:valAx>
        <c:axId val="11518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61995"/>
        <c:crossesAt val="1"/>
        <c:crossBetween val="between"/>
        <c:dispUnits/>
      </c:valAx>
      <c:catAx>
        <c:axId val="1439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6905518"/>
        <c:crosses val="autoZero"/>
        <c:auto val="0"/>
        <c:lblOffset val="100"/>
        <c:tickLblSkip val="1"/>
        <c:noMultiLvlLbl val="0"/>
      </c:catAx>
      <c:valAx>
        <c:axId val="16905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2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"/>
          <c:y val="0.90025"/>
          <c:w val="0.967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8175"/>
          <c:w val="0.97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30248927"/>
        <c:axId val="22020728"/>
      </c:barChart>
      <c:catAx>
        <c:axId val="30248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20728"/>
        <c:crosses val="autoZero"/>
        <c:auto val="1"/>
        <c:lblOffset val="100"/>
        <c:tickLblSkip val="1"/>
        <c:noMultiLvlLbl val="0"/>
      </c:catAx>
      <c:valAx>
        <c:axId val="22020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37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28575</xdr:rowOff>
    </xdr:to>
    <xdr:graphicFrame>
      <xdr:nvGraphicFramePr>
        <xdr:cNvPr id="1" name="Chart 4"/>
        <xdr:cNvGraphicFramePr/>
      </xdr:nvGraphicFramePr>
      <xdr:xfrm>
        <a:off x="28575" y="200025"/>
        <a:ext cx="4838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19050</xdr:rowOff>
    </xdr:from>
    <xdr:to>
      <xdr:col>13</xdr:col>
      <xdr:colOff>695325</xdr:colOff>
      <xdr:row>38</xdr:row>
      <xdr:rowOff>47625</xdr:rowOff>
    </xdr:to>
    <xdr:graphicFrame>
      <xdr:nvGraphicFramePr>
        <xdr:cNvPr id="2" name="Chart 5"/>
        <xdr:cNvGraphicFramePr/>
      </xdr:nvGraphicFramePr>
      <xdr:xfrm>
        <a:off x="4933950" y="190500"/>
        <a:ext cx="4800600" cy="637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676275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33925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7</xdr:col>
      <xdr:colOff>9525</xdr:colOff>
      <xdr:row>77</xdr:row>
      <xdr:rowOff>9525</xdr:rowOff>
    </xdr:to>
    <xdr:graphicFrame>
      <xdr:nvGraphicFramePr>
        <xdr:cNvPr id="4" name="Chart 7"/>
        <xdr:cNvGraphicFramePr/>
      </xdr:nvGraphicFramePr>
      <xdr:xfrm>
        <a:off x="0" y="6896100"/>
        <a:ext cx="487680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47625</xdr:rowOff>
    </xdr:from>
    <xdr:to>
      <xdr:col>13</xdr:col>
      <xdr:colOff>714375</xdr:colOff>
      <xdr:row>76</xdr:row>
      <xdr:rowOff>161925</xdr:rowOff>
    </xdr:to>
    <xdr:graphicFrame>
      <xdr:nvGraphicFramePr>
        <xdr:cNvPr id="5" name="Chart 8"/>
        <xdr:cNvGraphicFramePr/>
      </xdr:nvGraphicFramePr>
      <xdr:xfrm>
        <a:off x="4943475" y="6905625"/>
        <a:ext cx="4810125" cy="628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190</v>
      </c>
      <c r="P1" s="46" t="s">
        <v>190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194</v>
      </c>
      <c r="Q3" s="48" t="s">
        <v>195</v>
      </c>
    </row>
    <row r="4" spans="1:17" ht="13.5" customHeight="1">
      <c r="A4" s="74" t="s">
        <v>91</v>
      </c>
      <c r="B4" s="74"/>
      <c r="C4" s="50"/>
      <c r="D4" s="50"/>
      <c r="E4" s="50">
        <v>9270</v>
      </c>
      <c r="F4" s="50">
        <v>9273</v>
      </c>
      <c r="G4" s="50">
        <v>9194</v>
      </c>
      <c r="H4" s="50">
        <v>9031</v>
      </c>
      <c r="I4" s="50">
        <v>9049</v>
      </c>
      <c r="J4" s="50">
        <v>9064</v>
      </c>
      <c r="K4" s="50">
        <v>9030</v>
      </c>
      <c r="L4" s="50">
        <v>8943</v>
      </c>
      <c r="M4" s="50">
        <v>8937</v>
      </c>
      <c r="N4" s="50">
        <v>8936</v>
      </c>
      <c r="O4" s="50">
        <v>8890</v>
      </c>
      <c r="P4" s="50">
        <v>8867</v>
      </c>
      <c r="Q4" s="50">
        <v>8738</v>
      </c>
    </row>
    <row r="5" spans="1:17" ht="13.5" customHeight="1">
      <c r="A5" s="77" t="s">
        <v>13</v>
      </c>
      <c r="B5" s="52" t="s">
        <v>22</v>
      </c>
      <c r="C5" s="53"/>
      <c r="D5" s="53"/>
      <c r="E5" s="53">
        <v>5097535</v>
      </c>
      <c r="F5" s="53">
        <v>6910867</v>
      </c>
      <c r="G5" s="53">
        <v>5793394</v>
      </c>
      <c r="H5" s="53">
        <v>5776890</v>
      </c>
      <c r="I5" s="54">
        <v>6221112</v>
      </c>
      <c r="J5" s="53">
        <v>6970030</v>
      </c>
      <c r="K5" s="53">
        <v>6921319</v>
      </c>
      <c r="L5" s="53">
        <v>6983079</v>
      </c>
      <c r="M5" s="55">
        <v>6424949</v>
      </c>
      <c r="N5" s="55">
        <v>5902185</v>
      </c>
      <c r="O5" s="55">
        <v>5886576</v>
      </c>
      <c r="P5" s="55">
        <v>6086365</v>
      </c>
      <c r="Q5" s="55">
        <v>6086263</v>
      </c>
    </row>
    <row r="6" spans="1:17" ht="13.5" customHeight="1">
      <c r="A6" s="77"/>
      <c r="B6" s="52" t="s">
        <v>23</v>
      </c>
      <c r="C6" s="53"/>
      <c r="D6" s="53"/>
      <c r="E6" s="53">
        <v>4909010</v>
      </c>
      <c r="F6" s="53">
        <v>6635107</v>
      </c>
      <c r="G6" s="53">
        <v>5575539</v>
      </c>
      <c r="H6" s="53">
        <v>5482119</v>
      </c>
      <c r="I6" s="54">
        <v>5844225</v>
      </c>
      <c r="J6" s="53">
        <v>6737011</v>
      </c>
      <c r="K6" s="53">
        <v>6649413</v>
      </c>
      <c r="L6" s="53">
        <v>6697686</v>
      </c>
      <c r="M6" s="55">
        <v>5990147</v>
      </c>
      <c r="N6" s="55">
        <v>5667234</v>
      </c>
      <c r="O6" s="55">
        <v>5559683</v>
      </c>
      <c r="P6" s="55">
        <v>5830695</v>
      </c>
      <c r="Q6" s="55">
        <v>5803134</v>
      </c>
    </row>
    <row r="7" spans="1:17" ht="13.5" customHeight="1">
      <c r="A7" s="77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188525</v>
      </c>
      <c r="F7" s="54">
        <f t="shared" si="0"/>
        <v>275760</v>
      </c>
      <c r="G7" s="54">
        <f t="shared" si="0"/>
        <v>217855</v>
      </c>
      <c r="H7" s="54">
        <f t="shared" si="0"/>
        <v>294771</v>
      </c>
      <c r="I7" s="54">
        <f t="shared" si="0"/>
        <v>376887</v>
      </c>
      <c r="J7" s="54">
        <f t="shared" si="0"/>
        <v>233019</v>
      </c>
      <c r="K7" s="54">
        <f t="shared" si="0"/>
        <v>271906</v>
      </c>
      <c r="L7" s="54">
        <f>+L5-L6</f>
        <v>285393</v>
      </c>
      <c r="M7" s="54">
        <f>+M5-M6</f>
        <v>434802</v>
      </c>
      <c r="N7" s="54">
        <f>+N5-N6</f>
        <v>234951</v>
      </c>
      <c r="O7" s="54">
        <v>326893</v>
      </c>
      <c r="P7" s="54">
        <v>255670</v>
      </c>
      <c r="Q7" s="54">
        <v>283129</v>
      </c>
    </row>
    <row r="8" spans="1:17" ht="13.5" customHeight="1">
      <c r="A8" s="77"/>
      <c r="B8" s="52" t="s">
        <v>25</v>
      </c>
      <c r="C8" s="53"/>
      <c r="D8" s="53"/>
      <c r="E8" s="53">
        <v>45204</v>
      </c>
      <c r="F8" s="53">
        <v>24132</v>
      </c>
      <c r="G8" s="53">
        <v>9072</v>
      </c>
      <c r="H8" s="53">
        <v>101322</v>
      </c>
      <c r="I8" s="54">
        <v>179642</v>
      </c>
      <c r="J8" s="53">
        <v>44782</v>
      </c>
      <c r="K8" s="53">
        <v>33775</v>
      </c>
      <c r="L8" s="54">
        <v>15349</v>
      </c>
      <c r="M8" s="55">
        <v>157041</v>
      </c>
      <c r="N8" s="55">
        <v>49622</v>
      </c>
      <c r="O8" s="55">
        <v>90849</v>
      </c>
      <c r="P8" s="55">
        <v>76361</v>
      </c>
      <c r="Q8" s="55">
        <v>120786</v>
      </c>
    </row>
    <row r="9" spans="1:17" ht="13.5" customHeight="1">
      <c r="A9" s="77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143321</v>
      </c>
      <c r="F9" s="54">
        <f t="shared" si="1"/>
        <v>251628</v>
      </c>
      <c r="G9" s="54">
        <f t="shared" si="1"/>
        <v>208783</v>
      </c>
      <c r="H9" s="54">
        <f t="shared" si="1"/>
        <v>193449</v>
      </c>
      <c r="I9" s="54">
        <f t="shared" si="1"/>
        <v>197245</v>
      </c>
      <c r="J9" s="54">
        <f t="shared" si="1"/>
        <v>188237</v>
      </c>
      <c r="K9" s="54">
        <f t="shared" si="1"/>
        <v>238131</v>
      </c>
      <c r="L9" s="54">
        <f>+L7-L8</f>
        <v>270044</v>
      </c>
      <c r="M9" s="54">
        <f>+M7-M8</f>
        <v>277761</v>
      </c>
      <c r="N9" s="54">
        <f>+N7-N8</f>
        <v>185329</v>
      </c>
      <c r="O9" s="54">
        <v>236044</v>
      </c>
      <c r="P9" s="54">
        <v>179309</v>
      </c>
      <c r="Q9" s="54">
        <v>162343</v>
      </c>
    </row>
    <row r="10" spans="1:17" ht="13.5" customHeight="1">
      <c r="A10" s="77"/>
      <c r="B10" s="52" t="s">
        <v>27</v>
      </c>
      <c r="C10" s="55"/>
      <c r="D10" s="55"/>
      <c r="E10" s="55">
        <v>14306</v>
      </c>
      <c r="F10" s="55">
        <v>108307</v>
      </c>
      <c r="G10" s="55">
        <v>-42845</v>
      </c>
      <c r="H10" s="55">
        <v>-15334</v>
      </c>
      <c r="I10" s="55">
        <v>3796</v>
      </c>
      <c r="J10" s="55">
        <v>-9008</v>
      </c>
      <c r="K10" s="55">
        <v>49894</v>
      </c>
      <c r="L10" s="55">
        <v>31913</v>
      </c>
      <c r="M10" s="55">
        <v>7717</v>
      </c>
      <c r="N10" s="55">
        <v>-92627</v>
      </c>
      <c r="O10" s="55">
        <v>50715</v>
      </c>
      <c r="P10" s="55">
        <v>-56735</v>
      </c>
      <c r="Q10" s="55">
        <v>-16966</v>
      </c>
    </row>
    <row r="11" spans="1:17" ht="13.5" customHeight="1">
      <c r="A11" s="77"/>
      <c r="B11" s="52" t="s">
        <v>28</v>
      </c>
      <c r="C11" s="53"/>
      <c r="D11" s="53"/>
      <c r="E11" s="53">
        <v>38051</v>
      </c>
      <c r="F11" s="53">
        <v>28209</v>
      </c>
      <c r="G11" s="53">
        <v>8036</v>
      </c>
      <c r="H11" s="53">
        <v>5643</v>
      </c>
      <c r="I11" s="54">
        <v>4290</v>
      </c>
      <c r="J11" s="53">
        <v>1743</v>
      </c>
      <c r="K11" s="53">
        <v>14765</v>
      </c>
      <c r="L11" s="54">
        <v>51241</v>
      </c>
      <c r="M11" s="55">
        <v>502</v>
      </c>
      <c r="N11" s="55">
        <v>475</v>
      </c>
      <c r="O11" s="55">
        <v>100339</v>
      </c>
      <c r="P11" s="55">
        <v>90345</v>
      </c>
      <c r="Q11" s="55">
        <v>94422</v>
      </c>
    </row>
    <row r="12" spans="1:17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20510</v>
      </c>
      <c r="N12" s="55">
        <v>0</v>
      </c>
      <c r="O12" s="55">
        <v>0</v>
      </c>
      <c r="P12" s="55">
        <v>0</v>
      </c>
      <c r="Q12" s="55">
        <v>0</v>
      </c>
    </row>
    <row r="13" spans="1:17" ht="13.5" customHeight="1">
      <c r="A13" s="77"/>
      <c r="B13" s="52" t="s">
        <v>30</v>
      </c>
      <c r="C13" s="53"/>
      <c r="D13" s="53"/>
      <c r="E13" s="53">
        <v>0</v>
      </c>
      <c r="F13" s="53">
        <v>0</v>
      </c>
      <c r="G13" s="53">
        <v>11200</v>
      </c>
      <c r="H13" s="53">
        <v>0</v>
      </c>
      <c r="I13" s="54">
        <v>0</v>
      </c>
      <c r="J13" s="53">
        <v>4931</v>
      </c>
      <c r="K13" s="53">
        <v>0</v>
      </c>
      <c r="L13" s="54">
        <v>50000</v>
      </c>
      <c r="M13" s="55">
        <v>0</v>
      </c>
      <c r="N13" s="55">
        <v>0</v>
      </c>
      <c r="O13" s="55">
        <v>250000</v>
      </c>
      <c r="P13" s="55">
        <v>0</v>
      </c>
      <c r="Q13" s="55">
        <v>0</v>
      </c>
    </row>
    <row r="14" spans="1:17" ht="13.5" customHeight="1">
      <c r="A14" s="77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52357</v>
      </c>
      <c r="F14" s="54">
        <f t="shared" si="2"/>
        <v>136516</v>
      </c>
      <c r="G14" s="54">
        <f t="shared" si="2"/>
        <v>-46009</v>
      </c>
      <c r="H14" s="54">
        <f t="shared" si="2"/>
        <v>-9691</v>
      </c>
      <c r="I14" s="54">
        <f t="shared" si="2"/>
        <v>8086</v>
      </c>
      <c r="J14" s="54">
        <f t="shared" si="2"/>
        <v>-12196</v>
      </c>
      <c r="K14" s="54">
        <f t="shared" si="2"/>
        <v>64659</v>
      </c>
      <c r="L14" s="54">
        <f aca="true" t="shared" si="3" ref="L14:Q14">+L10+L11+L12-L13</f>
        <v>33154</v>
      </c>
      <c r="M14" s="54">
        <f t="shared" si="3"/>
        <v>28729</v>
      </c>
      <c r="N14" s="54">
        <f t="shared" si="3"/>
        <v>-92152</v>
      </c>
      <c r="O14" s="54">
        <f t="shared" si="3"/>
        <v>-98946</v>
      </c>
      <c r="P14" s="54">
        <f t="shared" si="3"/>
        <v>33610</v>
      </c>
      <c r="Q14" s="54">
        <f t="shared" si="3"/>
        <v>77456</v>
      </c>
    </row>
    <row r="15" spans="1:17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5.088168989083163</v>
      </c>
      <c r="F15" s="56">
        <f t="shared" si="4"/>
        <v>7.736681996874925</v>
      </c>
      <c r="G15" s="56">
        <f t="shared" si="4"/>
        <v>6.600339654326483</v>
      </c>
      <c r="H15" s="56">
        <f t="shared" si="4"/>
        <v>6.153449273462989</v>
      </c>
      <c r="I15" s="56">
        <f aca="true" t="shared" si="5" ref="I15:N15">+I9/I19*100</f>
        <v>5.069917802275647</v>
      </c>
      <c r="J15" s="56">
        <f t="shared" si="5"/>
        <v>4.291483558322154</v>
      </c>
      <c r="K15" s="56">
        <f t="shared" si="5"/>
        <v>5.567066706097845</v>
      </c>
      <c r="L15" s="56">
        <f t="shared" si="5"/>
        <v>6.428512425123009</v>
      </c>
      <c r="M15" s="56">
        <f t="shared" si="5"/>
        <v>6.965305750393891</v>
      </c>
      <c r="N15" s="56">
        <f t="shared" si="5"/>
        <v>4.79524059517917</v>
      </c>
      <c r="O15" s="56">
        <f>+O9/O19*100</f>
        <v>6.250933492931936</v>
      </c>
      <c r="P15" s="56">
        <f>+P9/P19*100</f>
        <v>4.795750851717905</v>
      </c>
      <c r="Q15" s="56">
        <f>+Q9/Q19*100</f>
        <v>4.90265685025973</v>
      </c>
    </row>
    <row r="16" spans="1:17" ht="13.5" customHeight="1">
      <c r="A16" s="75" t="s">
        <v>33</v>
      </c>
      <c r="B16" s="75"/>
      <c r="C16" s="57"/>
      <c r="D16" s="58"/>
      <c r="E16" s="58">
        <v>1276294</v>
      </c>
      <c r="F16" s="58">
        <v>1504680</v>
      </c>
      <c r="G16" s="58">
        <v>1577277</v>
      </c>
      <c r="H16" s="58">
        <v>1597923</v>
      </c>
      <c r="I16" s="57">
        <v>2934602</v>
      </c>
      <c r="J16" s="58">
        <v>3306946</v>
      </c>
      <c r="K16" s="58">
        <v>3225900</v>
      </c>
      <c r="L16" s="57">
        <v>3170444</v>
      </c>
      <c r="M16" s="58">
        <v>3010309</v>
      </c>
      <c r="N16" s="58">
        <v>2878804</v>
      </c>
      <c r="O16" s="58">
        <v>2850235</v>
      </c>
      <c r="P16" s="58">
        <v>2822094</v>
      </c>
      <c r="Q16" s="58">
        <v>2501049</v>
      </c>
    </row>
    <row r="17" spans="1:17" ht="13.5" customHeight="1">
      <c r="A17" s="75" t="s">
        <v>34</v>
      </c>
      <c r="B17" s="75"/>
      <c r="C17" s="57"/>
      <c r="D17" s="58"/>
      <c r="E17" s="58">
        <v>2415091</v>
      </c>
      <c r="F17" s="58">
        <v>2775688</v>
      </c>
      <c r="G17" s="58">
        <v>2654862</v>
      </c>
      <c r="H17" s="58">
        <v>2637467</v>
      </c>
      <c r="I17" s="57">
        <v>2754062</v>
      </c>
      <c r="J17" s="58">
        <v>2857487</v>
      </c>
      <c r="K17" s="58">
        <v>2945569</v>
      </c>
      <c r="L17" s="57">
        <v>2949963</v>
      </c>
      <c r="M17" s="58">
        <v>2938009</v>
      </c>
      <c r="N17" s="58">
        <v>2930985</v>
      </c>
      <c r="O17" s="58">
        <v>2826347</v>
      </c>
      <c r="P17" s="58">
        <v>2656070</v>
      </c>
      <c r="Q17" s="58">
        <v>2427212</v>
      </c>
    </row>
    <row r="18" spans="1:17" ht="13.5" customHeight="1">
      <c r="A18" s="75" t="s">
        <v>35</v>
      </c>
      <c r="B18" s="75"/>
      <c r="C18" s="57"/>
      <c r="D18" s="58"/>
      <c r="E18" s="58">
        <v>1683225</v>
      </c>
      <c r="F18" s="58">
        <v>1986714</v>
      </c>
      <c r="G18" s="58">
        <v>2082657</v>
      </c>
      <c r="H18" s="58">
        <v>2108477</v>
      </c>
      <c r="I18" s="57">
        <v>3890497</v>
      </c>
      <c r="J18" s="58">
        <v>4386292</v>
      </c>
      <c r="K18" s="58">
        <v>4277495</v>
      </c>
      <c r="L18" s="57">
        <v>4200723</v>
      </c>
      <c r="M18" s="58">
        <v>3987779</v>
      </c>
      <c r="N18" s="58">
        <v>3812672</v>
      </c>
      <c r="O18" s="58">
        <v>3776140</v>
      </c>
      <c r="P18" s="58">
        <v>3738914</v>
      </c>
      <c r="Q18" s="58">
        <v>3311327</v>
      </c>
    </row>
    <row r="19" spans="1:17" ht="13.5" customHeight="1">
      <c r="A19" s="75" t="s">
        <v>36</v>
      </c>
      <c r="B19" s="75"/>
      <c r="C19" s="57"/>
      <c r="D19" s="58"/>
      <c r="E19" s="58">
        <v>2816750</v>
      </c>
      <c r="F19" s="58">
        <v>3252402</v>
      </c>
      <c r="G19" s="58">
        <v>3163216</v>
      </c>
      <c r="H19" s="58">
        <v>3143749</v>
      </c>
      <c r="I19" s="57">
        <v>3890497</v>
      </c>
      <c r="J19" s="58">
        <v>4386292</v>
      </c>
      <c r="K19" s="58">
        <v>4277495</v>
      </c>
      <c r="L19" s="57">
        <v>4200723</v>
      </c>
      <c r="M19" s="58">
        <v>3987779</v>
      </c>
      <c r="N19" s="58">
        <v>3864853</v>
      </c>
      <c r="O19" s="58">
        <v>3776140</v>
      </c>
      <c r="P19" s="58">
        <v>3738914</v>
      </c>
      <c r="Q19" s="58">
        <v>3311327</v>
      </c>
    </row>
    <row r="20" spans="1:17" ht="13.5" customHeight="1">
      <c r="A20" s="75" t="s">
        <v>37</v>
      </c>
      <c r="B20" s="75"/>
      <c r="C20" s="59"/>
      <c r="D20" s="60"/>
      <c r="E20" s="60">
        <v>0.55</v>
      </c>
      <c r="F20" s="60">
        <v>0.54</v>
      </c>
      <c r="G20" s="60">
        <v>0.55</v>
      </c>
      <c r="H20" s="60">
        <v>0.58</v>
      </c>
      <c r="I20" s="61">
        <v>0.76</v>
      </c>
      <c r="J20" s="60">
        <v>0.95</v>
      </c>
      <c r="K20" s="60">
        <v>1.11</v>
      </c>
      <c r="L20" s="61">
        <v>1.11</v>
      </c>
      <c r="M20" s="60">
        <v>1.06</v>
      </c>
      <c r="N20" s="60">
        <v>1.02</v>
      </c>
      <c r="O20" s="60">
        <v>1</v>
      </c>
      <c r="P20" s="60">
        <v>1.02</v>
      </c>
      <c r="Q20" s="60">
        <v>1.03</v>
      </c>
    </row>
    <row r="21" spans="1:17" ht="13.5" customHeight="1">
      <c r="A21" s="75" t="s">
        <v>38</v>
      </c>
      <c r="B21" s="75"/>
      <c r="C21" s="62"/>
      <c r="D21" s="63"/>
      <c r="E21" s="63">
        <v>57.8</v>
      </c>
      <c r="F21" s="63">
        <v>57.1</v>
      </c>
      <c r="G21" s="63">
        <v>66</v>
      </c>
      <c r="H21" s="63">
        <v>73.2</v>
      </c>
      <c r="I21" s="64">
        <v>61.9</v>
      </c>
      <c r="J21" s="63">
        <v>61.9</v>
      </c>
      <c r="K21" s="63">
        <v>63.8</v>
      </c>
      <c r="L21" s="64">
        <v>66.6</v>
      </c>
      <c r="M21" s="63">
        <v>70</v>
      </c>
      <c r="N21" s="63">
        <v>74.9</v>
      </c>
      <c r="O21" s="63">
        <v>76.8</v>
      </c>
      <c r="P21" s="63">
        <v>78.3</v>
      </c>
      <c r="Q21" s="63">
        <v>81.7</v>
      </c>
    </row>
    <row r="22" spans="1:17" ht="13.5" customHeight="1">
      <c r="A22" s="75" t="s">
        <v>39</v>
      </c>
      <c r="B22" s="75"/>
      <c r="C22" s="62"/>
      <c r="D22" s="63"/>
      <c r="E22" s="63">
        <v>9.7</v>
      </c>
      <c r="F22" s="63">
        <v>9.1</v>
      </c>
      <c r="G22" s="63">
        <v>9.7</v>
      </c>
      <c r="H22" s="63">
        <v>10.2</v>
      </c>
      <c r="I22" s="64">
        <v>10.2</v>
      </c>
      <c r="J22" s="63">
        <v>11.2</v>
      </c>
      <c r="K22" s="63">
        <v>11.1</v>
      </c>
      <c r="L22" s="64">
        <v>11</v>
      </c>
      <c r="M22" s="63">
        <v>10.9</v>
      </c>
      <c r="N22" s="63">
        <v>10.9</v>
      </c>
      <c r="O22" s="63">
        <v>10.9</v>
      </c>
      <c r="P22" s="63">
        <v>11.6</v>
      </c>
      <c r="Q22" s="63">
        <v>12</v>
      </c>
    </row>
    <row r="23" spans="1:17" ht="13.5" customHeight="1">
      <c r="A23" s="75" t="s">
        <v>40</v>
      </c>
      <c r="B23" s="75"/>
      <c r="C23" s="62"/>
      <c r="D23" s="63"/>
      <c r="E23" s="63">
        <v>9.5</v>
      </c>
      <c r="F23" s="63">
        <v>8.4</v>
      </c>
      <c r="G23" s="63">
        <v>10.5</v>
      </c>
      <c r="H23" s="63">
        <v>11</v>
      </c>
      <c r="I23" s="64">
        <v>9.2</v>
      </c>
      <c r="J23" s="63">
        <v>10.2</v>
      </c>
      <c r="K23" s="63">
        <v>10.5</v>
      </c>
      <c r="L23" s="64">
        <v>10.1</v>
      </c>
      <c r="M23" s="63">
        <v>10.9</v>
      </c>
      <c r="N23" s="63">
        <v>10.9</v>
      </c>
      <c r="O23" s="63">
        <v>11.5</v>
      </c>
      <c r="P23" s="63">
        <v>11.1</v>
      </c>
      <c r="Q23" s="63">
        <v>11.9</v>
      </c>
    </row>
    <row r="24" spans="1:17" ht="13.5" customHeight="1">
      <c r="A24" s="75" t="s">
        <v>41</v>
      </c>
      <c r="B24" s="75"/>
      <c r="C24" s="62"/>
      <c r="D24" s="63"/>
      <c r="E24" s="63">
        <v>8</v>
      </c>
      <c r="F24" s="63">
        <v>7.3</v>
      </c>
      <c r="G24" s="63">
        <v>7.2</v>
      </c>
      <c r="H24" s="63">
        <v>7.3</v>
      </c>
      <c r="I24" s="64">
        <v>7.3</v>
      </c>
      <c r="J24" s="63">
        <v>6.9</v>
      </c>
      <c r="K24" s="63">
        <v>6.5</v>
      </c>
      <c r="L24" s="64">
        <v>6.4</v>
      </c>
      <c r="M24" s="63">
        <v>6.5</v>
      </c>
      <c r="N24" s="63">
        <v>6.7</v>
      </c>
      <c r="O24" s="63">
        <v>7</v>
      </c>
      <c r="P24" s="63">
        <v>6.9</v>
      </c>
      <c r="Q24" s="63">
        <v>6.8</v>
      </c>
    </row>
    <row r="25" spans="1:17" ht="13.5" customHeight="1">
      <c r="A25" s="74" t="s">
        <v>42</v>
      </c>
      <c r="B25" s="74"/>
      <c r="C25" s="54">
        <f>SUM(C26:C28)</f>
        <v>0</v>
      </c>
      <c r="D25" s="54">
        <f>SUM(D26:D28)</f>
        <v>0</v>
      </c>
      <c r="E25" s="54">
        <f aca="true" t="shared" si="6" ref="E25:K25">SUM(E26:E28)</f>
        <v>1716972</v>
      </c>
      <c r="F25" s="54">
        <f t="shared" si="6"/>
        <v>1816517</v>
      </c>
      <c r="G25" s="54">
        <f t="shared" si="6"/>
        <v>1846155</v>
      </c>
      <c r="H25" s="54">
        <f t="shared" si="6"/>
        <v>1758256</v>
      </c>
      <c r="I25" s="54">
        <f t="shared" si="6"/>
        <v>2072831</v>
      </c>
      <c r="J25" s="54">
        <f t="shared" si="6"/>
        <v>2150167</v>
      </c>
      <c r="K25" s="54">
        <f t="shared" si="6"/>
        <v>2227231</v>
      </c>
      <c r="L25" s="54">
        <f aca="true" t="shared" si="7" ref="L25:Q25">SUM(L26:L28)</f>
        <v>2239932</v>
      </c>
      <c r="M25" s="54">
        <f t="shared" si="7"/>
        <v>2466609</v>
      </c>
      <c r="N25" s="54">
        <f t="shared" si="7"/>
        <v>2264606</v>
      </c>
      <c r="O25" s="54">
        <f t="shared" si="7"/>
        <v>2157044</v>
      </c>
      <c r="P25" s="54">
        <f t="shared" si="7"/>
        <v>2213479</v>
      </c>
      <c r="Q25" s="54">
        <f t="shared" si="7"/>
        <v>2062358</v>
      </c>
    </row>
    <row r="26" spans="1:17" ht="13.5" customHeight="1">
      <c r="A26" s="65"/>
      <c r="B26" s="2" t="s">
        <v>19</v>
      </c>
      <c r="C26" s="54"/>
      <c r="D26" s="53"/>
      <c r="E26" s="53">
        <v>261503</v>
      </c>
      <c r="F26" s="53">
        <v>289712</v>
      </c>
      <c r="G26" s="53">
        <v>286548</v>
      </c>
      <c r="H26" s="53">
        <v>292191</v>
      </c>
      <c r="I26" s="54">
        <v>296481</v>
      </c>
      <c r="J26" s="53">
        <v>293293</v>
      </c>
      <c r="K26" s="53">
        <v>308058</v>
      </c>
      <c r="L26" s="54">
        <v>309299</v>
      </c>
      <c r="M26" s="53">
        <v>309801</v>
      </c>
      <c r="N26" s="53">
        <v>310276</v>
      </c>
      <c r="O26" s="53">
        <v>160615</v>
      </c>
      <c r="P26" s="53">
        <v>250960</v>
      </c>
      <c r="Q26" s="53">
        <v>345382</v>
      </c>
    </row>
    <row r="27" spans="1:17" ht="13.5" customHeight="1">
      <c r="A27" s="65"/>
      <c r="B27" s="2" t="s">
        <v>20</v>
      </c>
      <c r="C27" s="54"/>
      <c r="D27" s="53"/>
      <c r="E27" s="53">
        <v>91705</v>
      </c>
      <c r="F27" s="53">
        <v>185041</v>
      </c>
      <c r="G27" s="53">
        <v>197116</v>
      </c>
      <c r="H27" s="53">
        <v>200808</v>
      </c>
      <c r="I27" s="54">
        <v>203163</v>
      </c>
      <c r="J27" s="53">
        <v>203911</v>
      </c>
      <c r="K27" s="53">
        <v>204899</v>
      </c>
      <c r="L27" s="54">
        <v>205825</v>
      </c>
      <c r="M27" s="53">
        <v>185699</v>
      </c>
      <c r="N27" s="53">
        <v>38950</v>
      </c>
      <c r="O27" s="53">
        <v>39039</v>
      </c>
      <c r="P27" s="53">
        <v>39039</v>
      </c>
      <c r="Q27" s="53">
        <v>39039</v>
      </c>
    </row>
    <row r="28" spans="1:17" ht="13.5" customHeight="1">
      <c r="A28" s="65"/>
      <c r="B28" s="2" t="s">
        <v>21</v>
      </c>
      <c r="C28" s="54"/>
      <c r="D28" s="53"/>
      <c r="E28" s="53">
        <v>1363764</v>
      </c>
      <c r="F28" s="53">
        <v>1341764</v>
      </c>
      <c r="G28" s="53">
        <v>1362491</v>
      </c>
      <c r="H28" s="53">
        <v>1265257</v>
      </c>
      <c r="I28" s="54">
        <v>1573187</v>
      </c>
      <c r="J28" s="53">
        <v>1652963</v>
      </c>
      <c r="K28" s="53">
        <v>1714274</v>
      </c>
      <c r="L28" s="54">
        <v>1724808</v>
      </c>
      <c r="M28" s="53">
        <v>1971109</v>
      </c>
      <c r="N28" s="53">
        <v>1915380</v>
      </c>
      <c r="O28" s="53">
        <v>1957390</v>
      </c>
      <c r="P28" s="53">
        <v>1923480</v>
      </c>
      <c r="Q28" s="53">
        <v>1677937</v>
      </c>
    </row>
    <row r="29" spans="1:17" ht="13.5" customHeight="1">
      <c r="A29" s="74" t="s">
        <v>43</v>
      </c>
      <c r="B29" s="74"/>
      <c r="C29" s="54"/>
      <c r="D29" s="53"/>
      <c r="E29" s="53">
        <v>2500133</v>
      </c>
      <c r="F29" s="53">
        <v>3958236</v>
      </c>
      <c r="G29" s="53">
        <v>4034194</v>
      </c>
      <c r="H29" s="53">
        <v>4010507</v>
      </c>
      <c r="I29" s="54">
        <v>3863446</v>
      </c>
      <c r="J29" s="53">
        <v>3722101</v>
      </c>
      <c r="K29" s="53">
        <v>3860968</v>
      </c>
      <c r="L29" s="54">
        <v>4020482</v>
      </c>
      <c r="M29" s="53">
        <v>3656704</v>
      </c>
      <c r="N29" s="53">
        <v>3485880</v>
      </c>
      <c r="O29" s="53">
        <v>3315362</v>
      </c>
      <c r="P29" s="53">
        <v>3470293</v>
      </c>
      <c r="Q29" s="53">
        <v>3796168</v>
      </c>
    </row>
    <row r="30" spans="1:17" ht="13.5" customHeight="1">
      <c r="A30" s="51"/>
      <c r="B30" s="48" t="s">
        <v>14</v>
      </c>
      <c r="C30" s="54"/>
      <c r="D30" s="53"/>
      <c r="E30" s="53">
        <v>2500133</v>
      </c>
      <c r="F30" s="53">
        <v>3958236</v>
      </c>
      <c r="G30" s="53">
        <v>4034194</v>
      </c>
      <c r="H30" s="53"/>
      <c r="I30" s="54">
        <v>3214650</v>
      </c>
      <c r="J30" s="53">
        <v>3035095</v>
      </c>
      <c r="K30" s="53">
        <v>2892083</v>
      </c>
      <c r="L30" s="54">
        <v>2642849</v>
      </c>
      <c r="M30" s="53">
        <v>2385888</v>
      </c>
      <c r="N30" s="53">
        <v>2141535</v>
      </c>
      <c r="O30" s="53">
        <v>1929055</v>
      </c>
      <c r="P30" s="53">
        <v>1967154</v>
      </c>
      <c r="Q30" s="53">
        <v>1823853</v>
      </c>
    </row>
    <row r="31" spans="1:17" ht="13.5" customHeight="1">
      <c r="A31" s="76" t="s">
        <v>44</v>
      </c>
      <c r="B31" s="76"/>
      <c r="C31" s="54">
        <f>SUM(C32:C35)</f>
        <v>0</v>
      </c>
      <c r="D31" s="54">
        <f>SUM(D32:D35)</f>
        <v>0</v>
      </c>
      <c r="E31" s="54">
        <f aca="true" t="shared" si="8" ref="E31:K31">SUM(E32:E35)</f>
        <v>405068</v>
      </c>
      <c r="F31" s="54">
        <f t="shared" si="8"/>
        <v>864101</v>
      </c>
      <c r="G31" s="54">
        <f t="shared" si="8"/>
        <v>955155</v>
      </c>
      <c r="H31" s="54">
        <f t="shared" si="8"/>
        <v>1050345</v>
      </c>
      <c r="I31" s="54">
        <f t="shared" si="8"/>
        <v>1520890</v>
      </c>
      <c r="J31" s="54">
        <f t="shared" si="8"/>
        <v>1382625</v>
      </c>
      <c r="K31" s="54">
        <f t="shared" si="8"/>
        <v>1226914</v>
      </c>
      <c r="L31" s="54">
        <f aca="true" t="shared" si="9" ref="L31:Q31">SUM(L32:L35)</f>
        <v>1063060</v>
      </c>
      <c r="M31" s="54">
        <f t="shared" si="9"/>
        <v>907471</v>
      </c>
      <c r="N31" s="54">
        <f t="shared" si="9"/>
        <v>574535</v>
      </c>
      <c r="O31" s="54">
        <f t="shared" si="9"/>
        <v>519754</v>
      </c>
      <c r="P31" s="54">
        <f t="shared" si="9"/>
        <v>466078</v>
      </c>
      <c r="Q31" s="54">
        <f t="shared" si="9"/>
        <v>410919</v>
      </c>
    </row>
    <row r="32" spans="1:17" ht="13.5" customHeight="1">
      <c r="A32" s="48"/>
      <c r="B32" s="48" t="s">
        <v>15</v>
      </c>
      <c r="C32" s="54"/>
      <c r="D32" s="53"/>
      <c r="E32" s="53">
        <v>321420</v>
      </c>
      <c r="F32" s="53">
        <v>276896</v>
      </c>
      <c r="G32" s="53">
        <v>348419</v>
      </c>
      <c r="H32" s="53">
        <v>467298</v>
      </c>
      <c r="I32" s="54">
        <v>599130</v>
      </c>
      <c r="J32" s="53">
        <v>501121</v>
      </c>
      <c r="K32" s="53">
        <v>406809</v>
      </c>
      <c r="L32" s="54">
        <v>316152</v>
      </c>
      <c r="M32" s="53">
        <v>231746</v>
      </c>
      <c r="N32" s="53">
        <v>0</v>
      </c>
      <c r="O32" s="53">
        <v>0</v>
      </c>
      <c r="P32" s="53">
        <v>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83648</v>
      </c>
      <c r="F34" s="53">
        <v>587205</v>
      </c>
      <c r="G34" s="53">
        <v>606736</v>
      </c>
      <c r="H34" s="53">
        <v>583047</v>
      </c>
      <c r="I34" s="54">
        <v>921760</v>
      </c>
      <c r="J34" s="53">
        <v>881504</v>
      </c>
      <c r="K34" s="53">
        <v>820105</v>
      </c>
      <c r="L34" s="54">
        <v>746908</v>
      </c>
      <c r="M34" s="53">
        <v>675725</v>
      </c>
      <c r="N34" s="53">
        <v>574535</v>
      </c>
      <c r="O34" s="53">
        <v>519754</v>
      </c>
      <c r="P34" s="53">
        <v>466078</v>
      </c>
      <c r="Q34" s="53">
        <v>410919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4" t="s">
        <v>45</v>
      </c>
      <c r="B36" s="74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4" t="s">
        <v>46</v>
      </c>
      <c r="B37" s="74"/>
      <c r="C37" s="54"/>
      <c r="D37" s="53"/>
      <c r="E37" s="53">
        <v>517376</v>
      </c>
      <c r="F37" s="53">
        <v>574958</v>
      </c>
      <c r="G37" s="53">
        <v>582150</v>
      </c>
      <c r="H37" s="53">
        <v>665382</v>
      </c>
      <c r="I37" s="54">
        <v>668059</v>
      </c>
      <c r="J37" s="53">
        <v>668748</v>
      </c>
      <c r="K37" s="53">
        <v>670071</v>
      </c>
      <c r="L37" s="54">
        <v>672394</v>
      </c>
      <c r="M37" s="53">
        <v>823581</v>
      </c>
      <c r="N37" s="53">
        <v>874572</v>
      </c>
      <c r="O37" s="53">
        <v>874876</v>
      </c>
      <c r="P37" s="53">
        <v>874885</v>
      </c>
      <c r="Q37" s="53">
        <v>875000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J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塩原町</v>
      </c>
      <c r="O1" s="29" t="str">
        <f>'財政指標'!$M$1</f>
        <v>塩原町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192</v>
      </c>
      <c r="O3" s="2" t="s">
        <v>196</v>
      </c>
      <c r="P3" s="2" t="s">
        <v>197</v>
      </c>
    </row>
    <row r="4" spans="1:16" ht="15" customHeight="1">
      <c r="A4" s="3" t="s">
        <v>122</v>
      </c>
      <c r="B4" s="15"/>
      <c r="C4" s="15"/>
      <c r="D4" s="15">
        <v>1860118</v>
      </c>
      <c r="E4" s="15">
        <v>2009720</v>
      </c>
      <c r="F4" s="15">
        <v>2055614</v>
      </c>
      <c r="G4" s="15">
        <v>1960121</v>
      </c>
      <c r="H4" s="15">
        <v>3800229</v>
      </c>
      <c r="I4" s="15">
        <v>4247576</v>
      </c>
      <c r="J4" s="15">
        <v>4200001</v>
      </c>
      <c r="K4" s="15">
        <v>3972396</v>
      </c>
      <c r="L4" s="15">
        <v>3896590</v>
      </c>
      <c r="M4" s="15">
        <v>3738269</v>
      </c>
      <c r="N4" s="15">
        <v>3761167</v>
      </c>
      <c r="O4" s="15">
        <v>3520748</v>
      </c>
      <c r="P4" s="15">
        <v>3227507</v>
      </c>
    </row>
    <row r="5" spans="1:16" ht="15" customHeight="1">
      <c r="A5" s="3" t="s">
        <v>123</v>
      </c>
      <c r="B5" s="15"/>
      <c r="C5" s="15"/>
      <c r="D5" s="15">
        <v>103079</v>
      </c>
      <c r="E5" s="15">
        <v>108943</v>
      </c>
      <c r="F5" s="15">
        <v>119044</v>
      </c>
      <c r="G5" s="15">
        <v>120393</v>
      </c>
      <c r="H5" s="15">
        <v>123903</v>
      </c>
      <c r="I5" s="15">
        <v>125070</v>
      </c>
      <c r="J5" s="15">
        <v>95196</v>
      </c>
      <c r="K5" s="15">
        <v>72618</v>
      </c>
      <c r="L5" s="15">
        <v>73929</v>
      </c>
      <c r="M5" s="15">
        <v>69795</v>
      </c>
      <c r="N5" s="15">
        <v>69626</v>
      </c>
      <c r="O5" s="15">
        <v>65067</v>
      </c>
      <c r="P5" s="15">
        <v>68298</v>
      </c>
    </row>
    <row r="6" spans="1:16" ht="15" customHeight="1">
      <c r="A6" s="3" t="s">
        <v>124</v>
      </c>
      <c r="B6" s="15"/>
      <c r="C6" s="15"/>
      <c r="D6" s="15">
        <v>37320</v>
      </c>
      <c r="E6" s="15">
        <v>27471</v>
      </c>
      <c r="F6" s="15">
        <v>30199</v>
      </c>
      <c r="G6" s="15">
        <v>41125</v>
      </c>
      <c r="H6" s="15">
        <v>29817</v>
      </c>
      <c r="I6" s="15">
        <v>16740</v>
      </c>
      <c r="J6" s="15">
        <v>12849</v>
      </c>
      <c r="K6" s="15">
        <v>10025</v>
      </c>
      <c r="L6" s="15">
        <v>9132</v>
      </c>
      <c r="M6" s="15">
        <v>37469</v>
      </c>
      <c r="N6" s="15">
        <v>37032</v>
      </c>
      <c r="O6" s="15">
        <v>11473</v>
      </c>
      <c r="P6" s="15">
        <v>7818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15">
        <v>27037</v>
      </c>
      <c r="K7" s="15">
        <v>111468</v>
      </c>
      <c r="L7" s="15">
        <v>105756</v>
      </c>
      <c r="M7" s="15">
        <v>109064</v>
      </c>
      <c r="N7" s="15">
        <v>105145</v>
      </c>
      <c r="O7" s="15">
        <v>90550</v>
      </c>
      <c r="P7" s="15">
        <v>98989</v>
      </c>
    </row>
    <row r="8" spans="1:16" ht="15" customHeight="1">
      <c r="A8" s="3" t="s">
        <v>126</v>
      </c>
      <c r="B8" s="15"/>
      <c r="C8" s="15"/>
      <c r="D8" s="15">
        <v>47881</v>
      </c>
      <c r="E8" s="15">
        <v>51696</v>
      </c>
      <c r="F8" s="15">
        <v>46421</v>
      </c>
      <c r="G8" s="15">
        <v>38850</v>
      </c>
      <c r="H8" s="15">
        <v>40442</v>
      </c>
      <c r="I8" s="15">
        <v>37380</v>
      </c>
      <c r="J8" s="15">
        <v>36029</v>
      </c>
      <c r="K8" s="15">
        <v>34944</v>
      </c>
      <c r="L8" s="15">
        <v>32209</v>
      </c>
      <c r="M8" s="15">
        <v>30395</v>
      </c>
      <c r="N8" s="15">
        <v>27318</v>
      </c>
      <c r="O8" s="15">
        <v>24266</v>
      </c>
      <c r="P8" s="15">
        <v>22416</v>
      </c>
    </row>
    <row r="9" spans="1:16" ht="15" customHeight="1">
      <c r="A9" s="3" t="s">
        <v>127</v>
      </c>
      <c r="B9" s="15"/>
      <c r="C9" s="15"/>
      <c r="D9" s="15">
        <v>33185</v>
      </c>
      <c r="E9" s="15">
        <v>57244</v>
      </c>
      <c r="F9" s="15">
        <v>51606</v>
      </c>
      <c r="G9" s="15">
        <v>44583</v>
      </c>
      <c r="H9" s="15">
        <v>38221</v>
      </c>
      <c r="I9" s="15">
        <v>33578</v>
      </c>
      <c r="J9" s="15">
        <v>67707</v>
      </c>
      <c r="K9" s="15">
        <v>64223</v>
      </c>
      <c r="L9" s="15">
        <v>62153</v>
      </c>
      <c r="M9" s="15">
        <v>8900</v>
      </c>
      <c r="N9" s="15">
        <v>180</v>
      </c>
      <c r="O9" s="15">
        <v>258</v>
      </c>
      <c r="P9" s="15">
        <v>560</v>
      </c>
    </row>
    <row r="10" spans="1:16" ht="15" customHeight="1">
      <c r="A10" s="3" t="s">
        <v>128</v>
      </c>
      <c r="B10" s="15"/>
      <c r="C10" s="15"/>
      <c r="D10" s="15">
        <v>73232</v>
      </c>
      <c r="E10" s="15">
        <v>67114</v>
      </c>
      <c r="F10" s="15">
        <v>59219</v>
      </c>
      <c r="G10" s="15">
        <v>64945</v>
      </c>
      <c r="H10" s="15">
        <v>69092</v>
      </c>
      <c r="I10" s="15">
        <v>68273</v>
      </c>
      <c r="J10" s="15">
        <v>63826</v>
      </c>
      <c r="K10" s="15">
        <v>53657</v>
      </c>
      <c r="L10" s="15">
        <v>52961</v>
      </c>
      <c r="M10" s="15">
        <v>50407</v>
      </c>
      <c r="N10" s="15">
        <v>47126</v>
      </c>
      <c r="O10" s="15">
        <v>38618</v>
      </c>
      <c r="P10" s="15">
        <v>43492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0</v>
      </c>
      <c r="N11" s="15">
        <v>0</v>
      </c>
      <c r="O11" s="15">
        <v>0</v>
      </c>
      <c r="P11" s="15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>
        <v>23623</v>
      </c>
      <c r="M12" s="15">
        <v>27970</v>
      </c>
      <c r="N12" s="15">
        <v>30360</v>
      </c>
      <c r="O12" s="15">
        <v>37797</v>
      </c>
      <c r="P12" s="15">
        <v>27728</v>
      </c>
    </row>
    <row r="13" spans="1:16" ht="15" customHeight="1">
      <c r="A13" s="3" t="s">
        <v>131</v>
      </c>
      <c r="B13" s="15"/>
      <c r="C13" s="15"/>
      <c r="D13" s="15">
        <v>1274543</v>
      </c>
      <c r="E13" s="15">
        <v>1410929</v>
      </c>
      <c r="F13" s="15">
        <v>1227895</v>
      </c>
      <c r="G13" s="15">
        <v>1176672</v>
      </c>
      <c r="H13" s="15">
        <v>27448</v>
      </c>
      <c r="I13" s="15">
        <v>34755</v>
      </c>
      <c r="J13" s="15">
        <v>32020</v>
      </c>
      <c r="K13" s="15">
        <v>69830</v>
      </c>
      <c r="L13" s="15">
        <v>89918</v>
      </c>
      <c r="M13" s="15">
        <v>153261</v>
      </c>
      <c r="N13" s="15">
        <v>94131</v>
      </c>
      <c r="O13" s="15">
        <v>101508</v>
      </c>
      <c r="P13" s="15">
        <v>110571</v>
      </c>
    </row>
    <row r="14" spans="1:16" ht="15" customHeight="1">
      <c r="A14" s="3" t="s">
        <v>132</v>
      </c>
      <c r="B14" s="15"/>
      <c r="C14" s="15"/>
      <c r="D14" s="15">
        <v>1133525</v>
      </c>
      <c r="E14" s="15">
        <v>1265688</v>
      </c>
      <c r="F14" s="15"/>
      <c r="G14" s="15"/>
      <c r="H14" s="15"/>
      <c r="I14" s="15"/>
      <c r="J14" s="15"/>
      <c r="K14" s="15"/>
      <c r="L14" s="15"/>
      <c r="M14" s="15">
        <v>52181</v>
      </c>
      <c r="N14" s="15">
        <v>0</v>
      </c>
      <c r="O14" s="15">
        <v>0</v>
      </c>
      <c r="P14" s="15">
        <v>0</v>
      </c>
    </row>
    <row r="15" spans="1:16" ht="15" customHeight="1">
      <c r="A15" s="3" t="s">
        <v>133</v>
      </c>
      <c r="B15" s="15"/>
      <c r="C15" s="15"/>
      <c r="D15" s="15">
        <v>141018</v>
      </c>
      <c r="E15" s="15">
        <v>145241</v>
      </c>
      <c r="F15" s="15"/>
      <c r="G15" s="15"/>
      <c r="H15" s="15"/>
      <c r="I15" s="15"/>
      <c r="J15" s="15">
        <v>32020</v>
      </c>
      <c r="K15" s="15">
        <v>69830</v>
      </c>
      <c r="L15" s="15">
        <v>89918</v>
      </c>
      <c r="M15" s="15">
        <v>101080</v>
      </c>
      <c r="N15" s="15">
        <v>94131</v>
      </c>
      <c r="O15" s="15">
        <v>101508</v>
      </c>
      <c r="P15" s="15">
        <v>110571</v>
      </c>
    </row>
    <row r="16" spans="1:16" ht="15" customHeight="1">
      <c r="A16" s="3" t="s">
        <v>134</v>
      </c>
      <c r="B16" s="15"/>
      <c r="C16" s="15"/>
      <c r="D16" s="15">
        <v>2492</v>
      </c>
      <c r="E16" s="15">
        <v>2568</v>
      </c>
      <c r="F16" s="15">
        <v>2782</v>
      </c>
      <c r="G16" s="15">
        <v>2845</v>
      </c>
      <c r="H16" s="15">
        <v>2367</v>
      </c>
      <c r="I16" s="15">
        <v>2269</v>
      </c>
      <c r="J16" s="15">
        <v>2759</v>
      </c>
      <c r="K16" s="15">
        <v>2752</v>
      </c>
      <c r="L16" s="15">
        <v>2701</v>
      </c>
      <c r="M16" s="15">
        <v>2222</v>
      </c>
      <c r="N16" s="15">
        <v>2336</v>
      </c>
      <c r="O16" s="15">
        <v>2185</v>
      </c>
      <c r="P16" s="15">
        <v>2301</v>
      </c>
    </row>
    <row r="17" spans="1:16" ht="15" customHeight="1">
      <c r="A17" s="3" t="s">
        <v>135</v>
      </c>
      <c r="B17" s="15"/>
      <c r="C17" s="15"/>
      <c r="D17" s="15">
        <v>46200</v>
      </c>
      <c r="E17" s="15">
        <v>88766</v>
      </c>
      <c r="F17" s="15">
        <v>67086</v>
      </c>
      <c r="G17" s="15">
        <v>71760</v>
      </c>
      <c r="H17" s="15">
        <v>381202</v>
      </c>
      <c r="I17" s="15">
        <v>355751</v>
      </c>
      <c r="J17" s="8">
        <v>384514</v>
      </c>
      <c r="K17" s="9">
        <v>725490</v>
      </c>
      <c r="L17" s="9">
        <v>95948</v>
      </c>
      <c r="M17" s="9">
        <v>55315</v>
      </c>
      <c r="N17" s="9">
        <v>34186</v>
      </c>
      <c r="O17" s="9">
        <v>70816</v>
      </c>
      <c r="P17" s="9">
        <v>41137</v>
      </c>
    </row>
    <row r="18" spans="1:16" ht="15" customHeight="1">
      <c r="A18" s="3" t="s">
        <v>136</v>
      </c>
      <c r="B18" s="15"/>
      <c r="C18" s="15"/>
      <c r="D18" s="15">
        <v>80247</v>
      </c>
      <c r="E18" s="15">
        <v>86662</v>
      </c>
      <c r="F18" s="15">
        <v>80611</v>
      </c>
      <c r="G18" s="15">
        <v>78371</v>
      </c>
      <c r="H18" s="15">
        <v>81865</v>
      </c>
      <c r="I18" s="15">
        <v>80936</v>
      </c>
      <c r="J18" s="8">
        <v>92805</v>
      </c>
      <c r="K18" s="9">
        <v>108502</v>
      </c>
      <c r="L18" s="9">
        <v>413422</v>
      </c>
      <c r="M18" s="9">
        <v>296563</v>
      </c>
      <c r="N18" s="9">
        <v>268021</v>
      </c>
      <c r="O18" s="9">
        <v>245646</v>
      </c>
      <c r="P18" s="9">
        <v>223344</v>
      </c>
    </row>
    <row r="19" spans="1:16" ht="15" customHeight="1">
      <c r="A19" s="4" t="s">
        <v>137</v>
      </c>
      <c r="B19" s="15"/>
      <c r="C19" s="15"/>
      <c r="D19" s="15">
        <v>11091</v>
      </c>
      <c r="E19" s="15">
        <v>13537</v>
      </c>
      <c r="F19" s="15">
        <v>17792</v>
      </c>
      <c r="G19" s="15">
        <v>18178</v>
      </c>
      <c r="H19" s="15">
        <v>18958</v>
      </c>
      <c r="I19" s="15">
        <v>18072</v>
      </c>
      <c r="J19" s="8">
        <v>16188</v>
      </c>
      <c r="K19" s="11">
        <v>17117</v>
      </c>
      <c r="L19" s="11">
        <v>20902</v>
      </c>
      <c r="M19" s="11">
        <v>18727</v>
      </c>
      <c r="N19" s="11">
        <v>19210</v>
      </c>
      <c r="O19" s="11">
        <v>18688</v>
      </c>
      <c r="P19" s="11">
        <v>19893</v>
      </c>
    </row>
    <row r="20" spans="1:16" ht="15" customHeight="1">
      <c r="A20" s="3" t="s">
        <v>138</v>
      </c>
      <c r="B20" s="15"/>
      <c r="C20" s="15"/>
      <c r="D20" s="15">
        <v>294912</v>
      </c>
      <c r="E20" s="15">
        <v>293199</v>
      </c>
      <c r="F20" s="15">
        <v>692236</v>
      </c>
      <c r="G20" s="15">
        <v>600134</v>
      </c>
      <c r="H20" s="15">
        <v>313054</v>
      </c>
      <c r="I20" s="15">
        <v>268367</v>
      </c>
      <c r="J20" s="8">
        <v>338173</v>
      </c>
      <c r="K20" s="9">
        <v>185872</v>
      </c>
      <c r="L20" s="9">
        <v>316855</v>
      </c>
      <c r="M20" s="9">
        <v>104235</v>
      </c>
      <c r="N20" s="9">
        <v>143609</v>
      </c>
      <c r="O20" s="9">
        <v>268458</v>
      </c>
      <c r="P20" s="9">
        <v>305437</v>
      </c>
    </row>
    <row r="21" spans="1:16" ht="15" customHeight="1">
      <c r="A21" s="3" t="s">
        <v>139</v>
      </c>
      <c r="B21" s="15"/>
      <c r="C21" s="15"/>
      <c r="D21" s="15">
        <v>246879</v>
      </c>
      <c r="E21" s="15">
        <v>265191</v>
      </c>
      <c r="F21" s="15">
        <v>406842</v>
      </c>
      <c r="G21" s="15">
        <v>429117</v>
      </c>
      <c r="H21" s="15">
        <v>604198</v>
      </c>
      <c r="I21" s="15">
        <v>895229</v>
      </c>
      <c r="J21" s="8">
        <v>587090</v>
      </c>
      <c r="K21" s="9">
        <v>528179</v>
      </c>
      <c r="L21" s="9">
        <v>553571</v>
      </c>
      <c r="M21" s="9">
        <v>233237</v>
      </c>
      <c r="N21" s="9">
        <v>209312</v>
      </c>
      <c r="O21" s="9">
        <v>465269</v>
      </c>
      <c r="P21" s="9">
        <v>409263</v>
      </c>
    </row>
    <row r="22" spans="1:16" ht="15" customHeight="1">
      <c r="A22" s="3" t="s">
        <v>140</v>
      </c>
      <c r="B22" s="15"/>
      <c r="C22" s="15"/>
      <c r="D22" s="15">
        <v>120723</v>
      </c>
      <c r="E22" s="15">
        <v>108371</v>
      </c>
      <c r="F22" s="15">
        <v>72159</v>
      </c>
      <c r="G22" s="15">
        <v>303321</v>
      </c>
      <c r="H22" s="15">
        <v>146395</v>
      </c>
      <c r="I22" s="15">
        <v>99107</v>
      </c>
      <c r="J22" s="8">
        <v>105310</v>
      </c>
      <c r="K22" s="9">
        <v>69580</v>
      </c>
      <c r="L22" s="9">
        <v>152252</v>
      </c>
      <c r="M22" s="9">
        <v>44069</v>
      </c>
      <c r="N22" s="9">
        <v>7313</v>
      </c>
      <c r="O22" s="9">
        <v>2229</v>
      </c>
      <c r="P22" s="9">
        <v>13946</v>
      </c>
    </row>
    <row r="23" spans="1:16" ht="15" customHeight="1">
      <c r="A23" s="3" t="s">
        <v>141</v>
      </c>
      <c r="B23" s="15"/>
      <c r="C23" s="15"/>
      <c r="D23" s="15">
        <v>4300</v>
      </c>
      <c r="E23" s="15">
        <v>0</v>
      </c>
      <c r="F23" s="15">
        <v>10550</v>
      </c>
      <c r="G23" s="15">
        <v>300</v>
      </c>
      <c r="H23" s="15">
        <v>0</v>
      </c>
      <c r="I23" s="15">
        <v>1000</v>
      </c>
      <c r="J23" s="8">
        <v>2400</v>
      </c>
      <c r="K23" s="9">
        <v>300</v>
      </c>
      <c r="L23" s="9">
        <v>4170</v>
      </c>
      <c r="M23" s="9">
        <v>0</v>
      </c>
      <c r="N23" s="9">
        <v>4200</v>
      </c>
      <c r="O23" s="9">
        <v>3000</v>
      </c>
      <c r="P23" s="9">
        <v>3130</v>
      </c>
    </row>
    <row r="24" spans="1:16" ht="15" customHeight="1">
      <c r="A24" s="3" t="s">
        <v>142</v>
      </c>
      <c r="B24" s="15"/>
      <c r="C24" s="15"/>
      <c r="D24" s="15">
        <v>161680</v>
      </c>
      <c r="E24" s="15">
        <v>387117</v>
      </c>
      <c r="F24" s="15">
        <v>208162</v>
      </c>
      <c r="G24" s="15">
        <v>346138</v>
      </c>
      <c r="H24" s="15">
        <v>76652</v>
      </c>
      <c r="I24" s="15">
        <v>23409</v>
      </c>
      <c r="J24" s="8">
        <v>27803</v>
      </c>
      <c r="K24" s="9">
        <v>73953</v>
      </c>
      <c r="L24" s="9">
        <v>57180</v>
      </c>
      <c r="M24" s="9">
        <v>292007</v>
      </c>
      <c r="N24" s="9">
        <v>406406</v>
      </c>
      <c r="O24" s="9">
        <v>112821</v>
      </c>
      <c r="P24" s="9">
        <v>268416</v>
      </c>
    </row>
    <row r="25" spans="1:16" ht="15" customHeight="1">
      <c r="A25" s="3" t="s">
        <v>143</v>
      </c>
      <c r="B25" s="15"/>
      <c r="C25" s="15"/>
      <c r="D25" s="15">
        <v>131024</v>
      </c>
      <c r="E25" s="15">
        <v>188525</v>
      </c>
      <c r="F25" s="15">
        <v>275760</v>
      </c>
      <c r="G25" s="15">
        <v>217855</v>
      </c>
      <c r="H25" s="15">
        <v>294771</v>
      </c>
      <c r="I25" s="15">
        <v>376887</v>
      </c>
      <c r="J25" s="8">
        <v>233019</v>
      </c>
      <c r="K25" s="9">
        <v>271906</v>
      </c>
      <c r="L25" s="9">
        <v>285393</v>
      </c>
      <c r="M25" s="9">
        <v>434997</v>
      </c>
      <c r="N25" s="9">
        <v>234951</v>
      </c>
      <c r="O25" s="9">
        <v>326893</v>
      </c>
      <c r="P25" s="9">
        <v>255670</v>
      </c>
    </row>
    <row r="26" spans="1:16" ht="15" customHeight="1">
      <c r="A26" s="3" t="s">
        <v>144</v>
      </c>
      <c r="B26" s="15"/>
      <c r="C26" s="15"/>
      <c r="D26" s="15">
        <v>86529</v>
      </c>
      <c r="E26" s="15">
        <v>51514</v>
      </c>
      <c r="F26" s="15">
        <v>61516</v>
      </c>
      <c r="G26" s="15">
        <v>39682</v>
      </c>
      <c r="H26" s="15">
        <v>43998</v>
      </c>
      <c r="I26" s="15">
        <v>61031</v>
      </c>
      <c r="J26" s="8">
        <v>68493</v>
      </c>
      <c r="K26" s="9">
        <v>81367</v>
      </c>
      <c r="L26" s="9">
        <v>141684</v>
      </c>
      <c r="M26" s="9">
        <v>100083</v>
      </c>
      <c r="N26" s="9">
        <v>117147</v>
      </c>
      <c r="O26" s="9">
        <v>92836</v>
      </c>
      <c r="P26" s="9">
        <v>178847</v>
      </c>
    </row>
    <row r="27" spans="1:16" ht="15" customHeight="1">
      <c r="A27" s="3" t="s">
        <v>145</v>
      </c>
      <c r="B27" s="15"/>
      <c r="C27" s="15"/>
      <c r="D27" s="15">
        <v>482100</v>
      </c>
      <c r="E27" s="15">
        <v>1692300</v>
      </c>
      <c r="F27" s="15">
        <v>307900</v>
      </c>
      <c r="G27" s="15">
        <v>222500</v>
      </c>
      <c r="H27" s="15">
        <v>128500</v>
      </c>
      <c r="I27" s="15">
        <v>224600</v>
      </c>
      <c r="J27" s="8">
        <v>528100</v>
      </c>
      <c r="K27" s="9">
        <v>528900</v>
      </c>
      <c r="L27" s="9">
        <v>34600</v>
      </c>
      <c r="M27" s="9">
        <v>95200</v>
      </c>
      <c r="N27" s="9">
        <v>267800</v>
      </c>
      <c r="O27" s="9">
        <v>587239</v>
      </c>
      <c r="P27" s="9">
        <v>757500</v>
      </c>
    </row>
    <row r="28" spans="1:16" ht="15" customHeight="1">
      <c r="A28" s="3" t="s">
        <v>206</v>
      </c>
      <c r="B28" s="73"/>
      <c r="C28" s="73"/>
      <c r="D28" s="73"/>
      <c r="E28" s="15"/>
      <c r="F28" s="15"/>
      <c r="G28" s="15"/>
      <c r="H28" s="15"/>
      <c r="I28" s="15"/>
      <c r="J28" s="8"/>
      <c r="K28" s="9"/>
      <c r="L28" s="9"/>
      <c r="M28" s="9"/>
      <c r="N28" s="9">
        <v>12800</v>
      </c>
      <c r="O28" s="9">
        <v>14900</v>
      </c>
      <c r="P28" s="9">
        <v>10900</v>
      </c>
    </row>
    <row r="29" spans="1:16" ht="15" customHeight="1">
      <c r="A29" s="3" t="s">
        <v>207</v>
      </c>
      <c r="B29" s="73"/>
      <c r="C29" s="73"/>
      <c r="D29" s="73"/>
      <c r="E29" s="15"/>
      <c r="F29" s="15"/>
      <c r="G29" s="15"/>
      <c r="H29" s="15"/>
      <c r="I29" s="15"/>
      <c r="J29" s="8"/>
      <c r="K29" s="9"/>
      <c r="L29" s="9"/>
      <c r="M29" s="9"/>
      <c r="N29" s="9">
        <v>95100</v>
      </c>
      <c r="O29" s="9">
        <v>194100</v>
      </c>
      <c r="P29" s="9">
        <v>362900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5097535</v>
      </c>
      <c r="E30" s="8">
        <f t="shared" si="0"/>
        <v>6910867</v>
      </c>
      <c r="F30" s="8">
        <f t="shared" si="0"/>
        <v>5793394</v>
      </c>
      <c r="G30" s="8">
        <f t="shared" si="0"/>
        <v>5776890</v>
      </c>
      <c r="H30" s="8">
        <f t="shared" si="0"/>
        <v>6221112</v>
      </c>
      <c r="I30" s="8">
        <f t="shared" si="0"/>
        <v>6970030</v>
      </c>
      <c r="J30" s="8">
        <f t="shared" si="0"/>
        <v>6921319</v>
      </c>
      <c r="K30" s="8">
        <f t="shared" si="0"/>
        <v>6983079</v>
      </c>
      <c r="L30" s="8">
        <f>SUM(L4:L27)-L14-L15</f>
        <v>6424949</v>
      </c>
      <c r="M30" s="8">
        <f>SUM(M4:M27)-M14-M15</f>
        <v>5902185</v>
      </c>
      <c r="N30" s="8">
        <f>SUM(N4:N27)-N14-N15</f>
        <v>5886576</v>
      </c>
      <c r="O30" s="8">
        <f>SUM(O4:O27)-O14-O15</f>
        <v>6086365</v>
      </c>
      <c r="P30" s="8">
        <f>SUM(P4:P27)-P14-P15</f>
        <v>6086263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3431850</v>
      </c>
      <c r="E31" s="15">
        <f t="shared" si="1"/>
        <v>3735685</v>
      </c>
      <c r="F31" s="15">
        <f t="shared" si="1"/>
        <v>3592780</v>
      </c>
      <c r="G31" s="15">
        <f t="shared" si="1"/>
        <v>3449534</v>
      </c>
      <c r="H31" s="15">
        <f t="shared" si="1"/>
        <v>4131519</v>
      </c>
      <c r="I31" s="15">
        <f t="shared" si="1"/>
        <v>4565641</v>
      </c>
      <c r="J31" s="12">
        <f t="shared" si="1"/>
        <v>4537424</v>
      </c>
      <c r="K31" s="12">
        <f t="shared" si="1"/>
        <v>4391913</v>
      </c>
      <c r="L31" s="12">
        <f t="shared" si="1"/>
        <v>4348972</v>
      </c>
      <c r="M31" s="12">
        <f>+M4+M5+M6+M7+M8+M9+M10+M11+M12+M13+M16</f>
        <v>4227752</v>
      </c>
      <c r="N31" s="12">
        <f>+N4+N5+N6+N7+N8+N9+N10+N11+N12+N13+N16</f>
        <v>4174421</v>
      </c>
      <c r="O31" s="12">
        <f>+O4+O5+O6+O7+O8+O9+O10+O11+O12+O13+O16</f>
        <v>3892470</v>
      </c>
      <c r="P31" s="12">
        <f>+P4+P5+P6+P7+P8+P9+P10+P11+P12+P13+P16</f>
        <v>3609680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1665685</v>
      </c>
      <c r="E32" s="15">
        <f t="shared" si="2"/>
        <v>3175182</v>
      </c>
      <c r="F32" s="15">
        <f t="shared" si="2"/>
        <v>2200614</v>
      </c>
      <c r="G32" s="15">
        <f t="shared" si="2"/>
        <v>2327356</v>
      </c>
      <c r="H32" s="15">
        <f t="shared" si="2"/>
        <v>2089593</v>
      </c>
      <c r="I32" s="15">
        <f t="shared" si="2"/>
        <v>2404389</v>
      </c>
      <c r="J32" s="12">
        <f aca="true" t="shared" si="3" ref="J32:P32">SUM(J17:J27)</f>
        <v>2383895</v>
      </c>
      <c r="K32" s="12">
        <f t="shared" si="3"/>
        <v>2591166</v>
      </c>
      <c r="L32" s="12">
        <f t="shared" si="3"/>
        <v>2075977</v>
      </c>
      <c r="M32" s="12">
        <f t="shared" si="3"/>
        <v>1674433</v>
      </c>
      <c r="N32" s="12">
        <f t="shared" si="3"/>
        <v>1712155</v>
      </c>
      <c r="O32" s="12">
        <f t="shared" si="3"/>
        <v>2193895</v>
      </c>
      <c r="P32" s="12">
        <f t="shared" si="3"/>
        <v>2476583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2501912</v>
      </c>
      <c r="E33" s="15">
        <f t="shared" si="4"/>
        <v>2934212</v>
      </c>
      <c r="F33" s="15">
        <f t="shared" si="4"/>
        <v>2849250</v>
      </c>
      <c r="G33" s="15">
        <f t="shared" si="4"/>
        <v>3035726</v>
      </c>
      <c r="H33" s="15">
        <f t="shared" si="4"/>
        <v>4844070</v>
      </c>
      <c r="I33" s="15">
        <f t="shared" si="4"/>
        <v>5263769</v>
      </c>
      <c r="J33" s="12">
        <f t="shared" si="4"/>
        <v>5130533</v>
      </c>
      <c r="K33" s="12">
        <f t="shared" si="4"/>
        <v>5320611</v>
      </c>
      <c r="L33" s="12">
        <f t="shared" si="4"/>
        <v>5067541</v>
      </c>
      <c r="M33" s="12">
        <f>+M4+M17+M18+M19+M22+M23+M24+M25+M26</f>
        <v>4980030</v>
      </c>
      <c r="N33" s="12">
        <f>+N4+N17+N18+N19+N22+N23+N24+N25+N26</f>
        <v>4852601</v>
      </c>
      <c r="O33" s="12">
        <f>+O4+O17+O18+O19+O22+O23+O24+O25+O26</f>
        <v>4393677</v>
      </c>
      <c r="P33" s="12">
        <f>+P4+P17+P18+P19+P22+P23+P24+P25+P26</f>
        <v>4231890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2595623</v>
      </c>
      <c r="E34" s="12">
        <f t="shared" si="5"/>
        <v>3976655</v>
      </c>
      <c r="F34" s="12">
        <f t="shared" si="5"/>
        <v>2944144</v>
      </c>
      <c r="G34" s="12">
        <f t="shared" si="5"/>
        <v>2741164</v>
      </c>
      <c r="H34" s="12">
        <f t="shared" si="5"/>
        <v>1377042</v>
      </c>
      <c r="I34" s="12">
        <f t="shared" si="5"/>
        <v>1706261</v>
      </c>
      <c r="J34" s="12">
        <f t="shared" si="5"/>
        <v>1790786</v>
      </c>
      <c r="K34" s="12">
        <f t="shared" si="5"/>
        <v>1662468</v>
      </c>
      <c r="L34" s="12">
        <f>SUM(L5:L16)-L14-L15+L20+L21+L27</f>
        <v>1357408</v>
      </c>
      <c r="M34" s="12">
        <f>SUM(M5:M16)-M14-M15+M20+M21+M27</f>
        <v>922155</v>
      </c>
      <c r="N34" s="12">
        <f>SUM(N5:N16)-N14-N15+N20+N21+N27</f>
        <v>1033975</v>
      </c>
      <c r="O34" s="12">
        <f>SUM(O5:O16)-O14-O15+O20+O21+O27</f>
        <v>1692688</v>
      </c>
      <c r="P34" s="12">
        <f>SUM(P5:P16)-P14-P15+P20+P21+P27</f>
        <v>1854373</v>
      </c>
    </row>
    <row r="35" spans="1:16" ht="15" customHeight="1">
      <c r="A35" s="28" t="s">
        <v>103</v>
      </c>
      <c r="L35" s="29"/>
      <c r="M35" s="70" t="str">
        <f>'財政指標'!$M$1</f>
        <v>塩原町</v>
      </c>
      <c r="P35" s="70" t="str">
        <f>'財政指標'!$M$1</f>
        <v>塩原町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2" t="s">
        <v>198</v>
      </c>
      <c r="P37" s="2" t="s">
        <v>199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36.49053905466073</v>
      </c>
      <c r="E38" s="26">
        <f aca="true" t="shared" si="7" ref="E38:L38">+E4/E$30*100</f>
        <v>29.080577010091496</v>
      </c>
      <c r="F38" s="26">
        <f t="shared" si="7"/>
        <v>35.48203350229589</v>
      </c>
      <c r="G38" s="26">
        <f t="shared" si="7"/>
        <v>33.93038468795494</v>
      </c>
      <c r="H38" s="26">
        <f t="shared" si="7"/>
        <v>61.08600841778768</v>
      </c>
      <c r="I38" s="26">
        <f t="shared" si="7"/>
        <v>60.9405698397281</v>
      </c>
      <c r="J38" s="26">
        <f t="shared" si="7"/>
        <v>60.68208964216214</v>
      </c>
      <c r="K38" s="26">
        <f t="shared" si="7"/>
        <v>56.88602405901465</v>
      </c>
      <c r="L38" s="26">
        <f t="shared" si="7"/>
        <v>60.64779658173162</v>
      </c>
      <c r="M38" s="26">
        <f aca="true" t="shared" si="8" ref="M38:P61">+M4/M$30*100</f>
        <v>63.337035352161955</v>
      </c>
      <c r="N38" s="26">
        <f t="shared" si="8"/>
        <v>63.893968242319474</v>
      </c>
      <c r="O38" s="26">
        <f t="shared" si="8"/>
        <v>57.846481438428356</v>
      </c>
      <c r="P38" s="26">
        <f t="shared" si="8"/>
        <v>53.02937122500293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2.0221342276217817</v>
      </c>
      <c r="E39" s="26">
        <f aca="true" t="shared" si="9" ref="E39:L39">+E5/E$30*100</f>
        <v>1.5764013400923502</v>
      </c>
      <c r="F39" s="26">
        <f t="shared" si="9"/>
        <v>2.054823131311283</v>
      </c>
      <c r="G39" s="26">
        <f t="shared" si="9"/>
        <v>2.084045221563852</v>
      </c>
      <c r="H39" s="26">
        <f t="shared" si="9"/>
        <v>1.9916535821891648</v>
      </c>
      <c r="I39" s="26">
        <f t="shared" si="9"/>
        <v>1.7943968677322766</v>
      </c>
      <c r="J39" s="26">
        <f t="shared" si="9"/>
        <v>1.3754025786125448</v>
      </c>
      <c r="K39" s="26">
        <f t="shared" si="9"/>
        <v>1.0399137686971607</v>
      </c>
      <c r="L39" s="26">
        <f t="shared" si="9"/>
        <v>1.1506550480011593</v>
      </c>
      <c r="M39" s="26">
        <f t="shared" si="8"/>
        <v>1.182528165416706</v>
      </c>
      <c r="N39" s="26">
        <f t="shared" si="8"/>
        <v>1.1827928493575892</v>
      </c>
      <c r="O39" s="26">
        <f t="shared" si="8"/>
        <v>1.069061747036203</v>
      </c>
      <c r="P39" s="26">
        <f t="shared" si="8"/>
        <v>1.1221664262618951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0.7321185631878937</v>
      </c>
      <c r="E40" s="26">
        <f aca="true" t="shared" si="11" ref="E40:L40">+E6/E$30*100</f>
        <v>0.39750439416646277</v>
      </c>
      <c r="F40" s="26">
        <f t="shared" si="11"/>
        <v>0.5212661179267283</v>
      </c>
      <c r="G40" s="26">
        <f t="shared" si="11"/>
        <v>0.711888230518497</v>
      </c>
      <c r="H40" s="26">
        <f t="shared" si="11"/>
        <v>0.47928730426328925</v>
      </c>
      <c r="I40" s="26">
        <f t="shared" si="11"/>
        <v>0.24017113269239873</v>
      </c>
      <c r="J40" s="26">
        <f t="shared" si="11"/>
        <v>0.1856438057543656</v>
      </c>
      <c r="K40" s="26">
        <f t="shared" si="11"/>
        <v>0.14356131442877848</v>
      </c>
      <c r="L40" s="26">
        <f t="shared" si="11"/>
        <v>0.1421334239384624</v>
      </c>
      <c r="M40" s="26">
        <f t="shared" si="8"/>
        <v>0.6348326933161194</v>
      </c>
      <c r="N40" s="26">
        <f t="shared" si="8"/>
        <v>0.6290923620114648</v>
      </c>
      <c r="O40" s="26">
        <f t="shared" si="8"/>
        <v>0.18850331848319976</v>
      </c>
      <c r="P40" s="26">
        <f t="shared" si="8"/>
        <v>0.12845320683644465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0.3906336350051197</v>
      </c>
      <c r="K41" s="26">
        <f t="shared" si="12"/>
        <v>1.5962586131418532</v>
      </c>
      <c r="L41" s="26">
        <f t="shared" si="12"/>
        <v>1.6460208477919438</v>
      </c>
      <c r="M41" s="26">
        <f t="shared" si="8"/>
        <v>1.847858039014365</v>
      </c>
      <c r="N41" s="26">
        <f t="shared" si="8"/>
        <v>1.7861826637420464</v>
      </c>
      <c r="O41" s="26">
        <f t="shared" si="8"/>
        <v>1.487751720443976</v>
      </c>
      <c r="P41" s="26">
        <f t="shared" si="8"/>
        <v>1.6264331659673597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0.9392971308681549</v>
      </c>
      <c r="E42" s="26">
        <f aca="true" t="shared" si="13" ref="E42:L42">+E8/E$30*100</f>
        <v>0.7480392836383626</v>
      </c>
      <c r="F42" s="26">
        <f t="shared" si="13"/>
        <v>0.8012746932109226</v>
      </c>
      <c r="G42" s="26">
        <f t="shared" si="13"/>
        <v>0.6725071794685376</v>
      </c>
      <c r="H42" s="26">
        <f t="shared" si="13"/>
        <v>0.6500767065437818</v>
      </c>
      <c r="I42" s="26">
        <f t="shared" si="13"/>
        <v>0.5362961135030982</v>
      </c>
      <c r="J42" s="26">
        <f t="shared" si="13"/>
        <v>0.5205510683729503</v>
      </c>
      <c r="K42" s="26">
        <f t="shared" si="13"/>
        <v>0.5004096330572803</v>
      </c>
      <c r="L42" s="26">
        <f t="shared" si="13"/>
        <v>0.5013113722770407</v>
      </c>
      <c r="M42" s="26">
        <f t="shared" si="8"/>
        <v>0.5149787748096679</v>
      </c>
      <c r="N42" s="26">
        <f t="shared" si="8"/>
        <v>0.4640728328318533</v>
      </c>
      <c r="O42" s="26">
        <f t="shared" si="8"/>
        <v>0.3986944588436612</v>
      </c>
      <c r="P42" s="26">
        <f t="shared" si="8"/>
        <v>0.3683048202156233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0.6510009249568665</v>
      </c>
      <c r="E43" s="26">
        <f aca="true" t="shared" si="14" ref="E43:L43">+E9/E$30*100</f>
        <v>0.8283186465605545</v>
      </c>
      <c r="F43" s="26">
        <f t="shared" si="14"/>
        <v>0.8907731806260717</v>
      </c>
      <c r="G43" s="26">
        <f t="shared" si="14"/>
        <v>0.7717474281144353</v>
      </c>
      <c r="H43" s="26">
        <f t="shared" si="14"/>
        <v>0.6143756936059019</v>
      </c>
      <c r="I43" s="26">
        <f t="shared" si="14"/>
        <v>0.4817482851580266</v>
      </c>
      <c r="J43" s="26">
        <f t="shared" si="14"/>
        <v>0.9782383964674941</v>
      </c>
      <c r="K43" s="26">
        <f t="shared" si="14"/>
        <v>0.9196945931730115</v>
      </c>
      <c r="L43" s="26">
        <f t="shared" si="14"/>
        <v>0.9673695464353103</v>
      </c>
      <c r="M43" s="26">
        <f t="shared" si="8"/>
        <v>0.15079161361428015</v>
      </c>
      <c r="N43" s="26">
        <f t="shared" si="8"/>
        <v>0.00305780474082047</v>
      </c>
      <c r="O43" s="26">
        <f t="shared" si="8"/>
        <v>0.004238983366919335</v>
      </c>
      <c r="P43" s="26">
        <f t="shared" si="8"/>
        <v>0.009201048328013429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1.4366159329950654</v>
      </c>
      <c r="E44" s="26">
        <f aca="true" t="shared" si="15" ref="E44:L44">+E10/E$30*100</f>
        <v>0.9711371959552977</v>
      </c>
      <c r="F44" s="26">
        <f t="shared" si="15"/>
        <v>1.0221814708269452</v>
      </c>
      <c r="G44" s="26">
        <f t="shared" si="15"/>
        <v>1.1242208177756543</v>
      </c>
      <c r="H44" s="26">
        <f t="shared" si="15"/>
        <v>1.110605306575416</v>
      </c>
      <c r="I44" s="26">
        <f t="shared" si="15"/>
        <v>0.9795223263027562</v>
      </c>
      <c r="J44" s="26">
        <f t="shared" si="15"/>
        <v>0.9221652693655645</v>
      </c>
      <c r="K44" s="26">
        <f t="shared" si="15"/>
        <v>0.7683859798807947</v>
      </c>
      <c r="L44" s="26">
        <f t="shared" si="15"/>
        <v>0.8243022629440327</v>
      </c>
      <c r="M44" s="26">
        <f t="shared" si="8"/>
        <v>0.8540396480286538</v>
      </c>
      <c r="N44" s="26">
        <f t="shared" si="8"/>
        <v>0.8005672567550304</v>
      </c>
      <c r="O44" s="26">
        <f t="shared" si="8"/>
        <v>0.6345002312546159</v>
      </c>
      <c r="P44" s="26">
        <f t="shared" si="8"/>
        <v>0.7145928462177858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0.3676760702691959</v>
      </c>
      <c r="M46" s="26">
        <f t="shared" si="8"/>
        <v>0.4738922958192601</v>
      </c>
      <c r="N46" s="26">
        <f t="shared" si="8"/>
        <v>0.5157497329517192</v>
      </c>
      <c r="O46" s="26">
        <f t="shared" si="8"/>
        <v>0.6210110632536826</v>
      </c>
      <c r="P46" s="26">
        <f t="shared" si="8"/>
        <v>0.45558333578420784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25.003124058981445</v>
      </c>
      <c r="E47" s="26">
        <f aca="true" t="shared" si="18" ref="E47:L47">+E13/E$30*100</f>
        <v>20.416092510534494</v>
      </c>
      <c r="F47" s="26">
        <f t="shared" si="18"/>
        <v>21.194743530303654</v>
      </c>
      <c r="G47" s="26">
        <f t="shared" si="18"/>
        <v>20.368606637827618</v>
      </c>
      <c r="H47" s="26">
        <f t="shared" si="18"/>
        <v>0.4412072954159964</v>
      </c>
      <c r="I47" s="26">
        <f t="shared" si="18"/>
        <v>0.4986348695773189</v>
      </c>
      <c r="J47" s="26">
        <f t="shared" si="18"/>
        <v>0.46262858278891644</v>
      </c>
      <c r="K47" s="26">
        <f t="shared" si="18"/>
        <v>0.999988686938813</v>
      </c>
      <c r="L47" s="26">
        <f t="shared" si="18"/>
        <v>1.3995130545005106</v>
      </c>
      <c r="M47" s="26">
        <f t="shared" si="8"/>
        <v>2.5966824150717063</v>
      </c>
      <c r="N47" s="26">
        <f t="shared" si="8"/>
        <v>1.599078989212065</v>
      </c>
      <c r="O47" s="26">
        <f t="shared" si="8"/>
        <v>1.6677935023614259</v>
      </c>
      <c r="P47" s="26">
        <f t="shared" si="8"/>
        <v>1.8167305619228087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22.236728144093174</v>
      </c>
      <c r="E48" s="26">
        <f aca="true" t="shared" si="19" ref="E48:L48">+E14/E$30*100</f>
        <v>18.314460399831166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0</v>
      </c>
      <c r="K48" s="26">
        <f t="shared" si="19"/>
        <v>0</v>
      </c>
      <c r="L48" s="26">
        <f t="shared" si="19"/>
        <v>0</v>
      </c>
      <c r="M48" s="26">
        <f t="shared" si="8"/>
        <v>0.8840963134839046</v>
      </c>
      <c r="N48" s="26">
        <f t="shared" si="8"/>
        <v>0</v>
      </c>
      <c r="O48" s="26">
        <f t="shared" si="8"/>
        <v>0</v>
      </c>
      <c r="P48" s="26">
        <f t="shared" si="8"/>
        <v>0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2.7663959148882746</v>
      </c>
      <c r="E49" s="26">
        <f aca="true" t="shared" si="20" ref="E49:L49">+E15/E$30*100</f>
        <v>2.1016321107033313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0.46262858278891644</v>
      </c>
      <c r="K49" s="26">
        <f t="shared" si="20"/>
        <v>0.999988686938813</v>
      </c>
      <c r="L49" s="26">
        <f t="shared" si="20"/>
        <v>1.3995130545005106</v>
      </c>
      <c r="M49" s="26">
        <f t="shared" si="8"/>
        <v>1.7125861015878017</v>
      </c>
      <c r="N49" s="26">
        <f t="shared" si="8"/>
        <v>1.599078989212065</v>
      </c>
      <c r="O49" s="26">
        <f t="shared" si="8"/>
        <v>1.6677935023614259</v>
      </c>
      <c r="P49" s="26">
        <f t="shared" si="8"/>
        <v>1.8167305619228087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0.0488863735119033</v>
      </c>
      <c r="E50" s="26">
        <f aca="true" t="shared" si="21" ref="E50:L50">+E16/E$30*100</f>
        <v>0.03715886877869303</v>
      </c>
      <c r="F50" s="26">
        <f t="shared" si="21"/>
        <v>0.04802021060538952</v>
      </c>
      <c r="G50" s="26">
        <f t="shared" si="21"/>
        <v>0.0492479517525866</v>
      </c>
      <c r="H50" s="26">
        <f t="shared" si="21"/>
        <v>0.03804786025392245</v>
      </c>
      <c r="I50" s="26">
        <f t="shared" si="21"/>
        <v>0.03255366189241653</v>
      </c>
      <c r="J50" s="26">
        <f t="shared" si="21"/>
        <v>0.03986234415723361</v>
      </c>
      <c r="K50" s="26">
        <f t="shared" si="21"/>
        <v>0.03940954985615944</v>
      </c>
      <c r="L50" s="26">
        <f t="shared" si="21"/>
        <v>0.042039244202560985</v>
      </c>
      <c r="M50" s="26">
        <f t="shared" si="8"/>
        <v>0.03764707476976747</v>
      </c>
      <c r="N50" s="26">
        <f t="shared" si="8"/>
        <v>0.039683510414203434</v>
      </c>
      <c r="O50" s="26">
        <f t="shared" si="8"/>
        <v>0.035899917274103674</v>
      </c>
      <c r="P50" s="26">
        <f t="shared" si="8"/>
        <v>0.03780645036206947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0.9063204078049489</v>
      </c>
      <c r="E51" s="26">
        <f aca="true" t="shared" si="22" ref="E51:L51">+E17/E$30*100</f>
        <v>1.284440866826116</v>
      </c>
      <c r="F51" s="26">
        <f t="shared" si="22"/>
        <v>1.1579740649436236</v>
      </c>
      <c r="G51" s="26">
        <f t="shared" si="22"/>
        <v>1.2421908674044337</v>
      </c>
      <c r="H51" s="26">
        <f t="shared" si="22"/>
        <v>6.1275540450003145</v>
      </c>
      <c r="I51" s="26">
        <f t="shared" si="22"/>
        <v>5.104009595367595</v>
      </c>
      <c r="J51" s="26">
        <f t="shared" si="22"/>
        <v>5.555501776467751</v>
      </c>
      <c r="K51" s="26">
        <f t="shared" si="22"/>
        <v>10.389256658846334</v>
      </c>
      <c r="L51" s="26">
        <f t="shared" si="22"/>
        <v>1.4933659395584307</v>
      </c>
      <c r="M51" s="26">
        <f t="shared" si="8"/>
        <v>0.9371952929296523</v>
      </c>
      <c r="N51" s="26">
        <f t="shared" si="8"/>
        <v>0.5807450714982699</v>
      </c>
      <c r="O51" s="26">
        <f t="shared" si="8"/>
        <v>1.1635187833789133</v>
      </c>
      <c r="P51" s="26">
        <f t="shared" si="8"/>
        <v>0.6758991519098009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1.5742314667775699</v>
      </c>
      <c r="E52" s="26">
        <f aca="true" t="shared" si="23" ref="E52:L52">+E18/E$30*100</f>
        <v>1.2539960615650685</v>
      </c>
      <c r="F52" s="26">
        <f t="shared" si="23"/>
        <v>1.3914296179407097</v>
      </c>
      <c r="G52" s="26">
        <f t="shared" si="23"/>
        <v>1.3566296052027995</v>
      </c>
      <c r="H52" s="26">
        <f t="shared" si="23"/>
        <v>1.3159222981357674</v>
      </c>
      <c r="I52" s="26">
        <f t="shared" si="23"/>
        <v>1.161200167000716</v>
      </c>
      <c r="J52" s="26">
        <f t="shared" si="23"/>
        <v>1.3408571400913611</v>
      </c>
      <c r="K52" s="26">
        <f t="shared" si="23"/>
        <v>1.5537845125337977</v>
      </c>
      <c r="L52" s="26">
        <f t="shared" si="23"/>
        <v>6.434634734065593</v>
      </c>
      <c r="M52" s="26">
        <f t="shared" si="8"/>
        <v>5.024630708796827</v>
      </c>
      <c r="N52" s="26">
        <f t="shared" si="8"/>
        <v>4.553088246885795</v>
      </c>
      <c r="O52" s="26">
        <f t="shared" si="8"/>
        <v>4.036005070349872</v>
      </c>
      <c r="P52" s="26">
        <f t="shared" si="8"/>
        <v>3.6696409603068423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0.21757574984772052</v>
      </c>
      <c r="E53" s="26">
        <f aca="true" t="shared" si="24" ref="E53:L53">+E19/E$30*100</f>
        <v>0.19587990913441106</v>
      </c>
      <c r="F53" s="26">
        <f t="shared" si="24"/>
        <v>0.3071084065747988</v>
      </c>
      <c r="G53" s="26">
        <f t="shared" si="24"/>
        <v>0.31466758065325806</v>
      </c>
      <c r="H53" s="26">
        <f t="shared" si="24"/>
        <v>0.3047365165584545</v>
      </c>
      <c r="I53" s="26">
        <f t="shared" si="24"/>
        <v>0.25928152389587994</v>
      </c>
      <c r="J53" s="26">
        <f t="shared" si="24"/>
        <v>0.23388605553363453</v>
      </c>
      <c r="K53" s="26">
        <f t="shared" si="24"/>
        <v>0.2451210991598405</v>
      </c>
      <c r="L53" s="26">
        <f t="shared" si="24"/>
        <v>0.3253255395490299</v>
      </c>
      <c r="M53" s="26">
        <f t="shared" si="8"/>
        <v>0.3172892750735533</v>
      </c>
      <c r="N53" s="26">
        <f t="shared" si="8"/>
        <v>0.32633571706200687</v>
      </c>
      <c r="O53" s="26">
        <f t="shared" si="8"/>
        <v>0.30704698124414165</v>
      </c>
      <c r="P53" s="26">
        <f t="shared" si="8"/>
        <v>0.3268508114092342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5.785384504471279</v>
      </c>
      <c r="E54" s="26">
        <f aca="true" t="shared" si="25" ref="E54:L54">+E20/E$30*100</f>
        <v>4.24257911489253</v>
      </c>
      <c r="F54" s="26">
        <f t="shared" si="25"/>
        <v>11.948712619925384</v>
      </c>
      <c r="G54" s="26">
        <f t="shared" si="25"/>
        <v>10.388530853106083</v>
      </c>
      <c r="H54" s="26">
        <f t="shared" si="25"/>
        <v>5.03212287449575</v>
      </c>
      <c r="I54" s="26">
        <f t="shared" si="25"/>
        <v>3.850299066144622</v>
      </c>
      <c r="J54" s="26">
        <f t="shared" si="25"/>
        <v>4.885961765380269</v>
      </c>
      <c r="K54" s="26">
        <f t="shared" si="25"/>
        <v>2.661748492319792</v>
      </c>
      <c r="L54" s="26">
        <f t="shared" si="25"/>
        <v>4.931634476787287</v>
      </c>
      <c r="M54" s="26">
        <f t="shared" si="8"/>
        <v>1.7660408814701674</v>
      </c>
      <c r="N54" s="26">
        <f t="shared" si="8"/>
        <v>2.4396015612471493</v>
      </c>
      <c r="O54" s="26">
        <f t="shared" si="8"/>
        <v>4.410810064792368</v>
      </c>
      <c r="P54" s="26">
        <f t="shared" si="8"/>
        <v>5.018465353863282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4.843105540226795</v>
      </c>
      <c r="E55" s="26">
        <f aca="true" t="shared" si="26" ref="E55:L55">+E21/E$30*100</f>
        <v>3.8373043498015513</v>
      </c>
      <c r="F55" s="26">
        <f t="shared" si="26"/>
        <v>7.022515644542733</v>
      </c>
      <c r="G55" s="26">
        <f t="shared" si="26"/>
        <v>7.428166366332058</v>
      </c>
      <c r="H55" s="26">
        <f t="shared" si="26"/>
        <v>9.712057908618267</v>
      </c>
      <c r="I55" s="26">
        <f t="shared" si="26"/>
        <v>12.843976281307254</v>
      </c>
      <c r="J55" s="26">
        <f t="shared" si="26"/>
        <v>8.482342744208148</v>
      </c>
      <c r="K55" s="26">
        <f t="shared" si="26"/>
        <v>7.563697904606263</v>
      </c>
      <c r="L55" s="26">
        <f t="shared" si="26"/>
        <v>8.615959441857047</v>
      </c>
      <c r="M55" s="26">
        <f t="shared" si="8"/>
        <v>3.9517060207363883</v>
      </c>
      <c r="N55" s="26">
        <f t="shared" si="8"/>
        <v>3.5557512550589676</v>
      </c>
      <c r="O55" s="26">
        <f t="shared" si="8"/>
        <v>7.6444478765240005</v>
      </c>
      <c r="P55" s="26">
        <f t="shared" si="8"/>
        <v>6.724372574763858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2.3682623071739575</v>
      </c>
      <c r="E56" s="26">
        <f aca="true" t="shared" si="27" ref="E56:L56">+E22/E$30*100</f>
        <v>1.5681245204111147</v>
      </c>
      <c r="F56" s="26">
        <f t="shared" si="27"/>
        <v>1.2455393159864494</v>
      </c>
      <c r="G56" s="26">
        <f t="shared" si="27"/>
        <v>5.250593312318566</v>
      </c>
      <c r="H56" s="26">
        <f t="shared" si="27"/>
        <v>2.353196663233197</v>
      </c>
      <c r="I56" s="26">
        <f t="shared" si="27"/>
        <v>1.4219020578103683</v>
      </c>
      <c r="J56" s="26">
        <f t="shared" si="27"/>
        <v>1.5215307949250714</v>
      </c>
      <c r="K56" s="26">
        <f t="shared" si="27"/>
        <v>0.9964086042847289</v>
      </c>
      <c r="L56" s="26">
        <f t="shared" si="27"/>
        <v>2.3696997439201466</v>
      </c>
      <c r="M56" s="26">
        <f t="shared" si="8"/>
        <v>0.7466556876817654</v>
      </c>
      <c r="N56" s="26">
        <f t="shared" si="8"/>
        <v>0.12423181149788944</v>
      </c>
      <c r="O56" s="26">
        <f t="shared" si="8"/>
        <v>0.036622844670012394</v>
      </c>
      <c r="P56" s="26">
        <f t="shared" si="8"/>
        <v>0.22913896425442015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0.08435449683033075</v>
      </c>
      <c r="E57" s="26">
        <f aca="true" t="shared" si="28" ref="E57:L57">+E23/E$30*100</f>
        <v>0</v>
      </c>
      <c r="F57" s="26">
        <f t="shared" si="28"/>
        <v>0.18210396185724637</v>
      </c>
      <c r="G57" s="26">
        <f t="shared" si="28"/>
        <v>0.00519310563296168</v>
      </c>
      <c r="H57" s="26">
        <f t="shared" si="28"/>
        <v>0</v>
      </c>
      <c r="I57" s="26">
        <f t="shared" si="28"/>
        <v>0.014347140543154047</v>
      </c>
      <c r="J57" s="26">
        <f t="shared" si="28"/>
        <v>0.03467547153945657</v>
      </c>
      <c r="K57" s="26">
        <f t="shared" si="28"/>
        <v>0.004296099184901102</v>
      </c>
      <c r="L57" s="26">
        <f t="shared" si="28"/>
        <v>0.06490323892065135</v>
      </c>
      <c r="M57" s="26">
        <f t="shared" si="8"/>
        <v>0</v>
      </c>
      <c r="N57" s="26">
        <f t="shared" si="8"/>
        <v>0.07134877728581097</v>
      </c>
      <c r="O57" s="26">
        <f t="shared" si="8"/>
        <v>0.0492905042665039</v>
      </c>
      <c r="P57" s="26">
        <f t="shared" si="8"/>
        <v>0.05142728797621792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3.171729080820436</v>
      </c>
      <c r="E58" s="26">
        <f aca="true" t="shared" si="29" ref="E58:L58">+E24/E$30*100</f>
        <v>5.601569238707675</v>
      </c>
      <c r="F58" s="26">
        <f t="shared" si="29"/>
        <v>3.5930924083533764</v>
      </c>
      <c r="G58" s="26">
        <f t="shared" si="29"/>
        <v>5.991770658606967</v>
      </c>
      <c r="H58" s="26">
        <f t="shared" si="29"/>
        <v>1.2321269895157008</v>
      </c>
      <c r="I58" s="26">
        <f t="shared" si="29"/>
        <v>0.3358522129746931</v>
      </c>
      <c r="J58" s="26">
        <f t="shared" si="29"/>
        <v>0.40170088967146295</v>
      </c>
      <c r="K58" s="26">
        <f t="shared" si="29"/>
        <v>1.0590314100699705</v>
      </c>
      <c r="L58" s="26">
        <f t="shared" si="29"/>
        <v>0.8899681538328165</v>
      </c>
      <c r="M58" s="26">
        <f t="shared" si="8"/>
        <v>4.9474389569286625</v>
      </c>
      <c r="N58" s="26">
        <f t="shared" si="8"/>
        <v>6.903945519432689</v>
      </c>
      <c r="O58" s="26">
        <f t="shared" si="8"/>
        <v>1.8536679939504122</v>
      </c>
      <c r="P58" s="26">
        <f t="shared" si="8"/>
        <v>4.4101939071643805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2.5703403703947103</v>
      </c>
      <c r="E59" s="26">
        <f aca="true" t="shared" si="30" ref="E59:L59">+E25/E$30*100</f>
        <v>2.7279500531554146</v>
      </c>
      <c r="F59" s="26">
        <f t="shared" si="30"/>
        <v>4.7599041252847645</v>
      </c>
      <c r="G59" s="26">
        <f t="shared" si="30"/>
        <v>3.7711467588962226</v>
      </c>
      <c r="H59" s="26">
        <f t="shared" si="30"/>
        <v>4.738236508199821</v>
      </c>
      <c r="I59" s="26">
        <f t="shared" si="30"/>
        <v>5.4072507578877</v>
      </c>
      <c r="J59" s="26">
        <f t="shared" si="30"/>
        <v>3.3666848761052623</v>
      </c>
      <c r="K59" s="26">
        <f t="shared" si="30"/>
        <v>3.8937838165657297</v>
      </c>
      <c r="L59" s="26">
        <f t="shared" si="30"/>
        <v>4.4419496559427945</v>
      </c>
      <c r="M59" s="26">
        <f t="shared" si="8"/>
        <v>7.370101072738317</v>
      </c>
      <c r="N59" s="26">
        <f t="shared" si="8"/>
        <v>3.9913015647806125</v>
      </c>
      <c r="O59" s="26">
        <f t="shared" si="8"/>
        <v>5.3709069370634195</v>
      </c>
      <c r="P59" s="26">
        <f t="shared" si="8"/>
        <v>4.200771475041417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1.6974675014492298</v>
      </c>
      <c r="E60" s="26">
        <f aca="true" t="shared" si="31" ref="E60:L60">+E26/E$30*100</f>
        <v>0.7454057501034241</v>
      </c>
      <c r="F60" s="26">
        <f t="shared" si="31"/>
        <v>1.0618300774986131</v>
      </c>
      <c r="G60" s="26">
        <f t="shared" si="31"/>
        <v>0.6869093924239513</v>
      </c>
      <c r="H60" s="26">
        <f t="shared" si="31"/>
        <v>0.7072369055564343</v>
      </c>
      <c r="I60" s="26">
        <f t="shared" si="31"/>
        <v>0.8756203344892346</v>
      </c>
      <c r="J60" s="26">
        <f t="shared" si="31"/>
        <v>0.9895946133966662</v>
      </c>
      <c r="K60" s="26">
        <f t="shared" si="31"/>
        <v>1.1652023412594932</v>
      </c>
      <c r="L60" s="26">
        <f t="shared" si="31"/>
        <v>2.2052159480176416</v>
      </c>
      <c r="M60" s="26">
        <f t="shared" si="8"/>
        <v>1.6956940522874158</v>
      </c>
      <c r="N60" s="26">
        <f t="shared" si="8"/>
        <v>1.990070288738309</v>
      </c>
      <c r="O60" s="26">
        <f t="shared" si="8"/>
        <v>1.525311084695052</v>
      </c>
      <c r="P60" s="26">
        <f t="shared" si="8"/>
        <v>2.93853551842896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9.457512307419174</v>
      </c>
      <c r="E61" s="26">
        <f aca="true" t="shared" si="32" ref="E61:L61">+E27/E$30*100</f>
        <v>24.487520885584978</v>
      </c>
      <c r="F61" s="26">
        <f t="shared" si="32"/>
        <v>5.314673919985418</v>
      </c>
      <c r="G61" s="26">
        <f t="shared" si="32"/>
        <v>3.8515533444465797</v>
      </c>
      <c r="H61" s="26">
        <f t="shared" si="32"/>
        <v>2.0655471240511343</v>
      </c>
      <c r="I61" s="26">
        <f t="shared" si="32"/>
        <v>3.222367765992399</v>
      </c>
      <c r="J61" s="26">
        <f t="shared" si="32"/>
        <v>7.630048549994589</v>
      </c>
      <c r="K61" s="26">
        <f t="shared" si="32"/>
        <v>7.574022862980642</v>
      </c>
      <c r="L61" s="26">
        <f t="shared" si="32"/>
        <v>0.5385256754567235</v>
      </c>
      <c r="M61" s="26">
        <f t="shared" si="8"/>
        <v>1.6129619793347718</v>
      </c>
      <c r="N61" s="26">
        <f t="shared" si="8"/>
        <v>4.549333942176233</v>
      </c>
      <c r="O61" s="26">
        <f t="shared" si="8"/>
        <v>9.64843547831916</v>
      </c>
      <c r="P61" s="26">
        <f t="shared" si="8"/>
        <v>12.446060907982453</v>
      </c>
    </row>
    <row r="62" spans="1:16" ht="15" customHeight="1">
      <c r="A62" s="3" t="s">
        <v>206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0.21744389268056677</v>
      </c>
      <c r="O62" s="26">
        <f t="shared" si="33"/>
        <v>0.244809504523636</v>
      </c>
      <c r="P62" s="26">
        <f t="shared" si="33"/>
        <v>0.17909183352740426</v>
      </c>
    </row>
    <row r="63" spans="1:16" ht="15" customHeight="1">
      <c r="A63" s="3" t="s">
        <v>207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1.6155401714001483</v>
      </c>
      <c r="O63" s="26">
        <f t="shared" si="33"/>
        <v>3.1890956260428025</v>
      </c>
      <c r="P63" s="26">
        <f t="shared" si="33"/>
        <v>5.96260792542156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100.00000000000003</v>
      </c>
      <c r="E64" s="27">
        <f t="shared" si="34"/>
        <v>100.00000000000003</v>
      </c>
      <c r="F64" s="27">
        <f t="shared" si="34"/>
        <v>100</v>
      </c>
      <c r="G64" s="27">
        <f t="shared" si="34"/>
        <v>100.00000000000001</v>
      </c>
      <c r="H64" s="27">
        <f t="shared" si="34"/>
        <v>100</v>
      </c>
      <c r="I64" s="27">
        <f t="shared" si="34"/>
        <v>100</v>
      </c>
      <c r="J64" s="27">
        <f t="shared" si="34"/>
        <v>100</v>
      </c>
      <c r="K64" s="27">
        <f t="shared" si="34"/>
        <v>100</v>
      </c>
      <c r="L64" s="27">
        <f t="shared" si="34"/>
        <v>99.99999999999999</v>
      </c>
      <c r="M64" s="27">
        <f t="shared" si="34"/>
        <v>99.99999999999999</v>
      </c>
      <c r="N64" s="27">
        <f t="shared" si="34"/>
        <v>99.99999999999999</v>
      </c>
      <c r="O64" s="27">
        <f>SUM(O38:O61)-O48-O49</f>
        <v>100</v>
      </c>
      <c r="P64" s="27">
        <f>SUM(P38:P61)-P48-P49</f>
        <v>100.00000000000003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67.32371626678385</v>
      </c>
      <c r="E65" s="26">
        <f aca="true" t="shared" si="36" ref="E65:L65">+E31/E$30*100</f>
        <v>54.055229249817714</v>
      </c>
      <c r="F65" s="26">
        <f t="shared" si="36"/>
        <v>62.01511583710688</v>
      </c>
      <c r="G65" s="26">
        <f t="shared" si="36"/>
        <v>59.71264815497612</v>
      </c>
      <c r="H65" s="26">
        <f t="shared" si="36"/>
        <v>66.41126216663517</v>
      </c>
      <c r="I65" s="26">
        <f t="shared" si="36"/>
        <v>65.50389309658638</v>
      </c>
      <c r="J65" s="26">
        <f t="shared" si="36"/>
        <v>65.55721532268632</v>
      </c>
      <c r="K65" s="26">
        <f t="shared" si="36"/>
        <v>62.8936461981885</v>
      </c>
      <c r="L65" s="26">
        <f t="shared" si="36"/>
        <v>67.68881745209184</v>
      </c>
      <c r="M65" s="26">
        <f aca="true" t="shared" si="37" ref="M65:N68">+M31/M$30*100</f>
        <v>71.63028607202247</v>
      </c>
      <c r="N65" s="26">
        <f t="shared" si="37"/>
        <v>70.91424624433627</v>
      </c>
      <c r="O65" s="26">
        <f aca="true" t="shared" si="38" ref="O65:P68">+O31/O$30*100</f>
        <v>63.95393638074614</v>
      </c>
      <c r="P65" s="26">
        <f t="shared" si="38"/>
        <v>59.30864308689914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32.67628373321615</v>
      </c>
      <c r="E66" s="26">
        <f aca="true" t="shared" si="39" ref="E66:L66">+E32/E$30*100</f>
        <v>45.944770750182286</v>
      </c>
      <c r="F66" s="26">
        <f t="shared" si="39"/>
        <v>37.98488416289312</v>
      </c>
      <c r="G66" s="26">
        <f t="shared" si="39"/>
        <v>40.28735184502388</v>
      </c>
      <c r="H66" s="26">
        <f t="shared" si="39"/>
        <v>33.58873783336484</v>
      </c>
      <c r="I66" s="26">
        <f t="shared" si="39"/>
        <v>34.49610690341361</v>
      </c>
      <c r="J66" s="26">
        <f t="shared" si="39"/>
        <v>34.442784677313675</v>
      </c>
      <c r="K66" s="26">
        <f t="shared" si="39"/>
        <v>37.106353801811494</v>
      </c>
      <c r="L66" s="26">
        <f t="shared" si="39"/>
        <v>32.31118254790816</v>
      </c>
      <c r="M66" s="26">
        <f t="shared" si="37"/>
        <v>28.369713927977518</v>
      </c>
      <c r="N66" s="26">
        <f t="shared" si="37"/>
        <v>29.085753755663735</v>
      </c>
      <c r="O66" s="26">
        <f t="shared" si="38"/>
        <v>36.04606361925386</v>
      </c>
      <c r="P66" s="26">
        <f t="shared" si="38"/>
        <v>40.69135691310086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49.080820435759634</v>
      </c>
      <c r="E67" s="26">
        <f aca="true" t="shared" si="40" ref="E67:L67">+E33/E$30*100</f>
        <v>42.457943409994726</v>
      </c>
      <c r="F67" s="26">
        <f t="shared" si="40"/>
        <v>49.181015480735475</v>
      </c>
      <c r="G67" s="26">
        <f t="shared" si="40"/>
        <v>52.5494859690941</v>
      </c>
      <c r="H67" s="26">
        <f t="shared" si="40"/>
        <v>77.86501834398737</v>
      </c>
      <c r="I67" s="26">
        <f t="shared" si="40"/>
        <v>75.52003362969744</v>
      </c>
      <c r="J67" s="26">
        <f t="shared" si="40"/>
        <v>74.12652125989281</v>
      </c>
      <c r="K67" s="26">
        <f t="shared" si="40"/>
        <v>76.19290860091945</v>
      </c>
      <c r="L67" s="26">
        <f t="shared" si="40"/>
        <v>78.87285953553874</v>
      </c>
      <c r="M67" s="26">
        <f t="shared" si="37"/>
        <v>84.37604039859815</v>
      </c>
      <c r="N67" s="26">
        <f t="shared" si="37"/>
        <v>82.43503523950085</v>
      </c>
      <c r="O67" s="26">
        <f t="shared" si="38"/>
        <v>72.18885163804669</v>
      </c>
      <c r="P67" s="26">
        <f t="shared" si="38"/>
        <v>69.5318293014942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50.91917956424036</v>
      </c>
      <c r="E68" s="26">
        <f aca="true" t="shared" si="41" ref="E68:L68">+E34/E$30*100</f>
        <v>57.542056590005274</v>
      </c>
      <c r="F68" s="26">
        <f t="shared" si="41"/>
        <v>50.81898451926453</v>
      </c>
      <c r="G68" s="26">
        <f t="shared" si="41"/>
        <v>47.45051403090591</v>
      </c>
      <c r="H68" s="26">
        <f t="shared" si="41"/>
        <v>22.134981656012624</v>
      </c>
      <c r="I68" s="26">
        <f t="shared" si="41"/>
        <v>24.479966370302567</v>
      </c>
      <c r="J68" s="26">
        <f t="shared" si="41"/>
        <v>25.8734787401072</v>
      </c>
      <c r="K68" s="26">
        <f t="shared" si="41"/>
        <v>23.807091399080548</v>
      </c>
      <c r="L68" s="26">
        <f t="shared" si="41"/>
        <v>21.127140464461274</v>
      </c>
      <c r="M68" s="26">
        <f t="shared" si="37"/>
        <v>15.623959601401854</v>
      </c>
      <c r="N68" s="26">
        <f t="shared" si="37"/>
        <v>17.564964760499144</v>
      </c>
      <c r="O68" s="26">
        <f t="shared" si="38"/>
        <v>27.811148361953318</v>
      </c>
      <c r="P68" s="26">
        <f t="shared" si="38"/>
        <v>30.468170698505798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5039062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塩原町</v>
      </c>
      <c r="O1" s="71" t="str">
        <f>'財政指標'!$M$1</f>
        <v>塩原町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200</v>
      </c>
      <c r="P3" s="2" t="s">
        <v>201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625122</v>
      </c>
      <c r="E4" s="16">
        <f t="shared" si="0"/>
        <v>637146</v>
      </c>
      <c r="F4" s="16">
        <f t="shared" si="0"/>
        <v>619214</v>
      </c>
      <c r="G4" s="16">
        <f t="shared" si="0"/>
        <v>510134</v>
      </c>
      <c r="H4" s="16">
        <f t="shared" si="0"/>
        <v>509728</v>
      </c>
      <c r="I4" s="16">
        <f t="shared" si="0"/>
        <v>427760</v>
      </c>
      <c r="J4" s="16">
        <f t="shared" si="0"/>
        <v>491642</v>
      </c>
      <c r="K4" s="16">
        <f aca="true" t="shared" si="1" ref="K4:P4">SUM(K5:K8)</f>
        <v>388934</v>
      </c>
      <c r="L4" s="16">
        <f t="shared" si="1"/>
        <v>378226</v>
      </c>
      <c r="M4" s="16">
        <f t="shared" si="1"/>
        <v>409106</v>
      </c>
      <c r="N4" s="16">
        <f t="shared" si="1"/>
        <v>472995</v>
      </c>
      <c r="O4" s="16">
        <f t="shared" si="1"/>
        <v>356561</v>
      </c>
      <c r="P4" s="16">
        <f t="shared" si="1"/>
        <v>333252</v>
      </c>
    </row>
    <row r="5" spans="1:16" ht="18" customHeight="1">
      <c r="A5" s="14" t="s">
        <v>48</v>
      </c>
      <c r="B5" s="16"/>
      <c r="C5" s="16"/>
      <c r="D5" s="16">
        <v>5100</v>
      </c>
      <c r="E5" s="16">
        <v>5287</v>
      </c>
      <c r="F5" s="16">
        <v>4719</v>
      </c>
      <c r="G5" s="16">
        <v>5475</v>
      </c>
      <c r="H5" s="16">
        <v>5945</v>
      </c>
      <c r="I5" s="16">
        <v>8171</v>
      </c>
      <c r="J5" s="16">
        <v>8219</v>
      </c>
      <c r="K5" s="16">
        <v>8271</v>
      </c>
      <c r="L5" s="16">
        <v>8147</v>
      </c>
      <c r="M5" s="16">
        <v>8701</v>
      </c>
      <c r="N5" s="16">
        <v>8948</v>
      </c>
      <c r="O5" s="16">
        <v>9020</v>
      </c>
      <c r="P5" s="16">
        <v>8907</v>
      </c>
    </row>
    <row r="6" spans="1:16" ht="18" customHeight="1">
      <c r="A6" s="14" t="s">
        <v>49</v>
      </c>
      <c r="B6" s="17"/>
      <c r="C6" s="17"/>
      <c r="D6" s="17">
        <v>359157</v>
      </c>
      <c r="E6" s="17">
        <v>430086</v>
      </c>
      <c r="F6" s="17">
        <v>449630</v>
      </c>
      <c r="G6" s="17">
        <v>358016</v>
      </c>
      <c r="H6" s="17">
        <v>357109</v>
      </c>
      <c r="I6" s="17">
        <v>325019</v>
      </c>
      <c r="J6" s="17">
        <v>383983</v>
      </c>
      <c r="K6" s="17">
        <v>302651</v>
      </c>
      <c r="L6" s="17">
        <v>289781</v>
      </c>
      <c r="M6" s="17">
        <v>292216</v>
      </c>
      <c r="N6" s="17">
        <v>270035</v>
      </c>
      <c r="O6" s="17">
        <v>259449</v>
      </c>
      <c r="P6" s="17">
        <v>240641</v>
      </c>
    </row>
    <row r="7" spans="1:16" ht="18" customHeight="1">
      <c r="A7" s="14" t="s">
        <v>50</v>
      </c>
      <c r="B7" s="17"/>
      <c r="C7" s="17"/>
      <c r="D7" s="17">
        <v>27262</v>
      </c>
      <c r="E7" s="17">
        <v>27356</v>
      </c>
      <c r="F7" s="17">
        <v>29785</v>
      </c>
      <c r="G7" s="17">
        <v>35419</v>
      </c>
      <c r="H7" s="17">
        <v>35073</v>
      </c>
      <c r="I7" s="17">
        <v>35251</v>
      </c>
      <c r="J7" s="17">
        <v>35705</v>
      </c>
      <c r="K7" s="17">
        <v>36222</v>
      </c>
      <c r="L7" s="17">
        <v>36471</v>
      </c>
      <c r="M7" s="17">
        <v>39187</v>
      </c>
      <c r="N7" s="17">
        <v>39013</v>
      </c>
      <c r="O7" s="17">
        <v>38956</v>
      </c>
      <c r="P7" s="17">
        <v>40105</v>
      </c>
    </row>
    <row r="8" spans="1:16" ht="18" customHeight="1">
      <c r="A8" s="14" t="s">
        <v>51</v>
      </c>
      <c r="B8" s="17"/>
      <c r="C8" s="17"/>
      <c r="D8" s="17">
        <v>233603</v>
      </c>
      <c r="E8" s="17">
        <v>174417</v>
      </c>
      <c r="F8" s="17">
        <v>135080</v>
      </c>
      <c r="G8" s="17">
        <v>111224</v>
      </c>
      <c r="H8" s="17">
        <v>111601</v>
      </c>
      <c r="I8" s="17">
        <v>59319</v>
      </c>
      <c r="J8" s="17">
        <v>63735</v>
      </c>
      <c r="K8" s="17">
        <v>41790</v>
      </c>
      <c r="L8" s="17">
        <v>43827</v>
      </c>
      <c r="M8" s="17">
        <v>69002</v>
      </c>
      <c r="N8" s="17">
        <v>154999</v>
      </c>
      <c r="O8" s="17">
        <v>49136</v>
      </c>
      <c r="P8" s="17">
        <v>43599</v>
      </c>
    </row>
    <row r="9" spans="1:16" ht="18" customHeight="1">
      <c r="A9" s="14" t="s">
        <v>52</v>
      </c>
      <c r="B9" s="16"/>
      <c r="C9" s="16"/>
      <c r="D9" s="16">
        <v>863779</v>
      </c>
      <c r="E9" s="16">
        <v>980628</v>
      </c>
      <c r="F9" s="16">
        <v>1052395</v>
      </c>
      <c r="G9" s="16">
        <v>1078209</v>
      </c>
      <c r="H9" s="16">
        <v>2910551</v>
      </c>
      <c r="I9" s="16">
        <v>3432727</v>
      </c>
      <c r="J9" s="16">
        <v>3333636</v>
      </c>
      <c r="K9" s="16">
        <v>3209050</v>
      </c>
      <c r="L9" s="16">
        <v>3124533</v>
      </c>
      <c r="M9" s="16">
        <v>2946921</v>
      </c>
      <c r="N9" s="16">
        <v>2881567</v>
      </c>
      <c r="O9" s="16">
        <v>2779014</v>
      </c>
      <c r="P9" s="16">
        <v>2563991</v>
      </c>
    </row>
    <row r="10" spans="1:16" ht="18" customHeight="1">
      <c r="A10" s="14" t="s">
        <v>53</v>
      </c>
      <c r="B10" s="16"/>
      <c r="C10" s="16"/>
      <c r="D10" s="16">
        <v>842545</v>
      </c>
      <c r="E10" s="16">
        <v>959146</v>
      </c>
      <c r="F10" s="16">
        <v>1031043</v>
      </c>
      <c r="G10" s="16">
        <v>1057975</v>
      </c>
      <c r="H10" s="16">
        <v>2888250</v>
      </c>
      <c r="I10" s="16">
        <v>3410325</v>
      </c>
      <c r="J10" s="16">
        <v>3311397</v>
      </c>
      <c r="K10" s="16">
        <v>3187241</v>
      </c>
      <c r="L10" s="16">
        <v>3102694</v>
      </c>
      <c r="M10" s="16">
        <v>2925047</v>
      </c>
      <c r="N10" s="16">
        <v>2859451</v>
      </c>
      <c r="O10" s="16">
        <v>2756697</v>
      </c>
      <c r="P10" s="16">
        <v>2543946</v>
      </c>
    </row>
    <row r="11" spans="1:16" ht="18" customHeight="1">
      <c r="A11" s="14" t="s">
        <v>54</v>
      </c>
      <c r="B11" s="16"/>
      <c r="C11" s="16"/>
      <c r="D11" s="16">
        <v>10465</v>
      </c>
      <c r="E11" s="16">
        <v>11011</v>
      </c>
      <c r="F11" s="16">
        <v>11001</v>
      </c>
      <c r="G11" s="16">
        <v>11217</v>
      </c>
      <c r="H11" s="16">
        <v>11514</v>
      </c>
      <c r="I11" s="16">
        <v>11991</v>
      </c>
      <c r="J11" s="16">
        <v>12788</v>
      </c>
      <c r="K11" s="16">
        <v>12746</v>
      </c>
      <c r="L11" s="16">
        <v>12851</v>
      </c>
      <c r="M11" s="16">
        <v>13197</v>
      </c>
      <c r="N11" s="16">
        <v>13672</v>
      </c>
      <c r="O11" s="16">
        <v>13897</v>
      </c>
      <c r="P11" s="16">
        <v>14214</v>
      </c>
    </row>
    <row r="12" spans="1:16" ht="18" customHeight="1">
      <c r="A12" s="14" t="s">
        <v>55</v>
      </c>
      <c r="B12" s="16"/>
      <c r="C12" s="16"/>
      <c r="D12" s="16">
        <v>84794</v>
      </c>
      <c r="E12" s="16">
        <v>83339</v>
      </c>
      <c r="F12" s="16">
        <v>76113</v>
      </c>
      <c r="G12" s="16">
        <v>73427</v>
      </c>
      <c r="H12" s="16">
        <v>68927</v>
      </c>
      <c r="I12" s="16">
        <v>67205</v>
      </c>
      <c r="J12" s="16">
        <v>76401</v>
      </c>
      <c r="K12" s="16">
        <v>76245</v>
      </c>
      <c r="L12" s="16">
        <v>81627</v>
      </c>
      <c r="M12" s="16">
        <v>83206</v>
      </c>
      <c r="N12" s="16">
        <v>79794</v>
      </c>
      <c r="O12" s="16">
        <v>74811</v>
      </c>
      <c r="P12" s="16">
        <v>73456</v>
      </c>
    </row>
    <row r="13" spans="1:16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8" customHeight="1">
      <c r="A14" s="14" t="s">
        <v>57</v>
      </c>
      <c r="B14" s="16"/>
      <c r="C14" s="16"/>
      <c r="D14" s="16">
        <v>163</v>
      </c>
      <c r="E14" s="16">
        <v>3495</v>
      </c>
      <c r="F14" s="16">
        <v>3495</v>
      </c>
      <c r="G14" s="16">
        <v>3495</v>
      </c>
      <c r="H14" s="16">
        <v>3495</v>
      </c>
      <c r="I14" s="16">
        <v>3469</v>
      </c>
      <c r="J14" s="16">
        <v>3468</v>
      </c>
      <c r="K14" s="16">
        <v>2541</v>
      </c>
      <c r="L14" s="16">
        <v>2459</v>
      </c>
      <c r="M14" s="16">
        <v>2385</v>
      </c>
      <c r="N14" s="16">
        <v>324</v>
      </c>
      <c r="O14" s="16">
        <v>0</v>
      </c>
      <c r="P14" s="16">
        <v>0</v>
      </c>
    </row>
    <row r="15" spans="1:16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275795</v>
      </c>
      <c r="E17" s="17">
        <f t="shared" si="2"/>
        <v>293101</v>
      </c>
      <c r="F17" s="17">
        <f t="shared" si="2"/>
        <v>293396</v>
      </c>
      <c r="G17" s="17">
        <f t="shared" si="2"/>
        <v>283639</v>
      </c>
      <c r="H17" s="17">
        <f t="shared" si="2"/>
        <v>296014</v>
      </c>
      <c r="I17" s="17">
        <f t="shared" si="2"/>
        <v>304424</v>
      </c>
      <c r="J17" s="17">
        <f t="shared" si="2"/>
        <v>282066</v>
      </c>
      <c r="K17" s="17">
        <f aca="true" t="shared" si="3" ref="K17:P17">SUM(K18:K21)</f>
        <v>282880</v>
      </c>
      <c r="L17" s="17">
        <f t="shared" si="3"/>
        <v>296894</v>
      </c>
      <c r="M17" s="17">
        <f t="shared" si="3"/>
        <v>283454</v>
      </c>
      <c r="N17" s="17">
        <f t="shared" si="3"/>
        <v>312815</v>
      </c>
      <c r="O17" s="17">
        <f t="shared" si="3"/>
        <v>296465</v>
      </c>
      <c r="P17" s="17">
        <f t="shared" si="3"/>
        <v>242594</v>
      </c>
    </row>
    <row r="18" spans="1:16" ht="18" customHeight="1">
      <c r="A18" s="14" t="s">
        <v>61</v>
      </c>
      <c r="B18" s="17"/>
      <c r="C18" s="17"/>
      <c r="D18" s="17">
        <v>196208</v>
      </c>
      <c r="E18" s="17">
        <v>200121</v>
      </c>
      <c r="F18" s="17">
        <v>187566</v>
      </c>
      <c r="G18" s="17">
        <v>179111</v>
      </c>
      <c r="H18" s="17">
        <v>186723</v>
      </c>
      <c r="I18" s="17">
        <v>184707</v>
      </c>
      <c r="J18" s="17">
        <v>183092</v>
      </c>
      <c r="K18" s="17">
        <v>172286</v>
      </c>
      <c r="L18" s="17">
        <v>184366</v>
      </c>
      <c r="M18" s="17">
        <v>174215</v>
      </c>
      <c r="N18" s="17">
        <v>201085</v>
      </c>
      <c r="O18" s="17">
        <v>186093</v>
      </c>
      <c r="P18" s="17">
        <v>173348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79587</v>
      </c>
      <c r="E20" s="16">
        <v>92980</v>
      </c>
      <c r="F20" s="16">
        <v>105830</v>
      </c>
      <c r="G20" s="16">
        <v>104528</v>
      </c>
      <c r="H20" s="16">
        <v>109291</v>
      </c>
      <c r="I20" s="16">
        <v>119717</v>
      </c>
      <c r="J20" s="16">
        <v>98974</v>
      </c>
      <c r="K20" s="16">
        <v>110594</v>
      </c>
      <c r="L20" s="16">
        <v>112528</v>
      </c>
      <c r="M20" s="16">
        <v>109239</v>
      </c>
      <c r="N20" s="16">
        <v>111730</v>
      </c>
      <c r="O20" s="16">
        <v>110372</v>
      </c>
      <c r="P20" s="16">
        <v>69246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1860118</v>
      </c>
      <c r="E22" s="17">
        <f t="shared" si="4"/>
        <v>2008720</v>
      </c>
      <c r="F22" s="17">
        <f t="shared" si="4"/>
        <v>2055614</v>
      </c>
      <c r="G22" s="17">
        <f t="shared" si="4"/>
        <v>1960121</v>
      </c>
      <c r="H22" s="17">
        <f t="shared" si="4"/>
        <v>3800229</v>
      </c>
      <c r="I22" s="17">
        <f t="shared" si="4"/>
        <v>4247576</v>
      </c>
      <c r="J22" s="17">
        <f t="shared" si="4"/>
        <v>4200001</v>
      </c>
      <c r="K22" s="17">
        <f aca="true" t="shared" si="5" ref="K22:P22">+K4+K9+K11+K12+K13+K14+K15+K16+K17</f>
        <v>3972396</v>
      </c>
      <c r="L22" s="17">
        <f t="shared" si="5"/>
        <v>3896590</v>
      </c>
      <c r="M22" s="17">
        <f t="shared" si="5"/>
        <v>3738269</v>
      </c>
      <c r="N22" s="17">
        <f t="shared" si="5"/>
        <v>3761167</v>
      </c>
      <c r="O22" s="17">
        <f t="shared" si="5"/>
        <v>3520748</v>
      </c>
      <c r="P22" s="17">
        <f t="shared" si="5"/>
        <v>3227507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塩原町</v>
      </c>
      <c r="P30" s="71" t="str">
        <f>'財政指標'!$M$1</f>
        <v>塩原町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196</v>
      </c>
      <c r="P32" s="2" t="s">
        <v>197</v>
      </c>
    </row>
    <row r="33" spans="1:16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33.60657764722453</v>
      </c>
      <c r="E33" s="31">
        <f t="shared" si="6"/>
        <v>31.719005137600064</v>
      </c>
      <c r="F33" s="31">
        <f t="shared" si="6"/>
        <v>30.12306785223296</v>
      </c>
      <c r="G33" s="31">
        <f t="shared" si="6"/>
        <v>26.025638213151126</v>
      </c>
      <c r="H33" s="31">
        <f t="shared" si="6"/>
        <v>13.413086421897209</v>
      </c>
      <c r="I33" s="31">
        <f t="shared" si="6"/>
        <v>10.070685021292144</v>
      </c>
      <c r="J33" s="31">
        <f t="shared" si="6"/>
        <v>11.7057591176764</v>
      </c>
      <c r="K33" s="31">
        <f t="shared" si="6"/>
        <v>9.790917119038484</v>
      </c>
      <c r="L33" s="31">
        <f t="shared" si="6"/>
        <v>9.706589607836595</v>
      </c>
      <c r="M33" s="31">
        <f aca="true" t="shared" si="7" ref="M33:N50">M4/M$22*100</f>
        <v>10.943728233575486</v>
      </c>
      <c r="N33" s="31">
        <f t="shared" si="7"/>
        <v>12.57575109002073</v>
      </c>
      <c r="O33" s="31">
        <f aca="true" t="shared" si="8" ref="O33:P50">O4/O$22*100</f>
        <v>10.127421786506732</v>
      </c>
      <c r="P33" s="31">
        <f t="shared" si="8"/>
        <v>10.325368775342703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 t="e">
        <f t="shared" si="9"/>
        <v>#DIV/0!</v>
      </c>
      <c r="D34" s="31">
        <f aca="true" t="shared" si="10" ref="D34:L34">D5/D$22*100</f>
        <v>0.2741761544160102</v>
      </c>
      <c r="E34" s="31">
        <f t="shared" si="10"/>
        <v>0.2632024373730535</v>
      </c>
      <c r="F34" s="31">
        <f t="shared" si="10"/>
        <v>0.22956644584051286</v>
      </c>
      <c r="G34" s="31">
        <f t="shared" si="10"/>
        <v>0.2793194909906072</v>
      </c>
      <c r="H34" s="31">
        <f t="shared" si="10"/>
        <v>0.15643794097671482</v>
      </c>
      <c r="I34" s="31">
        <f t="shared" si="10"/>
        <v>0.19236854149284202</v>
      </c>
      <c r="J34" s="31">
        <f t="shared" si="10"/>
        <v>0.19569042959751679</v>
      </c>
      <c r="K34" s="31">
        <f t="shared" si="10"/>
        <v>0.20821187011566822</v>
      </c>
      <c r="L34" s="31">
        <f t="shared" si="10"/>
        <v>0.20908024708783832</v>
      </c>
      <c r="M34" s="31">
        <f t="shared" si="7"/>
        <v>0.23275478570429253</v>
      </c>
      <c r="N34" s="31">
        <f t="shared" si="7"/>
        <v>0.2379048843085138</v>
      </c>
      <c r="O34" s="31">
        <f t="shared" si="8"/>
        <v>0.2561955584438307</v>
      </c>
      <c r="P34" s="31">
        <f t="shared" si="8"/>
        <v>0.27597151609585974</v>
      </c>
    </row>
    <row r="35" spans="1:16" ht="18" customHeight="1">
      <c r="A35" s="14" t="s">
        <v>49</v>
      </c>
      <c r="B35" s="31" t="e">
        <f t="shared" si="9"/>
        <v>#DIV/0!</v>
      </c>
      <c r="C35" s="31" t="e">
        <f t="shared" si="9"/>
        <v>#DIV/0!</v>
      </c>
      <c r="D35" s="31">
        <f aca="true" t="shared" si="11" ref="D35:L35">D6/D$22*100</f>
        <v>19.3082911944296</v>
      </c>
      <c r="E35" s="31">
        <f t="shared" si="11"/>
        <v>21.410948265562148</v>
      </c>
      <c r="F35" s="31">
        <f t="shared" si="11"/>
        <v>21.873269981621064</v>
      </c>
      <c r="G35" s="31">
        <f t="shared" si="11"/>
        <v>18.264994865112918</v>
      </c>
      <c r="H35" s="31">
        <f t="shared" si="11"/>
        <v>9.397038967914828</v>
      </c>
      <c r="I35" s="31">
        <f t="shared" si="11"/>
        <v>7.651870148997923</v>
      </c>
      <c r="J35" s="31">
        <f t="shared" si="11"/>
        <v>9.142450204178523</v>
      </c>
      <c r="K35" s="31">
        <f t="shared" si="11"/>
        <v>7.618852702499952</v>
      </c>
      <c r="L35" s="31">
        <f t="shared" si="11"/>
        <v>7.436784470524227</v>
      </c>
      <c r="M35" s="31">
        <f t="shared" si="7"/>
        <v>7.816879951656769</v>
      </c>
      <c r="N35" s="31">
        <f t="shared" si="7"/>
        <v>7.179553580045768</v>
      </c>
      <c r="O35" s="31">
        <f t="shared" si="8"/>
        <v>7.369144284112353</v>
      </c>
      <c r="P35" s="31">
        <f t="shared" si="8"/>
        <v>7.455940451871987</v>
      </c>
    </row>
    <row r="36" spans="1:16" ht="18" customHeight="1">
      <c r="A36" s="14" t="s">
        <v>50</v>
      </c>
      <c r="B36" s="31" t="e">
        <f t="shared" si="9"/>
        <v>#DIV/0!</v>
      </c>
      <c r="C36" s="31" t="e">
        <f t="shared" si="9"/>
        <v>#DIV/0!</v>
      </c>
      <c r="D36" s="31">
        <f aca="true" t="shared" si="12" ref="D36:L36">D7/D$22*100</f>
        <v>1.4656059454292685</v>
      </c>
      <c r="E36" s="31">
        <f t="shared" si="12"/>
        <v>1.3618622804572065</v>
      </c>
      <c r="F36" s="31">
        <f t="shared" si="12"/>
        <v>1.4489588025767484</v>
      </c>
      <c r="G36" s="31">
        <f t="shared" si="12"/>
        <v>1.8069802833600581</v>
      </c>
      <c r="H36" s="31">
        <f t="shared" si="12"/>
        <v>0.9229180662533757</v>
      </c>
      <c r="I36" s="31">
        <f t="shared" si="12"/>
        <v>0.8299086349484976</v>
      </c>
      <c r="J36" s="31">
        <f t="shared" si="12"/>
        <v>0.8501188452097987</v>
      </c>
      <c r="K36" s="31">
        <f t="shared" si="12"/>
        <v>0.9118426259617621</v>
      </c>
      <c r="L36" s="31">
        <f t="shared" si="12"/>
        <v>0.9359722218657851</v>
      </c>
      <c r="M36" s="31">
        <f t="shared" si="7"/>
        <v>1.0482659220082877</v>
      </c>
      <c r="N36" s="31">
        <f t="shared" si="7"/>
        <v>1.037257851087176</v>
      </c>
      <c r="O36" s="31">
        <f t="shared" si="8"/>
        <v>1.1064694207026462</v>
      </c>
      <c r="P36" s="31">
        <f t="shared" si="8"/>
        <v>1.2425999385903732</v>
      </c>
    </row>
    <row r="37" spans="1:16" ht="18" customHeight="1">
      <c r="A37" s="14" t="s">
        <v>51</v>
      </c>
      <c r="B37" s="31" t="e">
        <f t="shared" si="9"/>
        <v>#DIV/0!</v>
      </c>
      <c r="C37" s="31" t="e">
        <f t="shared" si="9"/>
        <v>#DIV/0!</v>
      </c>
      <c r="D37" s="31">
        <f aca="true" t="shared" si="13" ref="D37:L37">D8/D$22*100</f>
        <v>12.558504352949651</v>
      </c>
      <c r="E37" s="31">
        <f t="shared" si="13"/>
        <v>8.682992154207653</v>
      </c>
      <c r="F37" s="31">
        <f t="shared" si="13"/>
        <v>6.571272622194633</v>
      </c>
      <c r="G37" s="31">
        <f t="shared" si="13"/>
        <v>5.674343573687543</v>
      </c>
      <c r="H37" s="31">
        <f t="shared" si="13"/>
        <v>2.9366914467522878</v>
      </c>
      <c r="I37" s="31">
        <f t="shared" si="13"/>
        <v>1.3965376958528817</v>
      </c>
      <c r="J37" s="31">
        <f t="shared" si="13"/>
        <v>1.5174996386905621</v>
      </c>
      <c r="K37" s="31">
        <f t="shared" si="13"/>
        <v>1.052009920461102</v>
      </c>
      <c r="L37" s="31">
        <f t="shared" si="13"/>
        <v>1.1247526683587443</v>
      </c>
      <c r="M37" s="31">
        <f t="shared" si="7"/>
        <v>1.8458275742061367</v>
      </c>
      <c r="N37" s="31">
        <f t="shared" si="7"/>
        <v>4.121034774579273</v>
      </c>
      <c r="O37" s="31">
        <f t="shared" si="8"/>
        <v>1.3956125232479009</v>
      </c>
      <c r="P37" s="31">
        <f t="shared" si="8"/>
        <v>1.3508568687844829</v>
      </c>
    </row>
    <row r="38" spans="1:16" ht="18" customHeight="1">
      <c r="A38" s="14" t="s">
        <v>52</v>
      </c>
      <c r="B38" s="31" t="e">
        <f t="shared" si="9"/>
        <v>#DIV/0!</v>
      </c>
      <c r="C38" s="31" t="e">
        <f t="shared" si="9"/>
        <v>#DIV/0!</v>
      </c>
      <c r="D38" s="31">
        <f aca="true" t="shared" si="14" ref="D38:L38">D9/D$22*100</f>
        <v>46.43678519319742</v>
      </c>
      <c r="E38" s="31">
        <f t="shared" si="14"/>
        <v>48.81855111712932</v>
      </c>
      <c r="F38" s="31">
        <f t="shared" si="14"/>
        <v>51.1961389638327</v>
      </c>
      <c r="G38" s="31">
        <f t="shared" si="14"/>
        <v>55.00726740849162</v>
      </c>
      <c r="H38" s="31">
        <f t="shared" si="14"/>
        <v>76.58883188355227</v>
      </c>
      <c r="I38" s="31">
        <f t="shared" si="14"/>
        <v>80.81614078241331</v>
      </c>
      <c r="J38" s="31">
        <f t="shared" si="14"/>
        <v>79.37226681612695</v>
      </c>
      <c r="K38" s="31">
        <f t="shared" si="14"/>
        <v>80.78373857994016</v>
      </c>
      <c r="L38" s="31">
        <f t="shared" si="14"/>
        <v>80.18634241734439</v>
      </c>
      <c r="M38" s="31">
        <f t="shared" si="7"/>
        <v>78.83116490546827</v>
      </c>
      <c r="N38" s="31">
        <f t="shared" si="7"/>
        <v>76.61364145755826</v>
      </c>
      <c r="O38" s="31">
        <f t="shared" si="8"/>
        <v>78.93248820989176</v>
      </c>
      <c r="P38" s="31">
        <f t="shared" si="8"/>
        <v>79.44184164434034</v>
      </c>
    </row>
    <row r="39" spans="1:16" ht="18" customHeight="1">
      <c r="A39" s="14" t="s">
        <v>53</v>
      </c>
      <c r="B39" s="31" t="e">
        <f t="shared" si="9"/>
        <v>#DIV/0!</v>
      </c>
      <c r="C39" s="31" t="e">
        <f t="shared" si="9"/>
        <v>#DIV/0!</v>
      </c>
      <c r="D39" s="31">
        <f aca="true" t="shared" si="15" ref="D39:L39">D10/D$22*100</f>
        <v>45.29524471028182</v>
      </c>
      <c r="E39" s="31">
        <f t="shared" si="15"/>
        <v>47.749113863554896</v>
      </c>
      <c r="F39" s="31">
        <f t="shared" si="15"/>
        <v>50.15742255112098</v>
      </c>
      <c r="G39" s="31">
        <f t="shared" si="15"/>
        <v>53.97498419740414</v>
      </c>
      <c r="H39" s="31">
        <f t="shared" si="15"/>
        <v>76.0019988269128</v>
      </c>
      <c r="I39" s="31">
        <f t="shared" si="15"/>
        <v>80.28873409210335</v>
      </c>
      <c r="J39" s="31">
        <f t="shared" si="15"/>
        <v>78.84276694219835</v>
      </c>
      <c r="K39" s="31">
        <f t="shared" si="15"/>
        <v>80.23472483609389</v>
      </c>
      <c r="L39" s="31">
        <f t="shared" si="15"/>
        <v>79.62587801128679</v>
      </c>
      <c r="M39" s="31">
        <f t="shared" si="7"/>
        <v>78.24602777381725</v>
      </c>
      <c r="N39" s="31">
        <f t="shared" si="7"/>
        <v>76.02563246992223</v>
      </c>
      <c r="O39" s="31">
        <f t="shared" si="8"/>
        <v>78.29861722565774</v>
      </c>
      <c r="P39" s="31">
        <f t="shared" si="8"/>
        <v>78.82077405254272</v>
      </c>
    </row>
    <row r="40" spans="1:16" ht="18" customHeight="1">
      <c r="A40" s="14" t="s">
        <v>54</v>
      </c>
      <c r="B40" s="31" t="e">
        <f t="shared" si="9"/>
        <v>#DIV/0!</v>
      </c>
      <c r="C40" s="31" t="e">
        <f t="shared" si="9"/>
        <v>#DIV/0!</v>
      </c>
      <c r="D40" s="31">
        <f aca="true" t="shared" si="16" ref="D40:L40">D11/D$22*100</f>
        <v>0.5625987168555974</v>
      </c>
      <c r="E40" s="31">
        <f t="shared" si="16"/>
        <v>0.54816002230276</v>
      </c>
      <c r="F40" s="31">
        <f t="shared" si="16"/>
        <v>0.5351685676396444</v>
      </c>
      <c r="G40" s="31">
        <f t="shared" si="16"/>
        <v>0.572260590035003</v>
      </c>
      <c r="H40" s="31">
        <f t="shared" si="16"/>
        <v>0.302981741363481</v>
      </c>
      <c r="I40" s="31">
        <f t="shared" si="16"/>
        <v>0.2823021883540165</v>
      </c>
      <c r="J40" s="31">
        <f t="shared" si="16"/>
        <v>0.3044761179818767</v>
      </c>
      <c r="K40" s="31">
        <f t="shared" si="16"/>
        <v>0.3208642844268295</v>
      </c>
      <c r="L40" s="31">
        <f t="shared" si="16"/>
        <v>0.32980118513880086</v>
      </c>
      <c r="M40" s="31">
        <f t="shared" si="7"/>
        <v>0.35302435432014123</v>
      </c>
      <c r="N40" s="31">
        <f t="shared" si="7"/>
        <v>0.3635041996274029</v>
      </c>
      <c r="O40" s="31">
        <f t="shared" si="8"/>
        <v>0.39471725894611026</v>
      </c>
      <c r="P40" s="31">
        <f t="shared" si="8"/>
        <v>0.4404018333655047</v>
      </c>
    </row>
    <row r="41" spans="1:16" ht="18" customHeight="1">
      <c r="A41" s="14" t="s">
        <v>55</v>
      </c>
      <c r="B41" s="31" t="e">
        <f t="shared" si="9"/>
        <v>#DIV/0!</v>
      </c>
      <c r="C41" s="31" t="e">
        <f t="shared" si="9"/>
        <v>#DIV/0!</v>
      </c>
      <c r="D41" s="31">
        <f aca="true" t="shared" si="17" ref="D41:L41">D12/D$22*100</f>
        <v>4.558528007362974</v>
      </c>
      <c r="E41" s="31">
        <f t="shared" si="17"/>
        <v>4.148860966187423</v>
      </c>
      <c r="F41" s="31">
        <f t="shared" si="17"/>
        <v>3.7026893181307385</v>
      </c>
      <c r="G41" s="31">
        <f t="shared" si="17"/>
        <v>3.7460442493090986</v>
      </c>
      <c r="H41" s="31">
        <f t="shared" si="17"/>
        <v>1.8137591182005086</v>
      </c>
      <c r="I41" s="31">
        <f t="shared" si="17"/>
        <v>1.5821965280903745</v>
      </c>
      <c r="J41" s="31">
        <f t="shared" si="17"/>
        <v>1.819070995459287</v>
      </c>
      <c r="K41" s="31">
        <f t="shared" si="17"/>
        <v>1.919370576347373</v>
      </c>
      <c r="L41" s="31">
        <f t="shared" si="17"/>
        <v>2.094831634839693</v>
      </c>
      <c r="M41" s="31">
        <f t="shared" si="7"/>
        <v>2.2257895298599433</v>
      </c>
      <c r="N41" s="31">
        <f t="shared" si="7"/>
        <v>2.1215223891946304</v>
      </c>
      <c r="O41" s="31">
        <f t="shared" si="8"/>
        <v>2.124860967044503</v>
      </c>
      <c r="P41" s="31">
        <f t="shared" si="8"/>
        <v>2.2759361947162318</v>
      </c>
    </row>
    <row r="42" spans="1:16" ht="18" customHeight="1">
      <c r="A42" s="14" t="s">
        <v>56</v>
      </c>
      <c r="B42" s="31" t="e">
        <f t="shared" si="9"/>
        <v>#DIV/0!</v>
      </c>
      <c r="C42" s="31" t="e">
        <f t="shared" si="9"/>
        <v>#DIV/0!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</row>
    <row r="43" spans="1:16" ht="18" customHeight="1">
      <c r="A43" s="14" t="s">
        <v>57</v>
      </c>
      <c r="B43" s="31" t="e">
        <f t="shared" si="9"/>
        <v>#DIV/0!</v>
      </c>
      <c r="C43" s="31" t="e">
        <f t="shared" si="9"/>
        <v>#DIV/0!</v>
      </c>
      <c r="D43" s="31">
        <f aca="true" t="shared" si="19" ref="D43:L43">D14/D$22*100</f>
        <v>0.008762884935256796</v>
      </c>
      <c r="E43" s="31">
        <f t="shared" si="19"/>
        <v>0.17399139750687007</v>
      </c>
      <c r="F43" s="31">
        <f t="shared" si="19"/>
        <v>0.17002219288251588</v>
      </c>
      <c r="G43" s="31">
        <f t="shared" si="19"/>
        <v>0.17830531890633283</v>
      </c>
      <c r="H43" s="31">
        <f t="shared" si="19"/>
        <v>0.0919681419198685</v>
      </c>
      <c r="I43" s="31">
        <f t="shared" si="19"/>
        <v>0.0816701101993231</v>
      </c>
      <c r="J43" s="31">
        <f t="shared" si="19"/>
        <v>0.0825714089115693</v>
      </c>
      <c r="K43" s="31">
        <f t="shared" si="19"/>
        <v>0.0639664323496449</v>
      </c>
      <c r="L43" s="31">
        <f t="shared" si="19"/>
        <v>0.06310645975070511</v>
      </c>
      <c r="M43" s="31">
        <f t="shared" si="7"/>
        <v>0.06379958210604962</v>
      </c>
      <c r="N43" s="31">
        <f t="shared" si="7"/>
        <v>0.008614347621363263</v>
      </c>
      <c r="O43" s="31">
        <f t="shared" si="8"/>
        <v>0</v>
      </c>
      <c r="P43" s="31">
        <f t="shared" si="8"/>
        <v>0</v>
      </c>
    </row>
    <row r="44" spans="1:16" ht="18" customHeight="1">
      <c r="A44" s="14" t="s">
        <v>58</v>
      </c>
      <c r="B44" s="31" t="e">
        <f t="shared" si="9"/>
        <v>#DIV/0!</v>
      </c>
      <c r="C44" s="31" t="e">
        <f t="shared" si="9"/>
        <v>#DIV/0!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 t="e">
        <f t="shared" si="9"/>
        <v>#DIV/0!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 t="e">
        <f t="shared" si="9"/>
        <v>#DIV/0!</v>
      </c>
      <c r="D46" s="31">
        <f aca="true" t="shared" si="22" ref="D46:L46">D17/D$22*100</f>
        <v>14.826747550424221</v>
      </c>
      <c r="E46" s="31">
        <f t="shared" si="22"/>
        <v>14.59143135927357</v>
      </c>
      <c r="F46" s="31">
        <f t="shared" si="22"/>
        <v>14.27291310528144</v>
      </c>
      <c r="G46" s="31">
        <f t="shared" si="22"/>
        <v>14.470484220106819</v>
      </c>
      <c r="H46" s="31">
        <f t="shared" si="22"/>
        <v>7.789372693066654</v>
      </c>
      <c r="I46" s="31">
        <f t="shared" si="22"/>
        <v>7.167005369650832</v>
      </c>
      <c r="J46" s="31">
        <f t="shared" si="22"/>
        <v>6.715855543843919</v>
      </c>
      <c r="K46" s="31">
        <f t="shared" si="22"/>
        <v>7.121143007897501</v>
      </c>
      <c r="L46" s="31">
        <f t="shared" si="22"/>
        <v>7.619328695089809</v>
      </c>
      <c r="M46" s="31">
        <f t="shared" si="7"/>
        <v>7.5824933946701005</v>
      </c>
      <c r="N46" s="31">
        <f t="shared" si="7"/>
        <v>8.31696651597762</v>
      </c>
      <c r="O46" s="31">
        <f t="shared" si="8"/>
        <v>8.420511777610894</v>
      </c>
      <c r="P46" s="31">
        <f t="shared" si="8"/>
        <v>7.516451552235208</v>
      </c>
    </row>
    <row r="47" spans="1:16" ht="18" customHeight="1">
      <c r="A47" s="14" t="s">
        <v>61</v>
      </c>
      <c r="B47" s="31" t="e">
        <f t="shared" si="9"/>
        <v>#DIV/0!</v>
      </c>
      <c r="C47" s="31" t="e">
        <f t="shared" si="9"/>
        <v>#DIV/0!</v>
      </c>
      <c r="D47" s="31">
        <f aca="true" t="shared" si="23" ref="D47:L47">D18/D$22*100</f>
        <v>10.548148020716965</v>
      </c>
      <c r="E47" s="31">
        <f t="shared" si="23"/>
        <v>9.962613007288223</v>
      </c>
      <c r="F47" s="31">
        <f t="shared" si="23"/>
        <v>9.124572998627174</v>
      </c>
      <c r="G47" s="31">
        <f t="shared" si="23"/>
        <v>9.137752210195186</v>
      </c>
      <c r="H47" s="31">
        <f t="shared" si="23"/>
        <v>4.913467056853679</v>
      </c>
      <c r="I47" s="31">
        <f t="shared" si="23"/>
        <v>4.34852725413271</v>
      </c>
      <c r="J47" s="31">
        <f t="shared" si="23"/>
        <v>4.359332295397072</v>
      </c>
      <c r="K47" s="31">
        <f t="shared" si="23"/>
        <v>4.337080190393908</v>
      </c>
      <c r="L47" s="31">
        <f t="shared" si="23"/>
        <v>4.731470336884301</v>
      </c>
      <c r="M47" s="31">
        <f t="shared" si="7"/>
        <v>4.660312032119679</v>
      </c>
      <c r="N47" s="31">
        <f t="shared" si="7"/>
        <v>5.346345961240222</v>
      </c>
      <c r="O47" s="31">
        <f t="shared" si="8"/>
        <v>5.28560976247093</v>
      </c>
      <c r="P47" s="31">
        <f t="shared" si="8"/>
        <v>5.370956592812967</v>
      </c>
    </row>
    <row r="48" spans="1:16" ht="18" customHeight="1">
      <c r="A48" s="14" t="s">
        <v>62</v>
      </c>
      <c r="B48" s="31" t="e">
        <f t="shared" si="9"/>
        <v>#DIV/0!</v>
      </c>
      <c r="C48" s="31" t="e">
        <f t="shared" si="9"/>
        <v>#DIV/0!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 t="e">
        <f t="shared" si="9"/>
        <v>#DIV/0!</v>
      </c>
      <c r="D49" s="31">
        <f aca="true" t="shared" si="25" ref="D49:L49">D20/D$22*100</f>
        <v>4.278599529707256</v>
      </c>
      <c r="E49" s="31">
        <f t="shared" si="25"/>
        <v>4.628818351985344</v>
      </c>
      <c r="F49" s="31">
        <f t="shared" si="25"/>
        <v>5.148340106654265</v>
      </c>
      <c r="G49" s="31">
        <f t="shared" si="25"/>
        <v>5.332732009911633</v>
      </c>
      <c r="H49" s="31">
        <f t="shared" si="25"/>
        <v>2.8759056362129756</v>
      </c>
      <c r="I49" s="31">
        <f t="shared" si="25"/>
        <v>2.8184781155181216</v>
      </c>
      <c r="J49" s="31">
        <f t="shared" si="25"/>
        <v>2.3565232484468455</v>
      </c>
      <c r="K49" s="31">
        <f t="shared" si="25"/>
        <v>2.7840628175035924</v>
      </c>
      <c r="L49" s="31">
        <f t="shared" si="25"/>
        <v>2.887858358205508</v>
      </c>
      <c r="M49" s="31">
        <f t="shared" si="7"/>
        <v>2.922181362550421</v>
      </c>
      <c r="N49" s="31">
        <f t="shared" si="7"/>
        <v>2.9706205547373994</v>
      </c>
      <c r="O49" s="31">
        <f t="shared" si="8"/>
        <v>3.1349020151399647</v>
      </c>
      <c r="P49" s="31">
        <f t="shared" si="8"/>
        <v>2.1454949594222414</v>
      </c>
    </row>
    <row r="50" spans="1:16" ht="18" customHeight="1">
      <c r="A50" s="14" t="s">
        <v>64</v>
      </c>
      <c r="B50" s="31" t="e">
        <f t="shared" si="9"/>
        <v>#DIV/0!</v>
      </c>
      <c r="C50" s="31" t="e">
        <f t="shared" si="9"/>
        <v>#DIV/0!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7" ref="D51:L51">+D33+D38+D40+D41+D42+D43+D44+D45+D46</f>
        <v>100.00000000000001</v>
      </c>
      <c r="E51" s="32">
        <f t="shared" si="27"/>
        <v>100.00000000000001</v>
      </c>
      <c r="F51" s="32">
        <f t="shared" si="27"/>
        <v>100</v>
      </c>
      <c r="G51" s="32">
        <f t="shared" si="27"/>
        <v>100</v>
      </c>
      <c r="H51" s="32">
        <f t="shared" si="27"/>
        <v>99.99999999999999</v>
      </c>
      <c r="I51" s="32">
        <f t="shared" si="27"/>
        <v>100.00000000000003</v>
      </c>
      <c r="J51" s="32">
        <f t="shared" si="27"/>
        <v>100.00000000000001</v>
      </c>
      <c r="K51" s="32">
        <f t="shared" si="27"/>
        <v>100</v>
      </c>
      <c r="L51" s="32">
        <f t="shared" si="27"/>
        <v>99.99999999999999</v>
      </c>
      <c r="M51" s="32">
        <f>+M33+M38+M40+M41+M42+M43+M44+M45+M46</f>
        <v>99.99999999999997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99.99999999999999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J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塩原町</v>
      </c>
      <c r="O1" s="34" t="str">
        <f>'財政指標'!$M$1</f>
        <v>塩原町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193</v>
      </c>
      <c r="O3" s="2" t="s">
        <v>202</v>
      </c>
      <c r="P3" s="2" t="s">
        <v>203</v>
      </c>
    </row>
    <row r="4" spans="1:16" ht="18" customHeight="1">
      <c r="A4" s="19" t="s">
        <v>67</v>
      </c>
      <c r="B4" s="19"/>
      <c r="C4" s="15"/>
      <c r="D4" s="15">
        <v>890149</v>
      </c>
      <c r="E4" s="15">
        <v>898447</v>
      </c>
      <c r="F4" s="15">
        <v>960545</v>
      </c>
      <c r="G4" s="15">
        <v>1003605</v>
      </c>
      <c r="H4" s="15">
        <v>1029323</v>
      </c>
      <c r="I4" s="15">
        <v>1073143</v>
      </c>
      <c r="J4" s="17">
        <v>1093213</v>
      </c>
      <c r="K4" s="16">
        <v>1154222</v>
      </c>
      <c r="L4" s="19">
        <v>1171312</v>
      </c>
      <c r="M4" s="19">
        <v>1173984</v>
      </c>
      <c r="N4" s="19">
        <v>1176208</v>
      </c>
      <c r="O4" s="19">
        <v>1097836</v>
      </c>
      <c r="P4" s="19">
        <v>1096126</v>
      </c>
    </row>
    <row r="5" spans="1:16" ht="18" customHeight="1">
      <c r="A5" s="19" t="s">
        <v>68</v>
      </c>
      <c r="B5" s="19"/>
      <c r="C5" s="15"/>
      <c r="D5" s="15">
        <v>602030</v>
      </c>
      <c r="E5" s="15">
        <v>608753</v>
      </c>
      <c r="F5" s="15">
        <v>645768</v>
      </c>
      <c r="G5" s="15">
        <v>679144</v>
      </c>
      <c r="H5" s="15">
        <v>693913</v>
      </c>
      <c r="I5" s="15">
        <v>731704</v>
      </c>
      <c r="J5" s="17">
        <v>742430</v>
      </c>
      <c r="K5" s="16">
        <v>786334</v>
      </c>
      <c r="L5" s="19">
        <v>804447</v>
      </c>
      <c r="M5" s="19">
        <v>795474</v>
      </c>
      <c r="N5" s="19">
        <v>796965</v>
      </c>
      <c r="O5" s="19">
        <v>719063</v>
      </c>
      <c r="P5" s="19">
        <v>694682</v>
      </c>
    </row>
    <row r="6" spans="1:16" ht="18" customHeight="1">
      <c r="A6" s="19" t="s">
        <v>69</v>
      </c>
      <c r="B6" s="19"/>
      <c r="C6" s="15"/>
      <c r="D6" s="15">
        <v>99070</v>
      </c>
      <c r="E6" s="15">
        <v>107911</v>
      </c>
      <c r="F6" s="15">
        <v>206801</v>
      </c>
      <c r="G6" s="15">
        <v>240955</v>
      </c>
      <c r="H6" s="15">
        <v>248914</v>
      </c>
      <c r="I6" s="15">
        <v>301601</v>
      </c>
      <c r="J6" s="17">
        <v>306993</v>
      </c>
      <c r="K6" s="20">
        <v>367105</v>
      </c>
      <c r="L6" s="19">
        <v>420991</v>
      </c>
      <c r="M6" s="19">
        <v>217332</v>
      </c>
      <c r="N6" s="19">
        <v>258261</v>
      </c>
      <c r="O6" s="19">
        <v>298851</v>
      </c>
      <c r="P6" s="19">
        <v>356677</v>
      </c>
    </row>
    <row r="7" spans="1:16" ht="18" customHeight="1">
      <c r="A7" s="19" t="s">
        <v>70</v>
      </c>
      <c r="B7" s="19"/>
      <c r="C7" s="15"/>
      <c r="D7" s="15">
        <v>365531</v>
      </c>
      <c r="E7" s="15">
        <v>376171</v>
      </c>
      <c r="F7" s="15">
        <v>428375</v>
      </c>
      <c r="G7" s="15">
        <v>446138</v>
      </c>
      <c r="H7" s="15">
        <v>469839</v>
      </c>
      <c r="I7" s="15">
        <v>549333</v>
      </c>
      <c r="J7" s="17">
        <v>557966</v>
      </c>
      <c r="K7" s="16">
        <v>525498</v>
      </c>
      <c r="L7" s="19">
        <v>544831</v>
      </c>
      <c r="M7" s="19">
        <v>537218</v>
      </c>
      <c r="N7" s="19">
        <v>556195</v>
      </c>
      <c r="O7" s="19">
        <v>536384</v>
      </c>
      <c r="P7" s="19">
        <v>525403</v>
      </c>
    </row>
    <row r="8" spans="1:16" ht="18" customHeight="1">
      <c r="A8" s="19" t="s">
        <v>71</v>
      </c>
      <c r="B8" s="19"/>
      <c r="C8" s="15"/>
      <c r="D8" s="15">
        <v>365531</v>
      </c>
      <c r="E8" s="15">
        <v>376171</v>
      </c>
      <c r="F8" s="15">
        <v>428375</v>
      </c>
      <c r="G8" s="15">
        <v>446138</v>
      </c>
      <c r="H8" s="15">
        <v>469839</v>
      </c>
      <c r="I8" s="15">
        <v>549333</v>
      </c>
      <c r="J8" s="17">
        <v>557966</v>
      </c>
      <c r="K8" s="16">
        <v>525498</v>
      </c>
      <c r="L8" s="19">
        <v>544831</v>
      </c>
      <c r="M8" s="19">
        <v>537218</v>
      </c>
      <c r="N8" s="19">
        <v>556195</v>
      </c>
      <c r="O8" s="19">
        <v>536384</v>
      </c>
      <c r="P8" s="19">
        <v>525403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504357</v>
      </c>
      <c r="E10" s="15">
        <v>647368</v>
      </c>
      <c r="F10" s="15">
        <v>600415</v>
      </c>
      <c r="G10" s="15">
        <v>589998</v>
      </c>
      <c r="H10" s="15">
        <v>656553</v>
      </c>
      <c r="I10" s="15">
        <v>747058</v>
      </c>
      <c r="J10" s="17">
        <v>800973</v>
      </c>
      <c r="K10" s="16">
        <v>791530</v>
      </c>
      <c r="L10" s="19">
        <v>827357</v>
      </c>
      <c r="M10" s="19">
        <v>843833</v>
      </c>
      <c r="N10" s="19">
        <v>905722</v>
      </c>
      <c r="O10" s="19">
        <v>958104</v>
      </c>
      <c r="P10" s="19">
        <v>902894</v>
      </c>
    </row>
    <row r="11" spans="1:16" ht="18" customHeight="1">
      <c r="A11" s="19" t="s">
        <v>74</v>
      </c>
      <c r="B11" s="19"/>
      <c r="C11" s="15"/>
      <c r="D11" s="15">
        <v>32777</v>
      </c>
      <c r="E11" s="15">
        <v>44847</v>
      </c>
      <c r="F11" s="15">
        <v>32746</v>
      </c>
      <c r="G11" s="15">
        <v>28801</v>
      </c>
      <c r="H11" s="15">
        <v>44572</v>
      </c>
      <c r="I11" s="15">
        <v>65426</v>
      </c>
      <c r="J11" s="17">
        <v>47442</v>
      </c>
      <c r="K11" s="17">
        <v>81065</v>
      </c>
      <c r="L11" s="19">
        <v>82621</v>
      </c>
      <c r="M11" s="19">
        <v>92093</v>
      </c>
      <c r="N11" s="19">
        <v>91452</v>
      </c>
      <c r="O11" s="19">
        <v>107670</v>
      </c>
      <c r="P11" s="19">
        <v>81677</v>
      </c>
    </row>
    <row r="12" spans="1:16" ht="18" customHeight="1">
      <c r="A12" s="19" t="s">
        <v>75</v>
      </c>
      <c r="B12" s="19"/>
      <c r="C12" s="15"/>
      <c r="D12" s="15">
        <v>355623</v>
      </c>
      <c r="E12" s="15">
        <v>417935</v>
      </c>
      <c r="F12" s="15">
        <v>452674</v>
      </c>
      <c r="G12" s="15">
        <v>444506</v>
      </c>
      <c r="H12" s="15">
        <v>503024</v>
      </c>
      <c r="I12" s="15">
        <v>605790</v>
      </c>
      <c r="J12" s="17">
        <v>630911</v>
      </c>
      <c r="K12" s="17">
        <v>537464</v>
      </c>
      <c r="L12" s="19">
        <v>527278</v>
      </c>
      <c r="M12" s="19">
        <v>481283</v>
      </c>
      <c r="N12" s="19">
        <v>500697</v>
      </c>
      <c r="O12" s="19">
        <v>513967</v>
      </c>
      <c r="P12" s="19">
        <v>535700</v>
      </c>
    </row>
    <row r="13" spans="1:16" ht="18" customHeight="1">
      <c r="A13" s="19" t="s">
        <v>76</v>
      </c>
      <c r="B13" s="19"/>
      <c r="C13" s="15"/>
      <c r="D13" s="15">
        <v>163796</v>
      </c>
      <c r="E13" s="15">
        <v>171616</v>
      </c>
      <c r="F13" s="15">
        <v>179213</v>
      </c>
      <c r="G13" s="15">
        <v>180598</v>
      </c>
      <c r="H13" s="15">
        <v>186822</v>
      </c>
      <c r="I13" s="15">
        <v>197902</v>
      </c>
      <c r="J13" s="17">
        <v>192650</v>
      </c>
      <c r="K13" s="17">
        <v>203199</v>
      </c>
      <c r="L13" s="19">
        <v>191322</v>
      </c>
      <c r="M13" s="19">
        <v>202372</v>
      </c>
      <c r="N13" s="19">
        <v>208081</v>
      </c>
      <c r="O13" s="19">
        <v>203006</v>
      </c>
      <c r="P13" s="19">
        <v>212143</v>
      </c>
    </row>
    <row r="14" spans="1:16" ht="18" customHeight="1">
      <c r="A14" s="19" t="s">
        <v>77</v>
      </c>
      <c r="B14" s="19"/>
      <c r="C14" s="15"/>
      <c r="D14" s="15">
        <v>592644</v>
      </c>
      <c r="E14" s="15">
        <v>354862</v>
      </c>
      <c r="F14" s="15">
        <v>333181</v>
      </c>
      <c r="G14" s="15">
        <v>428790</v>
      </c>
      <c r="H14" s="15">
        <v>424792</v>
      </c>
      <c r="I14" s="15">
        <v>460926</v>
      </c>
      <c r="J14" s="17">
        <v>522524</v>
      </c>
      <c r="K14" s="17">
        <v>511022</v>
      </c>
      <c r="L14" s="19">
        <v>762333</v>
      </c>
      <c r="M14" s="19">
        <v>523847</v>
      </c>
      <c r="N14" s="19">
        <v>918421</v>
      </c>
      <c r="O14" s="19">
        <v>558797</v>
      </c>
      <c r="P14" s="19">
        <v>587196</v>
      </c>
    </row>
    <row r="15" spans="1:16" ht="18" customHeight="1">
      <c r="A15" s="19" t="s">
        <v>78</v>
      </c>
      <c r="B15" s="19"/>
      <c r="C15" s="15"/>
      <c r="D15" s="15">
        <v>285672</v>
      </c>
      <c r="E15" s="15">
        <v>486662</v>
      </c>
      <c r="F15" s="15">
        <v>237800</v>
      </c>
      <c r="G15" s="15">
        <v>236066</v>
      </c>
      <c r="H15" s="15">
        <v>385877</v>
      </c>
      <c r="I15" s="15">
        <v>91425</v>
      </c>
      <c r="J15" s="17">
        <v>89125</v>
      </c>
      <c r="K15" s="16">
        <v>70014</v>
      </c>
      <c r="L15" s="19">
        <v>254493</v>
      </c>
      <c r="M15" s="19">
        <v>138485</v>
      </c>
      <c r="N15" s="19">
        <v>152065</v>
      </c>
      <c r="O15" s="19">
        <v>125434</v>
      </c>
      <c r="P15" s="19">
        <v>109800</v>
      </c>
    </row>
    <row r="16" spans="1:16" ht="18" customHeight="1">
      <c r="A16" s="19" t="s">
        <v>79</v>
      </c>
      <c r="B16" s="19"/>
      <c r="C16" s="15"/>
      <c r="D16" s="15">
        <v>15190</v>
      </c>
      <c r="E16" s="15">
        <v>41678</v>
      </c>
      <c r="F16" s="15">
        <v>57378</v>
      </c>
      <c r="G16" s="15">
        <v>15689</v>
      </c>
      <c r="H16" s="15">
        <v>45728</v>
      </c>
      <c r="I16" s="15">
        <v>42493</v>
      </c>
      <c r="J16" s="17">
        <v>40000</v>
      </c>
      <c r="K16" s="16">
        <v>60140</v>
      </c>
      <c r="L16" s="19">
        <v>60140</v>
      </c>
      <c r="M16" s="19">
        <v>70140</v>
      </c>
      <c r="N16" s="19">
        <v>60000</v>
      </c>
      <c r="O16" s="19">
        <v>60000</v>
      </c>
      <c r="P16" s="19">
        <v>110000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1661061</v>
      </c>
      <c r="E18" s="15">
        <v>3205912</v>
      </c>
      <c r="F18" s="15">
        <v>2168842</v>
      </c>
      <c r="G18" s="15">
        <v>1971493</v>
      </c>
      <c r="H18" s="15">
        <v>2033605</v>
      </c>
      <c r="I18" s="15">
        <v>2792146</v>
      </c>
      <c r="J18" s="17">
        <v>2560266</v>
      </c>
      <c r="K18" s="16">
        <v>2371457</v>
      </c>
      <c r="L18" s="19">
        <v>1304220</v>
      </c>
      <c r="M18" s="19">
        <v>1589019</v>
      </c>
      <c r="N18" s="19">
        <v>892547</v>
      </c>
      <c r="O18" s="19">
        <v>1523422</v>
      </c>
      <c r="P18" s="19">
        <v>1497661</v>
      </c>
    </row>
    <row r="19" spans="1:16" ht="18" customHeight="1">
      <c r="A19" s="19" t="s">
        <v>81</v>
      </c>
      <c r="B19" s="19"/>
      <c r="C19" s="15"/>
      <c r="D19" s="15">
        <v>630513</v>
      </c>
      <c r="E19" s="15">
        <v>751701</v>
      </c>
      <c r="F19" s="15">
        <v>435379</v>
      </c>
      <c r="G19" s="15">
        <v>506790</v>
      </c>
      <c r="H19" s="15">
        <v>672346</v>
      </c>
      <c r="I19" s="15">
        <v>1052255</v>
      </c>
      <c r="J19" s="17">
        <v>430975</v>
      </c>
      <c r="K19" s="16">
        <v>205759</v>
      </c>
      <c r="L19" s="19">
        <v>421554</v>
      </c>
      <c r="M19" s="19">
        <v>33508</v>
      </c>
      <c r="N19" s="19">
        <v>45130</v>
      </c>
      <c r="O19" s="19">
        <v>582395</v>
      </c>
      <c r="P19" s="19">
        <v>397667</v>
      </c>
    </row>
    <row r="20" spans="1:16" ht="18" customHeight="1">
      <c r="A20" s="19" t="s">
        <v>82</v>
      </c>
      <c r="B20" s="19"/>
      <c r="C20" s="15"/>
      <c r="D20" s="15">
        <v>1004201</v>
      </c>
      <c r="E20" s="15">
        <v>2424753</v>
      </c>
      <c r="F20" s="15">
        <v>1688112</v>
      </c>
      <c r="G20" s="15">
        <v>1427307</v>
      </c>
      <c r="H20" s="15">
        <v>1292026</v>
      </c>
      <c r="I20" s="15">
        <v>1692759</v>
      </c>
      <c r="J20" s="17">
        <v>2092565</v>
      </c>
      <c r="K20" s="16">
        <v>2065459</v>
      </c>
      <c r="L20" s="19">
        <v>798550</v>
      </c>
      <c r="M20" s="19">
        <v>1507352</v>
      </c>
      <c r="N20" s="19">
        <v>836562</v>
      </c>
      <c r="O20" s="19">
        <v>929320</v>
      </c>
      <c r="P20" s="19">
        <v>1086351</v>
      </c>
    </row>
    <row r="21" spans="1:16" ht="18" customHeight="1">
      <c r="A21" s="19" t="s">
        <v>186</v>
      </c>
      <c r="B21" s="19"/>
      <c r="C21" s="15"/>
      <c r="D21" s="15">
        <v>106936</v>
      </c>
      <c r="E21" s="15">
        <v>53314</v>
      </c>
      <c r="F21" s="15">
        <v>96782</v>
      </c>
      <c r="G21" s="15">
        <v>76078</v>
      </c>
      <c r="H21" s="15">
        <v>1998</v>
      </c>
      <c r="I21" s="15">
        <v>7670</v>
      </c>
      <c r="J21" s="17">
        <v>0</v>
      </c>
      <c r="K21" s="16">
        <v>228169</v>
      </c>
      <c r="L21" s="19">
        <v>34571</v>
      </c>
      <c r="M21" s="19">
        <v>0</v>
      </c>
      <c r="N21" s="19">
        <v>48115</v>
      </c>
      <c r="O21" s="19">
        <v>50230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4909010</v>
      </c>
      <c r="E23" s="15">
        <f t="shared" si="0"/>
        <v>6635107</v>
      </c>
      <c r="F23" s="15">
        <f t="shared" si="0"/>
        <v>5575539</v>
      </c>
      <c r="G23" s="15">
        <f t="shared" si="0"/>
        <v>5482119</v>
      </c>
      <c r="H23" s="15">
        <f aca="true" t="shared" si="1" ref="H23:N23">SUM(H4:H22)-H5-H8-H9-H13-H19-H20</f>
        <v>5844225</v>
      </c>
      <c r="I23" s="15">
        <f t="shared" si="1"/>
        <v>6737011</v>
      </c>
      <c r="J23" s="17">
        <f t="shared" si="1"/>
        <v>6649413</v>
      </c>
      <c r="K23" s="16">
        <f t="shared" si="1"/>
        <v>6697686</v>
      </c>
      <c r="L23" s="21">
        <f t="shared" si="1"/>
        <v>5990147</v>
      </c>
      <c r="M23" s="21">
        <f t="shared" si="1"/>
        <v>5667234</v>
      </c>
      <c r="N23" s="21">
        <f t="shared" si="1"/>
        <v>5559683</v>
      </c>
      <c r="O23" s="21">
        <f>SUM(O4:O22)-O5-O8-O9-O13-O19-O20</f>
        <v>5830695</v>
      </c>
      <c r="P23" s="21">
        <f>SUM(P4:P22)-P5-P8-P9-P13-P19-P20</f>
        <v>5803134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1354750</v>
      </c>
      <c r="E24" s="15">
        <f t="shared" si="2"/>
        <v>1382529</v>
      </c>
      <c r="F24" s="15">
        <f t="shared" si="2"/>
        <v>1595721</v>
      </c>
      <c r="G24" s="15">
        <f t="shared" si="2"/>
        <v>1690698</v>
      </c>
      <c r="H24" s="15">
        <f aca="true" t="shared" si="3" ref="H24:M24">SUM(H4:H7)-H5</f>
        <v>1748076</v>
      </c>
      <c r="I24" s="15">
        <f t="shared" si="3"/>
        <v>1924077</v>
      </c>
      <c r="J24" s="17">
        <f t="shared" si="3"/>
        <v>1958172</v>
      </c>
      <c r="K24" s="16">
        <f t="shared" si="3"/>
        <v>2046825</v>
      </c>
      <c r="L24" s="21">
        <f t="shared" si="3"/>
        <v>2137134</v>
      </c>
      <c r="M24" s="21">
        <f t="shared" si="3"/>
        <v>1928534</v>
      </c>
      <c r="N24" s="21">
        <f>SUM(N4:N7)-N5</f>
        <v>1990664</v>
      </c>
      <c r="O24" s="21">
        <f>SUM(O4:O7)-O5</f>
        <v>1933071</v>
      </c>
      <c r="P24" s="21">
        <f>SUM(P4:P7)-P5</f>
        <v>1978206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1767997</v>
      </c>
      <c r="E25" s="15">
        <f t="shared" si="4"/>
        <v>3259226</v>
      </c>
      <c r="F25" s="15">
        <f t="shared" si="4"/>
        <v>2265624</v>
      </c>
      <c r="G25" s="15">
        <f t="shared" si="4"/>
        <v>2047571</v>
      </c>
      <c r="H25" s="15">
        <f aca="true" t="shared" si="5" ref="H25:M25">+H18+H21+H22</f>
        <v>2035603</v>
      </c>
      <c r="I25" s="15">
        <f t="shared" si="5"/>
        <v>2799816</v>
      </c>
      <c r="J25" s="17">
        <f t="shared" si="5"/>
        <v>2560266</v>
      </c>
      <c r="K25" s="16">
        <f t="shared" si="5"/>
        <v>2599626</v>
      </c>
      <c r="L25" s="21">
        <f t="shared" si="5"/>
        <v>1338791</v>
      </c>
      <c r="M25" s="21">
        <f t="shared" si="5"/>
        <v>1589019</v>
      </c>
      <c r="N25" s="21">
        <f>+N18+N21+N22</f>
        <v>940662</v>
      </c>
      <c r="O25" s="21">
        <f>+O18+O21+O22</f>
        <v>1573652</v>
      </c>
      <c r="P25" s="21">
        <f>+P18+P21+P22</f>
        <v>1497661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塩原町</v>
      </c>
      <c r="P30" s="34" t="str">
        <f>'財政指標'!$M$1</f>
        <v>塩原町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7" t="s">
        <v>183</v>
      </c>
      <c r="N32" s="7" t="s">
        <v>191</v>
      </c>
      <c r="O32" s="2" t="s">
        <v>196</v>
      </c>
      <c r="P32" s="2" t="s">
        <v>197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18.132963672919793</v>
      </c>
      <c r="E33" s="35">
        <f t="shared" si="6"/>
        <v>13.540806500935101</v>
      </c>
      <c r="F33" s="35">
        <f t="shared" si="6"/>
        <v>17.22784111096703</v>
      </c>
      <c r="G33" s="35">
        <f t="shared" si="6"/>
        <v>18.30688097066116</v>
      </c>
      <c r="H33" s="35">
        <f t="shared" si="6"/>
        <v>17.612651805842518</v>
      </c>
      <c r="I33" s="35">
        <f t="shared" si="6"/>
        <v>15.929067059560984</v>
      </c>
      <c r="J33" s="35">
        <f t="shared" si="6"/>
        <v>16.440744468722276</v>
      </c>
      <c r="K33" s="35">
        <f t="shared" si="6"/>
        <v>17.233145895463</v>
      </c>
      <c r="L33" s="35">
        <f t="shared" si="6"/>
        <v>19.553977556811212</v>
      </c>
      <c r="M33" s="35">
        <f aca="true" t="shared" si="7" ref="M33:N51">M4/M$23*100</f>
        <v>20.715290739715353</v>
      </c>
      <c r="N33" s="35">
        <f t="shared" si="7"/>
        <v>21.15602634178963</v>
      </c>
      <c r="O33" s="35">
        <f aca="true" t="shared" si="8" ref="O33:P51">O4/O$23*100</f>
        <v>18.828561603719628</v>
      </c>
      <c r="P33" s="35">
        <f t="shared" si="8"/>
        <v>18.888517825023513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12.263776199274396</v>
      </c>
      <c r="E34" s="35">
        <f t="shared" si="9"/>
        <v>9.174727702205859</v>
      </c>
      <c r="F34" s="35">
        <f t="shared" si="9"/>
        <v>11.582162729020459</v>
      </c>
      <c r="G34" s="35">
        <f t="shared" si="9"/>
        <v>12.388348374050254</v>
      </c>
      <c r="H34" s="35">
        <f t="shared" si="9"/>
        <v>11.873481941574802</v>
      </c>
      <c r="I34" s="35">
        <f t="shared" si="9"/>
        <v>10.860958962364764</v>
      </c>
      <c r="J34" s="35">
        <f t="shared" si="9"/>
        <v>11.16534647494448</v>
      </c>
      <c r="K34" s="35">
        <f t="shared" si="9"/>
        <v>11.74038317114299</v>
      </c>
      <c r="L34" s="35">
        <f t="shared" si="9"/>
        <v>13.429503482969615</v>
      </c>
      <c r="M34" s="35">
        <f t="shared" si="7"/>
        <v>14.036371182132235</v>
      </c>
      <c r="N34" s="35">
        <f t="shared" si="7"/>
        <v>14.334720163002098</v>
      </c>
      <c r="O34" s="35">
        <f t="shared" si="8"/>
        <v>12.332372041411872</v>
      </c>
      <c r="P34" s="35">
        <f t="shared" si="8"/>
        <v>11.970807498155308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2.0181258542964873</v>
      </c>
      <c r="E35" s="35">
        <f t="shared" si="9"/>
        <v>1.6263641264564384</v>
      </c>
      <c r="F35" s="35">
        <f t="shared" si="9"/>
        <v>3.7090763780864955</v>
      </c>
      <c r="G35" s="35">
        <f t="shared" si="9"/>
        <v>4.395289485689749</v>
      </c>
      <c r="H35" s="35">
        <f t="shared" si="9"/>
        <v>4.259144711232028</v>
      </c>
      <c r="I35" s="35">
        <f t="shared" si="9"/>
        <v>4.476777609536335</v>
      </c>
      <c r="J35" s="35">
        <f t="shared" si="9"/>
        <v>4.61684362213627</v>
      </c>
      <c r="K35" s="35">
        <f t="shared" si="9"/>
        <v>5.481072119535015</v>
      </c>
      <c r="L35" s="35">
        <f t="shared" si="9"/>
        <v>7.028057909096387</v>
      </c>
      <c r="M35" s="35">
        <f t="shared" si="7"/>
        <v>3.834886648407318</v>
      </c>
      <c r="N35" s="35">
        <f t="shared" si="7"/>
        <v>4.64524686029761</v>
      </c>
      <c r="O35" s="35">
        <f t="shared" si="8"/>
        <v>5.12547818055995</v>
      </c>
      <c r="P35" s="35">
        <f t="shared" si="8"/>
        <v>6.1462823364065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7.446124575016144</v>
      </c>
      <c r="E36" s="35">
        <f t="shared" si="9"/>
        <v>5.669403673520261</v>
      </c>
      <c r="F36" s="35">
        <f t="shared" si="9"/>
        <v>7.683113686407718</v>
      </c>
      <c r="G36" s="35">
        <f t="shared" si="9"/>
        <v>8.138057564967124</v>
      </c>
      <c r="H36" s="35">
        <f t="shared" si="9"/>
        <v>8.03937220076229</v>
      </c>
      <c r="I36" s="35">
        <f t="shared" si="9"/>
        <v>8.153957296492466</v>
      </c>
      <c r="J36" s="35">
        <f t="shared" si="9"/>
        <v>8.391206862921583</v>
      </c>
      <c r="K36" s="35">
        <f t="shared" si="9"/>
        <v>7.845963516354754</v>
      </c>
      <c r="L36" s="35">
        <f t="shared" si="9"/>
        <v>9.095452916263993</v>
      </c>
      <c r="M36" s="35">
        <f t="shared" si="7"/>
        <v>9.47936859497949</v>
      </c>
      <c r="N36" s="35">
        <f t="shared" si="7"/>
        <v>10.004077570609692</v>
      </c>
      <c r="O36" s="35">
        <f t="shared" si="8"/>
        <v>9.199315004472023</v>
      </c>
      <c r="P36" s="35">
        <f t="shared" si="8"/>
        <v>9.053780250464664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7.446124575016144</v>
      </c>
      <c r="E37" s="35">
        <f t="shared" si="9"/>
        <v>5.669403673520261</v>
      </c>
      <c r="F37" s="35">
        <f t="shared" si="9"/>
        <v>7.683113686407718</v>
      </c>
      <c r="G37" s="35">
        <f t="shared" si="9"/>
        <v>8.138057564967124</v>
      </c>
      <c r="H37" s="35">
        <f t="shared" si="9"/>
        <v>8.03937220076229</v>
      </c>
      <c r="I37" s="35">
        <f t="shared" si="9"/>
        <v>8.153957296492466</v>
      </c>
      <c r="J37" s="35">
        <f t="shared" si="9"/>
        <v>8.391206862921583</v>
      </c>
      <c r="K37" s="35">
        <f t="shared" si="9"/>
        <v>7.845963516354754</v>
      </c>
      <c r="L37" s="35">
        <f t="shared" si="9"/>
        <v>9.095452916263993</v>
      </c>
      <c r="M37" s="35">
        <f t="shared" si="7"/>
        <v>9.47936859497949</v>
      </c>
      <c r="N37" s="35">
        <f t="shared" si="7"/>
        <v>10.004077570609692</v>
      </c>
      <c r="O37" s="35">
        <f t="shared" si="8"/>
        <v>9.199315004472023</v>
      </c>
      <c r="P37" s="35">
        <f t="shared" si="8"/>
        <v>9.053780250464664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</v>
      </c>
      <c r="I38" s="35">
        <f t="shared" si="9"/>
        <v>0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10.274108221413279</v>
      </c>
      <c r="E39" s="35">
        <f t="shared" si="9"/>
        <v>9.756707766732323</v>
      </c>
      <c r="F39" s="35">
        <f t="shared" si="9"/>
        <v>10.768734646103272</v>
      </c>
      <c r="G39" s="35">
        <f t="shared" si="9"/>
        <v>10.762225336589738</v>
      </c>
      <c r="H39" s="35">
        <f t="shared" si="9"/>
        <v>11.234218395082324</v>
      </c>
      <c r="I39" s="35">
        <f t="shared" si="9"/>
        <v>11.088864186209582</v>
      </c>
      <c r="J39" s="35">
        <f t="shared" si="9"/>
        <v>12.045770055191337</v>
      </c>
      <c r="K39" s="35">
        <f t="shared" si="9"/>
        <v>11.817962203662578</v>
      </c>
      <c r="L39" s="35">
        <f t="shared" si="9"/>
        <v>13.811964881663172</v>
      </c>
      <c r="M39" s="35">
        <f t="shared" si="7"/>
        <v>14.8896798685214</v>
      </c>
      <c r="N39" s="35">
        <f t="shared" si="7"/>
        <v>16.290892844070427</v>
      </c>
      <c r="O39" s="35">
        <f t="shared" si="8"/>
        <v>16.432071991417832</v>
      </c>
      <c r="P39" s="35">
        <f t="shared" si="8"/>
        <v>15.55873085129518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0.6676906341604518</v>
      </c>
      <c r="E40" s="35">
        <f t="shared" si="9"/>
        <v>0.6759046990500681</v>
      </c>
      <c r="F40" s="35">
        <f t="shared" si="9"/>
        <v>0.5873154147069907</v>
      </c>
      <c r="G40" s="35">
        <f t="shared" si="9"/>
        <v>0.5253625468546014</v>
      </c>
      <c r="H40" s="35">
        <f t="shared" si="9"/>
        <v>0.7626674195466465</v>
      </c>
      <c r="I40" s="35">
        <f t="shared" si="9"/>
        <v>0.9711428406455028</v>
      </c>
      <c r="J40" s="35">
        <f t="shared" si="9"/>
        <v>0.7134765128891828</v>
      </c>
      <c r="K40" s="35">
        <f t="shared" si="9"/>
        <v>1.2103433932256604</v>
      </c>
      <c r="L40" s="35">
        <f t="shared" si="9"/>
        <v>1.3792816770606797</v>
      </c>
      <c r="M40" s="35">
        <f t="shared" si="7"/>
        <v>1.6250078962682677</v>
      </c>
      <c r="N40" s="35">
        <f t="shared" si="7"/>
        <v>1.6449139276465943</v>
      </c>
      <c r="O40" s="35">
        <f t="shared" si="8"/>
        <v>1.8466066223666304</v>
      </c>
      <c r="P40" s="35">
        <f t="shared" si="8"/>
        <v>1.40746362224274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7.244291618880386</v>
      </c>
      <c r="E41" s="35">
        <f t="shared" si="9"/>
        <v>6.298843409759631</v>
      </c>
      <c r="F41" s="35">
        <f t="shared" si="9"/>
        <v>8.118928053413311</v>
      </c>
      <c r="G41" s="35">
        <f t="shared" si="9"/>
        <v>8.108288054308927</v>
      </c>
      <c r="H41" s="35">
        <f t="shared" si="9"/>
        <v>8.60719770371606</v>
      </c>
      <c r="I41" s="35">
        <f t="shared" si="9"/>
        <v>8.991969881005092</v>
      </c>
      <c r="J41" s="35">
        <f t="shared" si="9"/>
        <v>9.488220990334034</v>
      </c>
      <c r="K41" s="35">
        <f t="shared" si="9"/>
        <v>8.02462223520183</v>
      </c>
      <c r="L41" s="35">
        <f t="shared" si="9"/>
        <v>8.802421710185076</v>
      </c>
      <c r="M41" s="35">
        <f t="shared" si="7"/>
        <v>8.492379174743798</v>
      </c>
      <c r="N41" s="35">
        <f t="shared" si="7"/>
        <v>9.005855189945182</v>
      </c>
      <c r="O41" s="35">
        <f t="shared" si="8"/>
        <v>8.814849687730193</v>
      </c>
      <c r="P41" s="35">
        <f t="shared" si="8"/>
        <v>9.231218855191004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3.336640177958489</v>
      </c>
      <c r="E42" s="35">
        <f t="shared" si="9"/>
        <v>2.586484287291825</v>
      </c>
      <c r="F42" s="35">
        <f t="shared" si="9"/>
        <v>3.214272198616134</v>
      </c>
      <c r="G42" s="35">
        <f t="shared" si="9"/>
        <v>3.294310101623113</v>
      </c>
      <c r="H42" s="35">
        <f t="shared" si="9"/>
        <v>3.196694172452293</v>
      </c>
      <c r="I42" s="35">
        <f t="shared" si="9"/>
        <v>2.9375341676004387</v>
      </c>
      <c r="J42" s="35">
        <f t="shared" si="9"/>
        <v>2.897248223264219</v>
      </c>
      <c r="K42" s="35">
        <f t="shared" si="9"/>
        <v>3.033868712268685</v>
      </c>
      <c r="L42" s="35">
        <f t="shared" si="9"/>
        <v>3.1939449899977412</v>
      </c>
      <c r="M42" s="35">
        <f t="shared" si="7"/>
        <v>3.570913076820191</v>
      </c>
      <c r="N42" s="35">
        <f t="shared" si="7"/>
        <v>3.7426774152411206</v>
      </c>
      <c r="O42" s="35">
        <f t="shared" si="8"/>
        <v>3.4816775701695937</v>
      </c>
      <c r="P42" s="35">
        <f t="shared" si="8"/>
        <v>3.655662612650337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12.072576751727945</v>
      </c>
      <c r="E43" s="35">
        <f t="shared" si="9"/>
        <v>5.348248340230233</v>
      </c>
      <c r="F43" s="35">
        <f t="shared" si="9"/>
        <v>5.975763060755202</v>
      </c>
      <c r="G43" s="35">
        <f t="shared" si="9"/>
        <v>7.8216105852499735</v>
      </c>
      <c r="H43" s="35">
        <f t="shared" si="9"/>
        <v>7.268577099615432</v>
      </c>
      <c r="I43" s="35">
        <f t="shared" si="9"/>
        <v>6.84169878897333</v>
      </c>
      <c r="J43" s="35">
        <f t="shared" si="9"/>
        <v>7.85819740780126</v>
      </c>
      <c r="K43" s="35">
        <f t="shared" si="9"/>
        <v>7.629829167864842</v>
      </c>
      <c r="L43" s="35">
        <f t="shared" si="9"/>
        <v>12.726448950251138</v>
      </c>
      <c r="M43" s="35">
        <f t="shared" si="7"/>
        <v>9.243433392727388</v>
      </c>
      <c r="N43" s="35">
        <f t="shared" si="7"/>
        <v>16.519305147433766</v>
      </c>
      <c r="O43" s="35">
        <f t="shared" si="8"/>
        <v>9.58371171875737</v>
      </c>
      <c r="P43" s="35">
        <f t="shared" si="8"/>
        <v>10.118601431571285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5.819340355794752</v>
      </c>
      <c r="E44" s="35">
        <f t="shared" si="9"/>
        <v>7.334651875244816</v>
      </c>
      <c r="F44" s="35">
        <f t="shared" si="9"/>
        <v>4.265058499276931</v>
      </c>
      <c r="G44" s="35">
        <f t="shared" si="9"/>
        <v>4.306108641567248</v>
      </c>
      <c r="H44" s="35">
        <f t="shared" si="9"/>
        <v>6.602706090200155</v>
      </c>
      <c r="I44" s="35">
        <f t="shared" si="9"/>
        <v>1.3570558219364641</v>
      </c>
      <c r="J44" s="35">
        <f t="shared" si="9"/>
        <v>1.3403438769707943</v>
      </c>
      <c r="K44" s="35">
        <f t="shared" si="9"/>
        <v>1.0453461090890197</v>
      </c>
      <c r="L44" s="35">
        <f t="shared" si="9"/>
        <v>4.24852678907546</v>
      </c>
      <c r="M44" s="35">
        <f t="shared" si="7"/>
        <v>2.4436082928638556</v>
      </c>
      <c r="N44" s="35">
        <f t="shared" si="7"/>
        <v>2.735137956606519</v>
      </c>
      <c r="O44" s="35">
        <f t="shared" si="8"/>
        <v>2.151270131605237</v>
      </c>
      <c r="P44" s="35">
        <f t="shared" si="8"/>
        <v>1.8920810720552035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0.3094310258076476</v>
      </c>
      <c r="E45" s="35">
        <f t="shared" si="9"/>
        <v>0.6281436003970998</v>
      </c>
      <c r="F45" s="35">
        <f t="shared" si="9"/>
        <v>1.0291022984504279</v>
      </c>
      <c r="G45" s="35">
        <f t="shared" si="9"/>
        <v>0.28618495877232875</v>
      </c>
      <c r="H45" s="35">
        <f t="shared" si="9"/>
        <v>0.7824476299252681</v>
      </c>
      <c r="I45" s="35">
        <f t="shared" si="9"/>
        <v>0.6307396559097203</v>
      </c>
      <c r="J45" s="35">
        <f t="shared" si="9"/>
        <v>0.601556859229529</v>
      </c>
      <c r="K45" s="35">
        <f t="shared" si="9"/>
        <v>0.8979220584542184</v>
      </c>
      <c r="L45" s="35">
        <f t="shared" si="9"/>
        <v>1.0039820391719936</v>
      </c>
      <c r="M45" s="35">
        <f t="shared" si="7"/>
        <v>1.2376407961979337</v>
      </c>
      <c r="N45" s="35">
        <f t="shared" si="7"/>
        <v>1.0791982204740809</v>
      </c>
      <c r="O45" s="35">
        <f t="shared" si="8"/>
        <v>1.0290368472369074</v>
      </c>
      <c r="P45" s="35">
        <f t="shared" si="8"/>
        <v>1.8955274856655042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33.83698546142705</v>
      </c>
      <c r="E47" s="35">
        <f t="shared" si="9"/>
        <v>48.31741221354833</v>
      </c>
      <c r="F47" s="35">
        <f t="shared" si="9"/>
        <v>38.899234674889726</v>
      </c>
      <c r="G47" s="35">
        <f t="shared" si="9"/>
        <v>35.96224379660492</v>
      </c>
      <c r="H47" s="35">
        <f t="shared" si="9"/>
        <v>34.79682934863049</v>
      </c>
      <c r="I47" s="35">
        <f t="shared" si="9"/>
        <v>41.44487815145322</v>
      </c>
      <c r="J47" s="35">
        <f t="shared" si="9"/>
        <v>38.503639343803734</v>
      </c>
      <c r="K47" s="35">
        <f t="shared" si="9"/>
        <v>35.40710926131801</v>
      </c>
      <c r="L47" s="35">
        <f t="shared" si="9"/>
        <v>21.772754491667733</v>
      </c>
      <c r="M47" s="35">
        <f t="shared" si="7"/>
        <v>28.038704595575197</v>
      </c>
      <c r="N47" s="35">
        <f t="shared" si="7"/>
        <v>16.053918901491325</v>
      </c>
      <c r="O47" s="35">
        <f t="shared" si="8"/>
        <v>26.12762286485573</v>
      </c>
      <c r="P47" s="35">
        <f t="shared" si="8"/>
        <v>25.807796270084403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12.843995021399426</v>
      </c>
      <c r="E48" s="35">
        <f t="shared" si="9"/>
        <v>11.329146613611506</v>
      </c>
      <c r="F48" s="35">
        <f t="shared" si="9"/>
        <v>7.808733828245126</v>
      </c>
      <c r="G48" s="35">
        <f t="shared" si="9"/>
        <v>9.244418079943175</v>
      </c>
      <c r="H48" s="35">
        <f t="shared" si="9"/>
        <v>11.504450975107906</v>
      </c>
      <c r="I48" s="35">
        <f t="shared" si="9"/>
        <v>15.61901858257319</v>
      </c>
      <c r="J48" s="35">
        <f t="shared" si="9"/>
        <v>6.481399185161156</v>
      </c>
      <c r="K48" s="35">
        <f t="shared" si="9"/>
        <v>3.072090868398429</v>
      </c>
      <c r="L48" s="35">
        <f t="shared" si="9"/>
        <v>7.037456676772708</v>
      </c>
      <c r="M48" s="35">
        <f t="shared" si="7"/>
        <v>0.5912584516538404</v>
      </c>
      <c r="N48" s="35">
        <f t="shared" si="7"/>
        <v>0.8117369281665879</v>
      </c>
      <c r="O48" s="35">
        <f t="shared" si="8"/>
        <v>9.988431910775645</v>
      </c>
      <c r="P48" s="35">
        <f t="shared" si="8"/>
        <v>6.8526248058376735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20.456283446153094</v>
      </c>
      <c r="E49" s="35">
        <f t="shared" si="9"/>
        <v>36.544293859918156</v>
      </c>
      <c r="F49" s="35">
        <f t="shared" si="9"/>
        <v>30.27710863469882</v>
      </c>
      <c r="G49" s="35">
        <f t="shared" si="9"/>
        <v>26.035680728564998</v>
      </c>
      <c r="H49" s="35">
        <f t="shared" si="9"/>
        <v>22.10773883620155</v>
      </c>
      <c r="I49" s="35">
        <f t="shared" si="9"/>
        <v>25.126261483022667</v>
      </c>
      <c r="J49" s="35">
        <f t="shared" si="9"/>
        <v>31.469920728340984</v>
      </c>
      <c r="K49" s="35">
        <f t="shared" si="9"/>
        <v>30.838397022494036</v>
      </c>
      <c r="L49" s="35">
        <f t="shared" si="9"/>
        <v>13.331058486544652</v>
      </c>
      <c r="M49" s="35">
        <f t="shared" si="7"/>
        <v>26.59766651597587</v>
      </c>
      <c r="N49" s="35">
        <f t="shared" si="7"/>
        <v>15.046937028603969</v>
      </c>
      <c r="O49" s="35">
        <f t="shared" si="8"/>
        <v>15.938408714570047</v>
      </c>
      <c r="P49" s="35">
        <f t="shared" si="8"/>
        <v>18.720074359820053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2.178361828556063</v>
      </c>
      <c r="E50" s="35">
        <f t="shared" si="9"/>
        <v>0.8035137941257012</v>
      </c>
      <c r="F50" s="35">
        <f t="shared" si="9"/>
        <v>1.735832176942893</v>
      </c>
      <c r="G50" s="35">
        <f t="shared" si="9"/>
        <v>1.387748058734223</v>
      </c>
      <c r="H50" s="35">
        <f t="shared" si="9"/>
        <v>0.03418759544678721</v>
      </c>
      <c r="I50" s="35">
        <f t="shared" si="9"/>
        <v>0.11384870827730575</v>
      </c>
      <c r="J50" s="35">
        <f t="shared" si="9"/>
        <v>0</v>
      </c>
      <c r="K50" s="35">
        <f t="shared" si="9"/>
        <v>3.40668403983107</v>
      </c>
      <c r="L50" s="35">
        <f t="shared" si="9"/>
        <v>0.5771310787531592</v>
      </c>
      <c r="M50" s="35">
        <f t="shared" si="7"/>
        <v>0</v>
      </c>
      <c r="N50" s="35">
        <f t="shared" si="7"/>
        <v>0.8654270396351735</v>
      </c>
      <c r="O50" s="35">
        <f t="shared" si="8"/>
        <v>0.8614753472784977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100</v>
      </c>
      <c r="E52" s="26">
        <f t="shared" si="10"/>
        <v>100</v>
      </c>
      <c r="F52" s="26">
        <f t="shared" si="10"/>
        <v>99.99999999999999</v>
      </c>
      <c r="G52" s="26">
        <f t="shared" si="10"/>
        <v>99.99999999999997</v>
      </c>
      <c r="H52" s="26">
        <f t="shared" si="10"/>
        <v>100.00000000000001</v>
      </c>
      <c r="I52" s="26">
        <f t="shared" si="10"/>
        <v>99.99999999999997</v>
      </c>
      <c r="J52" s="27">
        <f t="shared" si="10"/>
        <v>100</v>
      </c>
      <c r="K52" s="36">
        <f t="shared" si="10"/>
        <v>100.00000000000003</v>
      </c>
      <c r="L52" s="37">
        <f t="shared" si="10"/>
        <v>100.00000000000001</v>
      </c>
      <c r="M52" s="37">
        <f>SUM(M33:M51)-M34-M37-M38-M42-M48-M49</f>
        <v>100</v>
      </c>
      <c r="N52" s="37">
        <f>SUM(N33:N51)-N34-N37-N38-N42-N48-N49</f>
        <v>100.00000000000003</v>
      </c>
      <c r="O52" s="37">
        <f>SUM(O33:O51)-O34-O37-O38-O42-O48-O49</f>
        <v>100</v>
      </c>
      <c r="P52" s="37">
        <f>SUM(P33:P51)-P34-P37-P38-P42-P48-P49</f>
        <v>100.00000000000003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27.59721410223242</v>
      </c>
      <c r="E53" s="26">
        <f t="shared" si="11"/>
        <v>20.8365743009118</v>
      </c>
      <c r="F53" s="26">
        <f t="shared" si="11"/>
        <v>28.620031175461236</v>
      </c>
      <c r="G53" s="26">
        <f t="shared" si="11"/>
        <v>30.84022802131804</v>
      </c>
      <c r="H53" s="26">
        <f aca="true" t="shared" si="12" ref="H53:M53">SUM(H33:H36)-H34</f>
        <v>29.911168717836837</v>
      </c>
      <c r="I53" s="26">
        <f t="shared" si="12"/>
        <v>28.559801965589784</v>
      </c>
      <c r="J53" s="27">
        <f t="shared" si="12"/>
        <v>29.448794953780137</v>
      </c>
      <c r="K53" s="36">
        <f t="shared" si="12"/>
        <v>30.560181531352775</v>
      </c>
      <c r="L53" s="37">
        <f t="shared" si="12"/>
        <v>35.677488382171596</v>
      </c>
      <c r="M53" s="37">
        <f t="shared" si="12"/>
        <v>34.02954598310216</v>
      </c>
      <c r="N53" s="37">
        <f>SUM(N33:N36)-N34</f>
        <v>35.80535077269693</v>
      </c>
      <c r="O53" s="37">
        <f>SUM(O33:O36)-O34</f>
        <v>33.1533547887516</v>
      </c>
      <c r="P53" s="37">
        <f>SUM(P33:P36)-P34</f>
        <v>34.088580411894675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36.01534728998311</v>
      </c>
      <c r="E54" s="26">
        <f t="shared" si="13"/>
        <v>49.12092600767403</v>
      </c>
      <c r="F54" s="26">
        <f t="shared" si="13"/>
        <v>40.63506685183262</v>
      </c>
      <c r="G54" s="26">
        <f t="shared" si="13"/>
        <v>37.34999185533915</v>
      </c>
      <c r="H54" s="26">
        <f t="shared" si="13"/>
        <v>34.83101694407728</v>
      </c>
      <c r="I54" s="26">
        <f t="shared" si="13"/>
        <v>41.55872685973052</v>
      </c>
      <c r="J54" s="27">
        <f t="shared" si="13"/>
        <v>38.503639343803734</v>
      </c>
      <c r="K54" s="36">
        <f t="shared" si="13"/>
        <v>38.81379330114908</v>
      </c>
      <c r="L54" s="37">
        <f t="shared" si="13"/>
        <v>22.34988557042089</v>
      </c>
      <c r="M54" s="37">
        <f>+M47+M50+M51</f>
        <v>28.038704595575197</v>
      </c>
      <c r="N54" s="37">
        <f>+N47+N50+N51</f>
        <v>16.919345941126497</v>
      </c>
      <c r="O54" s="37">
        <f>+O47+O50+O51</f>
        <v>26.989098212134227</v>
      </c>
      <c r="P54" s="37">
        <f>+P47+P50+P51</f>
        <v>25.807796270084403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塩原町</v>
      </c>
      <c r="O1" s="39" t="str">
        <f>'財政指標'!$M$1</f>
        <v>塩原町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204</v>
      </c>
      <c r="P3" s="2" t="s">
        <v>205</v>
      </c>
    </row>
    <row r="4" spans="1:16" ht="18" customHeight="1">
      <c r="A4" s="24" t="s">
        <v>100</v>
      </c>
      <c r="B4" s="19"/>
      <c r="C4" s="21"/>
      <c r="D4" s="21">
        <v>89708</v>
      </c>
      <c r="E4" s="21">
        <v>94183</v>
      </c>
      <c r="F4" s="21">
        <v>105812</v>
      </c>
      <c r="G4" s="21">
        <v>104059</v>
      </c>
      <c r="H4" s="21">
        <v>102163</v>
      </c>
      <c r="I4" s="21">
        <v>100207</v>
      </c>
      <c r="J4" s="23">
        <v>99208</v>
      </c>
      <c r="K4" s="16">
        <v>93596</v>
      </c>
      <c r="L4" s="68">
        <v>88884</v>
      </c>
      <c r="M4" s="68">
        <v>96040</v>
      </c>
      <c r="N4" s="68">
        <v>94306</v>
      </c>
      <c r="O4" s="68">
        <v>93107</v>
      </c>
      <c r="P4" s="68">
        <v>92464</v>
      </c>
    </row>
    <row r="5" spans="1:16" ht="18" customHeight="1">
      <c r="A5" s="24" t="s">
        <v>99</v>
      </c>
      <c r="B5" s="19"/>
      <c r="C5" s="21"/>
      <c r="D5" s="21">
        <v>661063</v>
      </c>
      <c r="E5" s="21">
        <v>1066080</v>
      </c>
      <c r="F5" s="21">
        <v>717088</v>
      </c>
      <c r="G5" s="21">
        <v>811234</v>
      </c>
      <c r="H5" s="21">
        <v>782690</v>
      </c>
      <c r="I5" s="21">
        <v>883471</v>
      </c>
      <c r="J5" s="23">
        <v>1009922</v>
      </c>
      <c r="K5" s="16">
        <v>842790</v>
      </c>
      <c r="L5" s="68">
        <v>655915</v>
      </c>
      <c r="M5" s="68">
        <v>930301</v>
      </c>
      <c r="N5" s="68">
        <v>906815</v>
      </c>
      <c r="O5" s="68">
        <v>720807</v>
      </c>
      <c r="P5" s="68">
        <v>739692</v>
      </c>
    </row>
    <row r="6" spans="1:16" ht="18" customHeight="1">
      <c r="A6" s="24" t="s">
        <v>101</v>
      </c>
      <c r="B6" s="19"/>
      <c r="C6" s="21"/>
      <c r="D6" s="21">
        <v>283517</v>
      </c>
      <c r="E6" s="21">
        <v>400239</v>
      </c>
      <c r="F6" s="21">
        <v>503588</v>
      </c>
      <c r="G6" s="21">
        <v>518572</v>
      </c>
      <c r="H6" s="21">
        <v>630276</v>
      </c>
      <c r="I6" s="21">
        <v>611594</v>
      </c>
      <c r="J6" s="23">
        <v>624627</v>
      </c>
      <c r="K6" s="25">
        <v>696167</v>
      </c>
      <c r="L6" s="68">
        <v>830259</v>
      </c>
      <c r="M6" s="68">
        <v>565157</v>
      </c>
      <c r="N6" s="68">
        <v>568557</v>
      </c>
      <c r="O6" s="68">
        <v>699982</v>
      </c>
      <c r="P6" s="68">
        <v>700425</v>
      </c>
    </row>
    <row r="7" spans="1:16" ht="18" customHeight="1">
      <c r="A7" s="24" t="s">
        <v>110</v>
      </c>
      <c r="B7" s="19"/>
      <c r="C7" s="21"/>
      <c r="D7" s="21">
        <v>550959</v>
      </c>
      <c r="E7" s="21">
        <v>2305738</v>
      </c>
      <c r="F7" s="21">
        <v>410175</v>
      </c>
      <c r="G7" s="21">
        <v>327525</v>
      </c>
      <c r="H7" s="21">
        <v>435424</v>
      </c>
      <c r="I7" s="21">
        <v>464937</v>
      </c>
      <c r="J7" s="23">
        <v>555457</v>
      </c>
      <c r="K7" s="16">
        <v>440650</v>
      </c>
      <c r="L7" s="68">
        <v>435615</v>
      </c>
      <c r="M7" s="68">
        <v>525013</v>
      </c>
      <c r="N7" s="68">
        <v>560590</v>
      </c>
      <c r="O7" s="68">
        <v>511279</v>
      </c>
      <c r="P7" s="68">
        <v>487744</v>
      </c>
    </row>
    <row r="8" spans="1:16" ht="18" customHeight="1">
      <c r="A8" s="24" t="s">
        <v>111</v>
      </c>
      <c r="B8" s="19"/>
      <c r="C8" s="21"/>
      <c r="D8" s="21">
        <v>37</v>
      </c>
      <c r="E8" s="21">
        <v>70</v>
      </c>
      <c r="F8" s="21">
        <v>249</v>
      </c>
      <c r="G8" s="21">
        <v>244</v>
      </c>
      <c r="H8" s="21">
        <v>5044</v>
      </c>
      <c r="I8" s="21">
        <v>5045</v>
      </c>
      <c r="J8" s="23">
        <v>10044</v>
      </c>
      <c r="K8" s="16">
        <v>10023</v>
      </c>
      <c r="L8" s="68">
        <v>10024</v>
      </c>
      <c r="M8" s="68">
        <v>10025</v>
      </c>
      <c r="N8" s="68">
        <v>10037</v>
      </c>
      <c r="O8" s="68">
        <v>10021</v>
      </c>
      <c r="P8" s="68">
        <v>10015</v>
      </c>
    </row>
    <row r="9" spans="1:16" ht="18" customHeight="1">
      <c r="A9" s="24" t="s">
        <v>112</v>
      </c>
      <c r="B9" s="19"/>
      <c r="C9" s="21"/>
      <c r="D9" s="21">
        <v>387899</v>
      </c>
      <c r="E9" s="21">
        <v>480363</v>
      </c>
      <c r="F9" s="21">
        <v>540215</v>
      </c>
      <c r="G9" s="21">
        <v>524489</v>
      </c>
      <c r="H9" s="21">
        <v>722876</v>
      </c>
      <c r="I9" s="21">
        <v>1338347</v>
      </c>
      <c r="J9" s="23">
        <v>743982</v>
      </c>
      <c r="K9" s="16">
        <v>588662</v>
      </c>
      <c r="L9" s="68">
        <v>723478</v>
      </c>
      <c r="M9" s="68">
        <v>540051</v>
      </c>
      <c r="N9" s="68">
        <v>348961</v>
      </c>
      <c r="O9" s="68">
        <v>431904</v>
      </c>
      <c r="P9" s="68">
        <v>479646</v>
      </c>
    </row>
    <row r="10" spans="1:16" ht="18" customHeight="1">
      <c r="A10" s="24" t="s">
        <v>113</v>
      </c>
      <c r="B10" s="19"/>
      <c r="C10" s="21"/>
      <c r="D10" s="21">
        <v>267786</v>
      </c>
      <c r="E10" s="21">
        <v>337633</v>
      </c>
      <c r="F10" s="21">
        <v>475815</v>
      </c>
      <c r="G10" s="21">
        <v>482693</v>
      </c>
      <c r="H10" s="21">
        <v>380783</v>
      </c>
      <c r="I10" s="21">
        <v>465826</v>
      </c>
      <c r="J10" s="23">
        <v>763546</v>
      </c>
      <c r="K10" s="16">
        <v>856450</v>
      </c>
      <c r="L10" s="68">
        <v>701787</v>
      </c>
      <c r="M10" s="68">
        <v>626659</v>
      </c>
      <c r="N10" s="68">
        <v>488316</v>
      </c>
      <c r="O10" s="68">
        <v>828161</v>
      </c>
      <c r="P10" s="68">
        <v>605705</v>
      </c>
    </row>
    <row r="11" spans="1:16" ht="18" customHeight="1">
      <c r="A11" s="24" t="s">
        <v>114</v>
      </c>
      <c r="B11" s="19"/>
      <c r="C11" s="21"/>
      <c r="D11" s="21">
        <v>947604</v>
      </c>
      <c r="E11" s="21">
        <v>764044</v>
      </c>
      <c r="F11" s="21">
        <v>956947</v>
      </c>
      <c r="G11" s="21">
        <v>895201</v>
      </c>
      <c r="H11" s="21">
        <v>1417249</v>
      </c>
      <c r="I11" s="21">
        <v>1308406</v>
      </c>
      <c r="J11" s="23">
        <v>1414579</v>
      </c>
      <c r="K11" s="23">
        <v>1388131</v>
      </c>
      <c r="L11" s="68">
        <v>1076556</v>
      </c>
      <c r="M11" s="68">
        <v>871061</v>
      </c>
      <c r="N11" s="68">
        <v>1096742</v>
      </c>
      <c r="O11" s="68">
        <v>980692</v>
      </c>
      <c r="P11" s="68">
        <v>1134432</v>
      </c>
    </row>
    <row r="12" spans="1:16" ht="18" customHeight="1">
      <c r="A12" s="24" t="s">
        <v>115</v>
      </c>
      <c r="B12" s="19"/>
      <c r="C12" s="21"/>
      <c r="D12" s="21">
        <v>154307</v>
      </c>
      <c r="E12" s="21">
        <v>162067</v>
      </c>
      <c r="F12" s="21">
        <v>175658</v>
      </c>
      <c r="G12" s="21">
        <v>168287</v>
      </c>
      <c r="H12" s="21">
        <v>186576</v>
      </c>
      <c r="I12" s="21">
        <v>196113</v>
      </c>
      <c r="J12" s="23">
        <v>190479</v>
      </c>
      <c r="K12" s="23">
        <v>337016</v>
      </c>
      <c r="L12" s="68">
        <v>220910</v>
      </c>
      <c r="M12" s="68">
        <v>220137</v>
      </c>
      <c r="N12" s="68">
        <v>198131</v>
      </c>
      <c r="O12" s="68">
        <v>193896</v>
      </c>
      <c r="P12" s="68">
        <v>243716</v>
      </c>
    </row>
    <row r="13" spans="1:16" ht="18" customHeight="1">
      <c r="A13" s="24" t="s">
        <v>116</v>
      </c>
      <c r="B13" s="19"/>
      <c r="C13" s="21"/>
      <c r="D13" s="21">
        <v>1093627</v>
      </c>
      <c r="E13" s="21">
        <v>595171</v>
      </c>
      <c r="F13" s="21">
        <v>1164789</v>
      </c>
      <c r="G13" s="21">
        <v>1127515</v>
      </c>
      <c r="H13" s="21">
        <v>709232</v>
      </c>
      <c r="I13" s="21">
        <v>806029</v>
      </c>
      <c r="J13" s="23">
        <v>679590</v>
      </c>
      <c r="K13" s="23">
        <v>690418</v>
      </c>
      <c r="L13" s="68">
        <v>667118</v>
      </c>
      <c r="M13" s="68">
        <v>745572</v>
      </c>
      <c r="N13" s="68">
        <v>682918</v>
      </c>
      <c r="O13" s="68">
        <v>774232</v>
      </c>
      <c r="P13" s="68">
        <v>783892</v>
      </c>
    </row>
    <row r="14" spans="1:16" ht="18" customHeight="1">
      <c r="A14" s="24" t="s">
        <v>117</v>
      </c>
      <c r="B14" s="19"/>
      <c r="C14" s="21"/>
      <c r="D14" s="21">
        <v>106936</v>
      </c>
      <c r="E14" s="21">
        <v>53314</v>
      </c>
      <c r="F14" s="21">
        <v>96782</v>
      </c>
      <c r="G14" s="21">
        <v>76078</v>
      </c>
      <c r="H14" s="21">
        <v>1998</v>
      </c>
      <c r="I14" s="21">
        <v>7670</v>
      </c>
      <c r="J14" s="23">
        <v>0</v>
      </c>
      <c r="K14" s="23">
        <v>228169</v>
      </c>
      <c r="L14" s="68">
        <v>34571</v>
      </c>
      <c r="M14" s="68">
        <v>0</v>
      </c>
      <c r="N14" s="68">
        <v>48115</v>
      </c>
      <c r="O14" s="68">
        <v>50230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365567</v>
      </c>
      <c r="E15" s="21">
        <v>376204</v>
      </c>
      <c r="F15" s="21">
        <v>428421</v>
      </c>
      <c r="G15" s="21">
        <v>446222</v>
      </c>
      <c r="H15" s="21">
        <v>469914</v>
      </c>
      <c r="I15" s="21">
        <v>549366</v>
      </c>
      <c r="J15" s="23">
        <v>557979</v>
      </c>
      <c r="K15" s="16">
        <v>525614</v>
      </c>
      <c r="L15" s="68">
        <v>545030</v>
      </c>
      <c r="M15" s="68">
        <v>537218</v>
      </c>
      <c r="N15" s="68">
        <v>556195</v>
      </c>
      <c r="O15" s="68">
        <v>536384</v>
      </c>
      <c r="P15" s="68">
        <v>525403</v>
      </c>
    </row>
    <row r="16" spans="1:16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4909010</v>
      </c>
      <c r="E19" s="21">
        <f t="shared" si="0"/>
        <v>6635106</v>
      </c>
      <c r="F19" s="21">
        <f t="shared" si="0"/>
        <v>5575539</v>
      </c>
      <c r="G19" s="21">
        <f t="shared" si="0"/>
        <v>5482119</v>
      </c>
      <c r="H19" s="21">
        <f aca="true" t="shared" si="1" ref="H19:N19">SUM(H4:H18)</f>
        <v>5844225</v>
      </c>
      <c r="I19" s="21">
        <f t="shared" si="1"/>
        <v>6737011</v>
      </c>
      <c r="J19" s="21">
        <f t="shared" si="1"/>
        <v>6649413</v>
      </c>
      <c r="K19" s="21">
        <f t="shared" si="1"/>
        <v>6697686</v>
      </c>
      <c r="L19" s="69">
        <f t="shared" si="1"/>
        <v>5990147</v>
      </c>
      <c r="M19" s="69">
        <f t="shared" si="1"/>
        <v>5667234</v>
      </c>
      <c r="N19" s="69">
        <f t="shared" si="1"/>
        <v>5559683</v>
      </c>
      <c r="O19" s="69">
        <f>SUM(O4:O18)</f>
        <v>5830695</v>
      </c>
      <c r="P19" s="69">
        <f>SUM(P4:P18)</f>
        <v>5803134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塩原町</v>
      </c>
      <c r="P30" s="39" t="str">
        <f>'財政指標'!$M$1</f>
        <v>塩原町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7" t="s">
        <v>183</v>
      </c>
      <c r="N32" s="7" t="s">
        <v>191</v>
      </c>
      <c r="O32" s="2" t="s">
        <v>196</v>
      </c>
      <c r="P32" s="2" t="s">
        <v>197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1.8274153036966718</v>
      </c>
      <c r="E33" s="40">
        <f t="shared" si="2"/>
        <v>1.4194648887297354</v>
      </c>
      <c r="F33" s="40">
        <f t="shared" si="2"/>
        <v>1.8977896128069411</v>
      </c>
      <c r="G33" s="40">
        <f t="shared" si="2"/>
        <v>1.8981528857728187</v>
      </c>
      <c r="H33" s="40">
        <f t="shared" si="2"/>
        <v>1.7481017585736347</v>
      </c>
      <c r="I33" s="40">
        <f t="shared" si="2"/>
        <v>1.4874103664072984</v>
      </c>
      <c r="J33" s="40">
        <f t="shared" si="2"/>
        <v>1.4919813222610778</v>
      </c>
      <c r="K33" s="40">
        <f t="shared" si="2"/>
        <v>1.397437861374809</v>
      </c>
      <c r="L33" s="40">
        <f t="shared" si="2"/>
        <v>1.4838367071793064</v>
      </c>
      <c r="M33" s="40">
        <f aca="true" t="shared" si="3" ref="M33:N47">M4/M$19*100</f>
        <v>1.6946538646542564</v>
      </c>
      <c r="N33" s="40">
        <f t="shared" si="3"/>
        <v>1.6962477896671446</v>
      </c>
      <c r="O33" s="40">
        <f aca="true" t="shared" si="4" ref="O33:P47">O4/O$19*100</f>
        <v>1.5968422289281123</v>
      </c>
      <c r="P33" s="40">
        <f t="shared" si="4"/>
        <v>1.5933459403143195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13.466320093053385</v>
      </c>
      <c r="E34" s="40">
        <f t="shared" si="5"/>
        <v>16.067264034666515</v>
      </c>
      <c r="F34" s="40">
        <f t="shared" si="5"/>
        <v>12.861321569089554</v>
      </c>
      <c r="G34" s="40">
        <f t="shared" si="5"/>
        <v>14.79781814294801</v>
      </c>
      <c r="H34" s="40">
        <f t="shared" si="5"/>
        <v>13.392537077200142</v>
      </c>
      <c r="I34" s="40">
        <f t="shared" si="5"/>
        <v>13.1136938918461</v>
      </c>
      <c r="J34" s="40">
        <f t="shared" si="5"/>
        <v>15.188137659670108</v>
      </c>
      <c r="K34" s="40">
        <f t="shared" si="5"/>
        <v>12.583301158041749</v>
      </c>
      <c r="L34" s="40">
        <f t="shared" si="5"/>
        <v>10.949898224534389</v>
      </c>
      <c r="M34" s="40">
        <f t="shared" si="3"/>
        <v>16.41543299606122</v>
      </c>
      <c r="N34" s="40">
        <f t="shared" si="3"/>
        <v>16.31055223832006</v>
      </c>
      <c r="O34" s="40">
        <f t="shared" si="4"/>
        <v>12.362282712438226</v>
      </c>
      <c r="P34" s="40">
        <f t="shared" si="4"/>
        <v>12.74642288115353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5.775441484128165</v>
      </c>
      <c r="E35" s="40">
        <f t="shared" si="5"/>
        <v>6.032141762316985</v>
      </c>
      <c r="F35" s="40">
        <f t="shared" si="5"/>
        <v>9.032095372303916</v>
      </c>
      <c r="G35" s="40">
        <f t="shared" si="5"/>
        <v>9.459334976128755</v>
      </c>
      <c r="H35" s="40">
        <f t="shared" si="5"/>
        <v>10.784595048958586</v>
      </c>
      <c r="I35" s="40">
        <f t="shared" si="5"/>
        <v>9.078120846173473</v>
      </c>
      <c r="J35" s="40">
        <f t="shared" si="5"/>
        <v>9.393716407749075</v>
      </c>
      <c r="K35" s="40">
        <f t="shared" si="5"/>
        <v>10.394142096240403</v>
      </c>
      <c r="L35" s="40">
        <f t="shared" si="5"/>
        <v>13.860411105103095</v>
      </c>
      <c r="M35" s="40">
        <f t="shared" si="3"/>
        <v>9.972360414269113</v>
      </c>
      <c r="N35" s="40">
        <f t="shared" si="3"/>
        <v>10.226428377301367</v>
      </c>
      <c r="O35" s="40">
        <f t="shared" si="4"/>
        <v>12.005121173376414</v>
      </c>
      <c r="P35" s="40">
        <f t="shared" si="4"/>
        <v>12.069771264975097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11.223423867541522</v>
      </c>
      <c r="E36" s="40">
        <f t="shared" si="5"/>
        <v>34.7505827337197</v>
      </c>
      <c r="F36" s="40">
        <f t="shared" si="5"/>
        <v>7.356687846681729</v>
      </c>
      <c r="G36" s="40">
        <f t="shared" si="5"/>
        <v>5.974423393581934</v>
      </c>
      <c r="H36" s="40">
        <f t="shared" si="5"/>
        <v>7.450500280191129</v>
      </c>
      <c r="I36" s="40">
        <f t="shared" si="5"/>
        <v>6.901235577617433</v>
      </c>
      <c r="J36" s="40">
        <f t="shared" si="5"/>
        <v>8.353474208926412</v>
      </c>
      <c r="K36" s="40">
        <f t="shared" si="5"/>
        <v>6.579137929129553</v>
      </c>
      <c r="L36" s="40">
        <f t="shared" si="5"/>
        <v>7.272192151544862</v>
      </c>
      <c r="M36" s="40">
        <f t="shared" si="3"/>
        <v>9.26400780345403</v>
      </c>
      <c r="N36" s="40">
        <f t="shared" si="3"/>
        <v>10.083128840259418</v>
      </c>
      <c r="O36" s="40">
        <f t="shared" si="4"/>
        <v>8.76874883697398</v>
      </c>
      <c r="P36" s="40">
        <f t="shared" si="4"/>
        <v>8.404837799713052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0.0007537161260620777</v>
      </c>
      <c r="E37" s="40">
        <f t="shared" si="5"/>
        <v>0.0010549944492220622</v>
      </c>
      <c r="F37" s="40">
        <f t="shared" si="5"/>
        <v>0.004465935939108308</v>
      </c>
      <c r="G37" s="40">
        <f t="shared" si="5"/>
        <v>0.0044508337013479645</v>
      </c>
      <c r="H37" s="40">
        <f t="shared" si="5"/>
        <v>0.08630742313993729</v>
      </c>
      <c r="I37" s="40">
        <f t="shared" si="5"/>
        <v>0.0748848413636255</v>
      </c>
      <c r="J37" s="40">
        <f t="shared" si="5"/>
        <v>0.15105092735253473</v>
      </c>
      <c r="K37" s="40">
        <f t="shared" si="5"/>
        <v>0.14964869956579033</v>
      </c>
      <c r="L37" s="40">
        <f t="shared" si="5"/>
        <v>0.1673414692494191</v>
      </c>
      <c r="M37" s="40">
        <f t="shared" si="3"/>
        <v>0.17689405448936818</v>
      </c>
      <c r="N37" s="40">
        <f t="shared" si="3"/>
        <v>0.18053187564830583</v>
      </c>
      <c r="O37" s="40">
        <f t="shared" si="4"/>
        <v>0.17186630410268414</v>
      </c>
      <c r="P37" s="40">
        <f t="shared" si="4"/>
        <v>0.1725791615358184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7.901776529279834</v>
      </c>
      <c r="E38" s="40">
        <f t="shared" si="5"/>
        <v>7.239718551595106</v>
      </c>
      <c r="F38" s="40">
        <f t="shared" si="5"/>
        <v>9.689018407009618</v>
      </c>
      <c r="G38" s="40">
        <f t="shared" si="5"/>
        <v>9.567267693386444</v>
      </c>
      <c r="H38" s="40">
        <f t="shared" si="5"/>
        <v>12.36906518828416</v>
      </c>
      <c r="I38" s="40">
        <f t="shared" si="5"/>
        <v>19.86559024469457</v>
      </c>
      <c r="J38" s="40">
        <f t="shared" si="5"/>
        <v>11.188686881082585</v>
      </c>
      <c r="K38" s="40">
        <f t="shared" si="5"/>
        <v>8.789035496737231</v>
      </c>
      <c r="L38" s="40">
        <f t="shared" si="5"/>
        <v>12.077800427936076</v>
      </c>
      <c r="M38" s="40">
        <f t="shared" si="3"/>
        <v>9.529357707834192</v>
      </c>
      <c r="N38" s="40">
        <f t="shared" si="3"/>
        <v>6.276634836914264</v>
      </c>
      <c r="O38" s="40">
        <f t="shared" si="4"/>
        <v>7.407418841150154</v>
      </c>
      <c r="P38" s="40">
        <f t="shared" si="4"/>
        <v>8.265292512631968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5.454989906315123</v>
      </c>
      <c r="E39" s="40">
        <f t="shared" si="5"/>
        <v>5.088584869631322</v>
      </c>
      <c r="F39" s="40">
        <f t="shared" si="5"/>
        <v>8.533973127979197</v>
      </c>
      <c r="G39" s="40">
        <f t="shared" si="5"/>
        <v>8.80486176969161</v>
      </c>
      <c r="H39" s="40">
        <f t="shared" si="5"/>
        <v>6.515543121628617</v>
      </c>
      <c r="I39" s="40">
        <f t="shared" si="5"/>
        <v>6.914431340545532</v>
      </c>
      <c r="J39" s="40">
        <f t="shared" si="5"/>
        <v>11.482908340931749</v>
      </c>
      <c r="K39" s="40">
        <f t="shared" si="5"/>
        <v>12.787252194265303</v>
      </c>
      <c r="L39" s="40">
        <f t="shared" si="5"/>
        <v>11.715689114140272</v>
      </c>
      <c r="M39" s="40">
        <f t="shared" si="3"/>
        <v>11.057581176284586</v>
      </c>
      <c r="N39" s="40">
        <f t="shared" si="3"/>
        <v>8.783162637150356</v>
      </c>
      <c r="O39" s="40">
        <f t="shared" si="4"/>
        <v>14.203469740742742</v>
      </c>
      <c r="P39" s="40">
        <f t="shared" si="4"/>
        <v>10.437549779136583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19.303362592457542</v>
      </c>
      <c r="E40" s="40">
        <f t="shared" si="5"/>
        <v>11.51517398516316</v>
      </c>
      <c r="F40" s="40">
        <f t="shared" si="5"/>
        <v>17.163309233421202</v>
      </c>
      <c r="G40" s="40">
        <f t="shared" si="5"/>
        <v>16.32947041098524</v>
      </c>
      <c r="H40" s="40">
        <f t="shared" si="5"/>
        <v>24.250418147829695</v>
      </c>
      <c r="I40" s="40">
        <f t="shared" si="5"/>
        <v>19.421164667832663</v>
      </c>
      <c r="J40" s="40">
        <f t="shared" si="5"/>
        <v>21.273742509301197</v>
      </c>
      <c r="K40" s="40">
        <f t="shared" si="5"/>
        <v>20.72553117599123</v>
      </c>
      <c r="L40" s="40">
        <f t="shared" si="5"/>
        <v>17.972113205235196</v>
      </c>
      <c r="M40" s="40">
        <f t="shared" si="3"/>
        <v>15.370125885043745</v>
      </c>
      <c r="N40" s="40">
        <f t="shared" si="3"/>
        <v>19.72670024531974</v>
      </c>
      <c r="O40" s="40">
        <f t="shared" si="4"/>
        <v>16.81947006317429</v>
      </c>
      <c r="P40" s="40">
        <f t="shared" si="4"/>
        <v>19.548609423804447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3.14334254768273</v>
      </c>
      <c r="E41" s="40">
        <f t="shared" si="5"/>
        <v>2.442568362886742</v>
      </c>
      <c r="F41" s="40">
        <f t="shared" si="5"/>
        <v>3.150511546955371</v>
      </c>
      <c r="G41" s="40">
        <f t="shared" si="5"/>
        <v>3.0697436520440364</v>
      </c>
      <c r="H41" s="40">
        <f t="shared" si="5"/>
        <v>3.192484888928814</v>
      </c>
      <c r="I41" s="40">
        <f t="shared" si="5"/>
        <v>2.9109793645876487</v>
      </c>
      <c r="J41" s="40">
        <f t="shared" si="5"/>
        <v>2.8645987247295364</v>
      </c>
      <c r="K41" s="40">
        <f t="shared" si="5"/>
        <v>5.031827410242881</v>
      </c>
      <c r="L41" s="40">
        <f t="shared" si="5"/>
        <v>3.6878894624789673</v>
      </c>
      <c r="M41" s="40">
        <f t="shared" si="3"/>
        <v>3.8843816930799044</v>
      </c>
      <c r="N41" s="40">
        <f t="shared" si="3"/>
        <v>3.5637103770125025</v>
      </c>
      <c r="O41" s="40">
        <f t="shared" si="4"/>
        <v>3.32543547553079</v>
      </c>
      <c r="P41" s="40">
        <f t="shared" si="4"/>
        <v>4.199730697240491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22.277954210726804</v>
      </c>
      <c r="E42" s="40">
        <f t="shared" si="5"/>
        <v>8.970030019113485</v>
      </c>
      <c r="F42" s="40">
        <f t="shared" si="5"/>
        <v>20.891056452120594</v>
      </c>
      <c r="G42" s="40">
        <f t="shared" si="5"/>
        <v>20.5671383638334</v>
      </c>
      <c r="H42" s="40">
        <f t="shared" si="5"/>
        <v>12.135603950908804</v>
      </c>
      <c r="I42" s="40">
        <f t="shared" si="5"/>
        <v>11.964193022692111</v>
      </c>
      <c r="J42" s="40">
        <f t="shared" si="5"/>
        <v>10.22030064909489</v>
      </c>
      <c r="K42" s="40">
        <f t="shared" si="5"/>
        <v>10.308306480775599</v>
      </c>
      <c r="L42" s="40">
        <f t="shared" si="5"/>
        <v>11.13692201543635</v>
      </c>
      <c r="M42" s="40">
        <f t="shared" si="3"/>
        <v>13.155835809850098</v>
      </c>
      <c r="N42" s="40">
        <f t="shared" si="3"/>
        <v>12.283398172161974</v>
      </c>
      <c r="O42" s="40">
        <f t="shared" si="4"/>
        <v>13.278554271832089</v>
      </c>
      <c r="P42" s="40">
        <f t="shared" si="4"/>
        <v>13.50808028903003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2.178361828556063</v>
      </c>
      <c r="E43" s="40">
        <f t="shared" si="5"/>
        <v>0.8035139152260719</v>
      </c>
      <c r="F43" s="40">
        <f t="shared" si="5"/>
        <v>1.735832176942893</v>
      </c>
      <c r="G43" s="40">
        <f t="shared" si="5"/>
        <v>1.387748058734223</v>
      </c>
      <c r="H43" s="40">
        <f t="shared" si="5"/>
        <v>0.03418759544678721</v>
      </c>
      <c r="I43" s="40">
        <f t="shared" si="5"/>
        <v>0.11384870827730575</v>
      </c>
      <c r="J43" s="40">
        <f t="shared" si="5"/>
        <v>0</v>
      </c>
      <c r="K43" s="40">
        <f t="shared" si="5"/>
        <v>3.40668403983107</v>
      </c>
      <c r="L43" s="40">
        <f t="shared" si="5"/>
        <v>0.5771310787531592</v>
      </c>
      <c r="M43" s="40">
        <f t="shared" si="3"/>
        <v>0</v>
      </c>
      <c r="N43" s="40">
        <f t="shared" si="3"/>
        <v>0.8654270396351735</v>
      </c>
      <c r="O43" s="40">
        <f t="shared" si="4"/>
        <v>0.8614753472784977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7.446857920436097</v>
      </c>
      <c r="E44" s="40">
        <f t="shared" si="5"/>
        <v>5.669901882501952</v>
      </c>
      <c r="F44" s="40">
        <f t="shared" si="5"/>
        <v>7.683938718749881</v>
      </c>
      <c r="G44" s="40">
        <f t="shared" si="5"/>
        <v>8.139589819192178</v>
      </c>
      <c r="H44" s="40">
        <f t="shared" si="5"/>
        <v>8.040655518909693</v>
      </c>
      <c r="I44" s="40">
        <f t="shared" si="5"/>
        <v>8.154447127962237</v>
      </c>
      <c r="J44" s="40">
        <f t="shared" si="5"/>
        <v>8.391402368900835</v>
      </c>
      <c r="K44" s="40">
        <f t="shared" si="5"/>
        <v>7.847695457804383</v>
      </c>
      <c r="L44" s="40">
        <f t="shared" si="5"/>
        <v>9.098775038408908</v>
      </c>
      <c r="M44" s="40">
        <f t="shared" si="3"/>
        <v>9.47936859497949</v>
      </c>
      <c r="N44" s="40">
        <f t="shared" si="3"/>
        <v>10.004077570609692</v>
      </c>
      <c r="O44" s="40">
        <f t="shared" si="4"/>
        <v>9.199315004472023</v>
      </c>
      <c r="P44" s="40">
        <f t="shared" si="4"/>
        <v>9.053780250464664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0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100.00000000000001</v>
      </c>
      <c r="E48" s="37">
        <f t="shared" si="6"/>
        <v>99.99999999999999</v>
      </c>
      <c r="F48" s="37">
        <f t="shared" si="6"/>
        <v>100</v>
      </c>
      <c r="G48" s="37">
        <f t="shared" si="6"/>
        <v>100.00000000000001</v>
      </c>
      <c r="H48" s="37">
        <f t="shared" si="6"/>
        <v>99.99999999999999</v>
      </c>
      <c r="I48" s="37">
        <f t="shared" si="6"/>
        <v>100</v>
      </c>
      <c r="J48" s="37">
        <f t="shared" si="6"/>
        <v>100</v>
      </c>
      <c r="K48" s="37">
        <f t="shared" si="6"/>
        <v>100</v>
      </c>
      <c r="L48" s="37">
        <f t="shared" si="6"/>
        <v>99.99999999999999</v>
      </c>
      <c r="M48" s="37">
        <f>SUM(M33:M47)</f>
        <v>100</v>
      </c>
      <c r="N48" s="37">
        <f>SUM(N33:N47)</f>
        <v>99.99999999999999</v>
      </c>
      <c r="O48" s="37">
        <f>SUM(O33:O47)</f>
        <v>100.00000000000001</v>
      </c>
      <c r="P48" s="37">
        <f>SUM(P33:P47)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Normal="75" zoomScaleSheetLayoutView="75" zoomScalePageLayoutView="0" workbookViewId="0" topLeftCell="A71">
      <selection activeCell="L40" sqref="L40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塩原町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</row>
    <row r="2" spans="16:30" ht="13.5">
      <c r="P2" t="s">
        <v>147</v>
      </c>
      <c r="Q2" s="47">
        <f>'歳入'!B4</f>
        <v>0</v>
      </c>
      <c r="R2" s="47">
        <f>'歳入'!D4</f>
        <v>1860118</v>
      </c>
      <c r="S2" s="47">
        <f>'歳入'!E4</f>
        <v>2009720</v>
      </c>
      <c r="T2" s="47">
        <f>'歳入'!F4</f>
        <v>2055614</v>
      </c>
      <c r="U2" s="47">
        <f>'歳入'!G4</f>
        <v>1960121</v>
      </c>
      <c r="V2" s="47">
        <f>'歳入'!H4</f>
        <v>3800229</v>
      </c>
      <c r="W2" s="47">
        <f>'歳入'!I4</f>
        <v>4247576</v>
      </c>
      <c r="X2" s="47">
        <f>'歳入'!J4</f>
        <v>4200001</v>
      </c>
      <c r="Y2" s="47">
        <f>'歳入'!K4</f>
        <v>3972396</v>
      </c>
      <c r="Z2" s="47">
        <f>'歳入'!L4</f>
        <v>3896590</v>
      </c>
      <c r="AA2" s="47">
        <f>'歳入'!M4</f>
        <v>3738269</v>
      </c>
      <c r="AB2" s="47">
        <f>'歳入'!N4</f>
        <v>3761167</v>
      </c>
      <c r="AC2" s="47">
        <f>'歳入'!O4</f>
        <v>3520748</v>
      </c>
      <c r="AD2" s="47">
        <f>'歳入'!P4</f>
        <v>3227507</v>
      </c>
    </row>
    <row r="3" spans="16:30" ht="13.5">
      <c r="P3" s="47" t="s">
        <v>182</v>
      </c>
      <c r="Q3" s="47">
        <f>'歳入'!B13</f>
        <v>0</v>
      </c>
      <c r="R3" s="47">
        <f>'歳入'!D13</f>
        <v>1274543</v>
      </c>
      <c r="S3" s="47">
        <f>'歳入'!E13</f>
        <v>1410929</v>
      </c>
      <c r="T3" s="47">
        <f>'歳入'!F13</f>
        <v>1227895</v>
      </c>
      <c r="U3" s="47">
        <f>'歳入'!G13</f>
        <v>1176672</v>
      </c>
      <c r="V3" s="47">
        <f>'歳入'!H13</f>
        <v>27448</v>
      </c>
      <c r="W3" s="47">
        <f>'歳入'!I13</f>
        <v>34755</v>
      </c>
      <c r="X3" s="47">
        <f>'歳入'!J13</f>
        <v>32020</v>
      </c>
      <c r="Y3" s="47">
        <f>'歳入'!K13</f>
        <v>69830</v>
      </c>
      <c r="Z3" s="47">
        <f>'歳入'!L13</f>
        <v>89918</v>
      </c>
      <c r="AA3" s="47">
        <f>'歳入'!M13</f>
        <v>153261</v>
      </c>
      <c r="AB3" s="47">
        <f>'歳入'!N13</f>
        <v>94131</v>
      </c>
      <c r="AC3" s="47">
        <f>'歳入'!O13</f>
        <v>101508</v>
      </c>
      <c r="AD3" s="47">
        <f>'歳入'!P13</f>
        <v>110571</v>
      </c>
    </row>
    <row r="4" spans="16:30" ht="13.5">
      <c r="P4" t="s">
        <v>148</v>
      </c>
      <c r="Q4" s="47">
        <f>'歳入'!B20</f>
        <v>0</v>
      </c>
      <c r="R4" s="47">
        <f>'歳入'!D20</f>
        <v>294912</v>
      </c>
      <c r="S4" s="47">
        <f>'歳入'!E20</f>
        <v>293199</v>
      </c>
      <c r="T4" s="47">
        <f>'歳入'!F20</f>
        <v>692236</v>
      </c>
      <c r="U4" s="47">
        <f>'歳入'!G20</f>
        <v>600134</v>
      </c>
      <c r="V4" s="47">
        <f>'歳入'!H20</f>
        <v>313054</v>
      </c>
      <c r="W4" s="47">
        <f>'歳入'!I20</f>
        <v>268367</v>
      </c>
      <c r="X4" s="47">
        <f>'歳入'!J20</f>
        <v>338173</v>
      </c>
      <c r="Y4" s="47">
        <f>'歳入'!K20</f>
        <v>185872</v>
      </c>
      <c r="Z4" s="47">
        <f>'歳入'!L20</f>
        <v>316855</v>
      </c>
      <c r="AA4" s="47">
        <f>'歳入'!M20</f>
        <v>104235</v>
      </c>
      <c r="AB4" s="47">
        <f>'歳入'!N20</f>
        <v>143609</v>
      </c>
      <c r="AC4" s="47">
        <f>'歳入'!O20</f>
        <v>268458</v>
      </c>
      <c r="AD4" s="47">
        <f>'歳入'!P20</f>
        <v>305437</v>
      </c>
    </row>
    <row r="5" spans="16:30" ht="13.5">
      <c r="P5" t="s">
        <v>189</v>
      </c>
      <c r="Q5" s="47">
        <f>'歳入'!B26</f>
        <v>0</v>
      </c>
      <c r="R5" s="47">
        <f>'歳入'!D21</f>
        <v>246879</v>
      </c>
      <c r="S5" s="47">
        <f>'歳入'!E21</f>
        <v>265191</v>
      </c>
      <c r="T5" s="47">
        <f>'歳入'!F21</f>
        <v>406842</v>
      </c>
      <c r="U5" s="47">
        <f>'歳入'!G21</f>
        <v>429117</v>
      </c>
      <c r="V5" s="47">
        <f>'歳入'!H21</f>
        <v>604198</v>
      </c>
      <c r="W5" s="47">
        <f>'歳入'!I21</f>
        <v>895229</v>
      </c>
      <c r="X5" s="47">
        <f>'歳入'!J21</f>
        <v>587090</v>
      </c>
      <c r="Y5" s="47">
        <f>'歳入'!K21</f>
        <v>528179</v>
      </c>
      <c r="Z5" s="47">
        <f>'歳入'!L21</f>
        <v>553571</v>
      </c>
      <c r="AA5" s="47">
        <f>'歳入'!M21</f>
        <v>233237</v>
      </c>
      <c r="AB5" s="47">
        <f>'歳入'!N21</f>
        <v>209312</v>
      </c>
      <c r="AC5" s="47">
        <f>'歳入'!O21</f>
        <v>465269</v>
      </c>
      <c r="AD5" s="47">
        <f>'歳入'!P21</f>
        <v>409263</v>
      </c>
    </row>
    <row r="6" spans="16:30" ht="13.5">
      <c r="P6" t="s">
        <v>149</v>
      </c>
      <c r="Q6" s="47">
        <f>'歳入'!B27</f>
        <v>0</v>
      </c>
      <c r="R6" s="47">
        <f>'歳入'!D27</f>
        <v>482100</v>
      </c>
      <c r="S6" s="47">
        <f>'歳入'!E27</f>
        <v>1692300</v>
      </c>
      <c r="T6" s="47">
        <f>'歳入'!F27</f>
        <v>307900</v>
      </c>
      <c r="U6" s="47">
        <f>'歳入'!G27</f>
        <v>222500</v>
      </c>
      <c r="V6" s="47">
        <f>'歳入'!H27</f>
        <v>128500</v>
      </c>
      <c r="W6" s="47">
        <f>'歳入'!I27</f>
        <v>224600</v>
      </c>
      <c r="X6" s="47">
        <f>'歳入'!J27</f>
        <v>528100</v>
      </c>
      <c r="Y6" s="47">
        <f>'歳入'!K27</f>
        <v>528900</v>
      </c>
      <c r="Z6" s="47">
        <f>'歳入'!L27</f>
        <v>34600</v>
      </c>
      <c r="AA6" s="47">
        <f>'歳入'!M27</f>
        <v>95200</v>
      </c>
      <c r="AB6" s="47">
        <f>'歳入'!N27</f>
        <v>267800</v>
      </c>
      <c r="AC6" s="47">
        <f>'歳入'!O27</f>
        <v>587239</v>
      </c>
      <c r="AD6" s="47">
        <f>'歳入'!P27</f>
        <v>757500</v>
      </c>
    </row>
    <row r="7" spans="16:30" ht="13.5">
      <c r="P7" s="72" t="str">
        <f>'歳入'!A30</f>
        <v>　 歳 入 合 計</v>
      </c>
      <c r="Q7" s="47">
        <f>'歳入'!B30</f>
        <v>0</v>
      </c>
      <c r="R7" s="47">
        <f>'歳入'!D30</f>
        <v>5097535</v>
      </c>
      <c r="S7" s="47">
        <f>'歳入'!E30</f>
        <v>6910867</v>
      </c>
      <c r="T7" s="47">
        <f>'歳入'!F30</f>
        <v>5793394</v>
      </c>
      <c r="U7" s="47">
        <f>'歳入'!G30</f>
        <v>5776890</v>
      </c>
      <c r="V7" s="47">
        <f>'歳入'!H30</f>
        <v>6221112</v>
      </c>
      <c r="W7" s="47">
        <f>'歳入'!I30</f>
        <v>6970030</v>
      </c>
      <c r="X7" s="47">
        <f>'歳入'!J30</f>
        <v>6921319</v>
      </c>
      <c r="Y7" s="47">
        <f>'歳入'!K30</f>
        <v>6983079</v>
      </c>
      <c r="Z7" s="47">
        <f>'歳入'!L30</f>
        <v>6424949</v>
      </c>
      <c r="AA7" s="47">
        <f>'歳入'!M30</f>
        <v>5902185</v>
      </c>
      <c r="AB7" s="47">
        <f>'歳入'!N30</f>
        <v>5886576</v>
      </c>
      <c r="AC7" s="47">
        <f>'歳入'!O30</f>
        <v>6086365</v>
      </c>
      <c r="AD7" s="47">
        <f>'歳入'!P30</f>
        <v>6086263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</row>
    <row r="31" spans="16:30" ht="13.5">
      <c r="P31" t="s">
        <v>151</v>
      </c>
      <c r="Q31">
        <f>'税'!B4</f>
        <v>0</v>
      </c>
      <c r="R31" s="47">
        <f>'税'!D4</f>
        <v>625122</v>
      </c>
      <c r="S31" s="47">
        <f>'税'!E4</f>
        <v>637146</v>
      </c>
      <c r="T31" s="47">
        <f>'税'!F4</f>
        <v>619214</v>
      </c>
      <c r="U31" s="47">
        <f>'税'!G4</f>
        <v>510134</v>
      </c>
      <c r="V31" s="47">
        <f>'税'!H4</f>
        <v>509728</v>
      </c>
      <c r="W31" s="47">
        <f>'税'!I4</f>
        <v>427760</v>
      </c>
      <c r="X31" s="47">
        <f>'税'!J4</f>
        <v>491642</v>
      </c>
      <c r="Y31" s="47">
        <f>'税'!K4</f>
        <v>388934</v>
      </c>
      <c r="Z31" s="47">
        <f>'税'!L4</f>
        <v>378226</v>
      </c>
      <c r="AA31" s="47">
        <f>'税'!M4</f>
        <v>409106</v>
      </c>
      <c r="AB31" s="47">
        <f>'税'!N4</f>
        <v>472995</v>
      </c>
      <c r="AC31" s="47">
        <f>'税'!O4</f>
        <v>356561</v>
      </c>
      <c r="AD31" s="47">
        <f>'税'!P4</f>
        <v>333252</v>
      </c>
    </row>
    <row r="32" spans="16:30" ht="13.5">
      <c r="P32" t="s">
        <v>152</v>
      </c>
      <c r="Q32">
        <f>'税'!B9</f>
        <v>0</v>
      </c>
      <c r="R32" s="47">
        <f>'税'!D9</f>
        <v>863779</v>
      </c>
      <c r="S32" s="47">
        <f>'税'!E9</f>
        <v>980628</v>
      </c>
      <c r="T32" s="47">
        <f>'税'!F9</f>
        <v>1052395</v>
      </c>
      <c r="U32" s="47">
        <f>'税'!G9</f>
        <v>1078209</v>
      </c>
      <c r="V32" s="47">
        <f>'税'!H9</f>
        <v>2910551</v>
      </c>
      <c r="W32" s="47">
        <f>'税'!I9</f>
        <v>3432727</v>
      </c>
      <c r="X32" s="47">
        <f>'税'!J9</f>
        <v>3333636</v>
      </c>
      <c r="Y32" s="47">
        <f>'税'!K9</f>
        <v>3209050</v>
      </c>
      <c r="Z32" s="47">
        <f>'税'!L9</f>
        <v>3124533</v>
      </c>
      <c r="AA32" s="47">
        <f>'税'!M9</f>
        <v>2946921</v>
      </c>
      <c r="AB32" s="47">
        <f>'税'!N9</f>
        <v>2881567</v>
      </c>
      <c r="AC32" s="47">
        <f>'税'!O9</f>
        <v>2779014</v>
      </c>
      <c r="AD32" s="47">
        <f>'税'!P9</f>
        <v>2563991</v>
      </c>
    </row>
    <row r="33" spans="16:30" ht="13.5">
      <c r="P33" t="s">
        <v>153</v>
      </c>
      <c r="Q33">
        <f>'税'!B12</f>
        <v>0</v>
      </c>
      <c r="R33" s="47">
        <f>'税'!D12</f>
        <v>84794</v>
      </c>
      <c r="S33" s="47">
        <f>'税'!E12</f>
        <v>83339</v>
      </c>
      <c r="T33" s="47">
        <f>'税'!F12</f>
        <v>76113</v>
      </c>
      <c r="U33" s="47">
        <f>'税'!G12</f>
        <v>73427</v>
      </c>
      <c r="V33" s="47">
        <f>'税'!H12</f>
        <v>68927</v>
      </c>
      <c r="W33" s="47">
        <f>'税'!I12</f>
        <v>67205</v>
      </c>
      <c r="X33" s="47">
        <f>'税'!J12</f>
        <v>76401</v>
      </c>
      <c r="Y33" s="47">
        <f>'税'!K12</f>
        <v>76245</v>
      </c>
      <c r="Z33" s="47">
        <f>'税'!L12</f>
        <v>81627</v>
      </c>
      <c r="AA33" s="47">
        <f>'税'!M12</f>
        <v>83206</v>
      </c>
      <c r="AB33" s="47">
        <f>'税'!N12</f>
        <v>79794</v>
      </c>
      <c r="AC33" s="47">
        <f>'税'!O12</f>
        <v>74811</v>
      </c>
      <c r="AD33" s="47">
        <f>'税'!P12</f>
        <v>73456</v>
      </c>
    </row>
    <row r="34" spans="16:30" ht="13.5">
      <c r="P34" t="s">
        <v>150</v>
      </c>
      <c r="Q34">
        <f>'税'!B22</f>
        <v>0</v>
      </c>
      <c r="R34" s="47">
        <f>'税'!D22</f>
        <v>1860118</v>
      </c>
      <c r="S34" s="47">
        <f>'税'!E22</f>
        <v>2008720</v>
      </c>
      <c r="T34" s="47">
        <f>'税'!F22</f>
        <v>2055614</v>
      </c>
      <c r="U34" s="47">
        <f>'税'!G22</f>
        <v>1960121</v>
      </c>
      <c r="V34" s="47">
        <f>'税'!H22</f>
        <v>3800229</v>
      </c>
      <c r="W34" s="47">
        <f>'税'!I22</f>
        <v>4247576</v>
      </c>
      <c r="X34" s="47">
        <f>'税'!J22</f>
        <v>4200001</v>
      </c>
      <c r="Y34" s="47">
        <f>'税'!K22</f>
        <v>3972396</v>
      </c>
      <c r="Z34" s="47">
        <f>'税'!L22</f>
        <v>3896590</v>
      </c>
      <c r="AA34" s="47">
        <f>'税'!M22</f>
        <v>3738269</v>
      </c>
      <c r="AB34" s="47">
        <f>'税'!N22</f>
        <v>3761167</v>
      </c>
      <c r="AC34" s="47">
        <f>'税'!O22</f>
        <v>3520748</v>
      </c>
      <c r="AD34" s="47">
        <f>'税'!P22</f>
        <v>3227507</v>
      </c>
    </row>
    <row r="39" spans="16:30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</row>
    <row r="40" spans="13:30" ht="13.5">
      <c r="M40" s="39" t="str">
        <f>'財政指標'!$M$1</f>
        <v>塩原町</v>
      </c>
      <c r="P40" t="s">
        <v>156</v>
      </c>
      <c r="Q40">
        <f>'歳出（性質別）'!B4</f>
        <v>0</v>
      </c>
      <c r="R40" s="47">
        <f>'歳出（性質別）'!D4</f>
        <v>890149</v>
      </c>
      <c r="S40" s="47">
        <f>'歳出（性質別）'!E4</f>
        <v>898447</v>
      </c>
      <c r="T40" s="47">
        <f>'歳出（性質別）'!F4</f>
        <v>960545</v>
      </c>
      <c r="U40" s="47">
        <f>'歳出（性質別）'!G4</f>
        <v>1003605</v>
      </c>
      <c r="V40" s="47">
        <f>'歳出（性質別）'!H4</f>
        <v>1029323</v>
      </c>
      <c r="W40" s="47">
        <f>'歳出（性質別）'!I4</f>
        <v>1073143</v>
      </c>
      <c r="X40" s="47">
        <f>'歳出（性質別）'!J4</f>
        <v>1093213</v>
      </c>
      <c r="Y40" s="47">
        <f>'歳出（性質別）'!K4</f>
        <v>1154222</v>
      </c>
      <c r="Z40" s="47">
        <f>'歳出（性質別）'!L4</f>
        <v>1171312</v>
      </c>
      <c r="AA40" s="47">
        <f>'歳出（性質別）'!M4</f>
        <v>1173984</v>
      </c>
      <c r="AB40" s="47">
        <f>'歳出（性質別）'!N4</f>
        <v>1176208</v>
      </c>
      <c r="AC40" s="47">
        <f>'歳出（性質別）'!O4</f>
        <v>1097836</v>
      </c>
      <c r="AD40" s="47">
        <f>'歳出（性質別）'!P4</f>
        <v>1096126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99070</v>
      </c>
      <c r="S41" s="47">
        <f>'歳出（性質別）'!E6</f>
        <v>107911</v>
      </c>
      <c r="T41" s="47">
        <f>'歳出（性質別）'!F6</f>
        <v>206801</v>
      </c>
      <c r="U41" s="47">
        <f>'歳出（性質別）'!G6</f>
        <v>240955</v>
      </c>
      <c r="V41" s="47">
        <f>'歳出（性質別）'!H6</f>
        <v>248914</v>
      </c>
      <c r="W41" s="47">
        <f>'歳出（性質別）'!I6</f>
        <v>301601</v>
      </c>
      <c r="X41" s="47">
        <f>'歳出（性質別）'!J6</f>
        <v>306993</v>
      </c>
      <c r="Y41" s="47">
        <f>'歳出（性質別）'!K6</f>
        <v>367105</v>
      </c>
      <c r="Z41" s="47">
        <f>'歳出（性質別）'!L6</f>
        <v>420991</v>
      </c>
      <c r="AA41" s="47">
        <f>'歳出（性質別）'!M6</f>
        <v>217332</v>
      </c>
      <c r="AB41" s="47">
        <f>'歳出（性質別）'!N6</f>
        <v>258261</v>
      </c>
      <c r="AC41" s="47">
        <f>'歳出（性質別）'!O6</f>
        <v>298851</v>
      </c>
      <c r="AD41" s="47">
        <f>'歳出（性質別）'!P6</f>
        <v>356677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365531</v>
      </c>
      <c r="S42" s="47">
        <f>'歳出（性質別）'!E7</f>
        <v>376171</v>
      </c>
      <c r="T42" s="47">
        <f>'歳出（性質別）'!F7</f>
        <v>428375</v>
      </c>
      <c r="U42" s="47">
        <f>'歳出（性質別）'!G7</f>
        <v>446138</v>
      </c>
      <c r="V42" s="47">
        <f>'歳出（性質別）'!H7</f>
        <v>469839</v>
      </c>
      <c r="W42" s="47">
        <f>'歳出（性質別）'!I7</f>
        <v>549333</v>
      </c>
      <c r="X42" s="47">
        <f>'歳出（性質別）'!J7</f>
        <v>557966</v>
      </c>
      <c r="Y42" s="47">
        <f>'歳出（性質別）'!K7</f>
        <v>525498</v>
      </c>
      <c r="Z42" s="47">
        <f>'歳出（性質別）'!L7</f>
        <v>544831</v>
      </c>
      <c r="AA42" s="47">
        <f>'歳出（性質別）'!M7</f>
        <v>537218</v>
      </c>
      <c r="AB42" s="47">
        <f>'歳出（性質別）'!N7</f>
        <v>556195</v>
      </c>
      <c r="AC42" s="47">
        <f>'歳出（性質別）'!O7</f>
        <v>536384</v>
      </c>
      <c r="AD42" s="47">
        <f>'歳出（性質別）'!P7</f>
        <v>525403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504357</v>
      </c>
      <c r="S43" s="47">
        <f>'歳出（性質別）'!E10</f>
        <v>647368</v>
      </c>
      <c r="T43" s="47">
        <f>'歳出（性質別）'!F10</f>
        <v>600415</v>
      </c>
      <c r="U43" s="47">
        <f>'歳出（性質別）'!G10</f>
        <v>589998</v>
      </c>
      <c r="V43" s="47">
        <f>'歳出（性質別）'!H10</f>
        <v>656553</v>
      </c>
      <c r="W43" s="47">
        <f>'歳出（性質別）'!I10</f>
        <v>747058</v>
      </c>
      <c r="X43" s="47">
        <f>'歳出（性質別）'!J10</f>
        <v>800973</v>
      </c>
      <c r="Y43" s="47">
        <f>'歳出（性質別）'!K10</f>
        <v>791530</v>
      </c>
      <c r="Z43" s="47">
        <f>'歳出（性質別）'!L10</f>
        <v>827357</v>
      </c>
      <c r="AA43" s="47">
        <f>'歳出（性質別）'!M10</f>
        <v>843833</v>
      </c>
      <c r="AB43" s="47">
        <f>'歳出（性質別）'!N10</f>
        <v>905722</v>
      </c>
      <c r="AC43" s="47">
        <f>'歳出（性質別）'!O10</f>
        <v>958104</v>
      </c>
      <c r="AD43" s="47">
        <f>'歳出（性質別）'!P10</f>
        <v>902894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32777</v>
      </c>
      <c r="S44" s="47">
        <f>'歳出（性質別）'!E11</f>
        <v>44847</v>
      </c>
      <c r="T44" s="47">
        <f>'歳出（性質別）'!F11</f>
        <v>32746</v>
      </c>
      <c r="U44" s="47">
        <f>'歳出（性質別）'!G11</f>
        <v>28801</v>
      </c>
      <c r="V44" s="47">
        <f>'歳出（性質別）'!H11</f>
        <v>44572</v>
      </c>
      <c r="W44" s="47">
        <f>'歳出（性質別）'!I11</f>
        <v>65426</v>
      </c>
      <c r="X44" s="47">
        <f>'歳出（性質別）'!J11</f>
        <v>47442</v>
      </c>
      <c r="Y44" s="47">
        <f>'歳出（性質別）'!K11</f>
        <v>81065</v>
      </c>
      <c r="Z44" s="47">
        <f>'歳出（性質別）'!L11</f>
        <v>82621</v>
      </c>
      <c r="AA44" s="47">
        <f>'歳出（性質別）'!M11</f>
        <v>92093</v>
      </c>
      <c r="AB44" s="47">
        <f>'歳出（性質別）'!N11</f>
        <v>91452</v>
      </c>
      <c r="AC44" s="47">
        <f>'歳出（性質別）'!O11</f>
        <v>107670</v>
      </c>
      <c r="AD44" s="47">
        <f>'歳出（性質別）'!P11</f>
        <v>81677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15190</v>
      </c>
      <c r="S45" s="47">
        <f>'歳出（性質別）'!E16</f>
        <v>41678</v>
      </c>
      <c r="T45" s="47">
        <f>'歳出（性質別）'!F16</f>
        <v>57378</v>
      </c>
      <c r="U45" s="47">
        <f>'歳出（性質別）'!G16</f>
        <v>15689</v>
      </c>
      <c r="V45" s="47">
        <f>'歳出（性質別）'!H16</f>
        <v>45728</v>
      </c>
      <c r="W45" s="47">
        <f>'歳出（性質別）'!I16</f>
        <v>42493</v>
      </c>
      <c r="X45" s="47">
        <f>'歳出（性質別）'!J16</f>
        <v>40000</v>
      </c>
      <c r="Y45" s="47">
        <f>'歳出（性質別）'!K16</f>
        <v>60140</v>
      </c>
      <c r="Z45" s="47">
        <f>'歳出（性質別）'!L16</f>
        <v>60140</v>
      </c>
      <c r="AA45" s="47">
        <f>'歳出（性質別）'!M16</f>
        <v>70140</v>
      </c>
      <c r="AB45" s="47">
        <f>'歳出（性質別）'!N16</f>
        <v>60000</v>
      </c>
      <c r="AC45" s="47">
        <f>'歳出（性質別）'!O16</f>
        <v>60000</v>
      </c>
      <c r="AD45" s="47">
        <f>'歳出（性質別）'!P16</f>
        <v>110000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1661061</v>
      </c>
      <c r="S46" s="47">
        <f>'歳出（性質別）'!E18</f>
        <v>3205912</v>
      </c>
      <c r="T46" s="47">
        <f>'歳出（性質別）'!F18</f>
        <v>2168842</v>
      </c>
      <c r="U46" s="47">
        <f>'歳出（性質別）'!G18</f>
        <v>1971493</v>
      </c>
      <c r="V46" s="47">
        <f>'歳出（性質別）'!H18</f>
        <v>2033605</v>
      </c>
      <c r="W46" s="47">
        <f>'歳出（性質別）'!I18</f>
        <v>2792146</v>
      </c>
      <c r="X46" s="47">
        <f>'歳出（性質別）'!J18</f>
        <v>2560266</v>
      </c>
      <c r="Y46" s="47">
        <f>'歳出（性質別）'!K18</f>
        <v>2371457</v>
      </c>
      <c r="Z46" s="47">
        <f>'歳出（性質別）'!L18</f>
        <v>1304220</v>
      </c>
      <c r="AA46" s="47">
        <f>'歳出（性質別）'!M18</f>
        <v>1589019</v>
      </c>
      <c r="AB46" s="47">
        <f>'歳出（性質別）'!N18</f>
        <v>892547</v>
      </c>
      <c r="AC46" s="47">
        <f>'歳出（性質別）'!O18</f>
        <v>1523422</v>
      </c>
      <c r="AD46" s="47">
        <f>'歳出（性質別）'!P18</f>
        <v>1497661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4909010</v>
      </c>
      <c r="S47" s="47">
        <f>'歳出（性質別）'!E23</f>
        <v>6635107</v>
      </c>
      <c r="T47" s="47">
        <f>'歳出（性質別）'!F23</f>
        <v>5575539</v>
      </c>
      <c r="U47" s="47">
        <f>'歳出（性質別）'!G23</f>
        <v>5482119</v>
      </c>
      <c r="V47" s="47">
        <f>'歳出（性質別）'!H23</f>
        <v>5844225</v>
      </c>
      <c r="W47" s="47">
        <f>'歳出（性質別）'!I23</f>
        <v>6737011</v>
      </c>
      <c r="X47" s="47">
        <f>'歳出（性質別）'!J23</f>
        <v>6649413</v>
      </c>
      <c r="Y47" s="47">
        <f>'歳出（性質別）'!K23</f>
        <v>6697686</v>
      </c>
      <c r="Z47" s="47">
        <f>'歳出（性質別）'!L23</f>
        <v>5990147</v>
      </c>
      <c r="AA47" s="47">
        <f>'歳出（性質別）'!M23</f>
        <v>5667234</v>
      </c>
      <c r="AB47" s="47">
        <f>'歳出（性質別）'!N23</f>
        <v>5559683</v>
      </c>
      <c r="AC47" s="47">
        <f>'歳出（性質別）'!O23</f>
        <v>5830695</v>
      </c>
      <c r="AD47" s="47">
        <f>'歳出（性質別）'!P23</f>
        <v>5803134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661063</v>
      </c>
      <c r="S55" s="47">
        <f>'歳出（目的別）'!E5</f>
        <v>1066080</v>
      </c>
      <c r="T55" s="47">
        <f>'歳出（目的別）'!F5</f>
        <v>717088</v>
      </c>
      <c r="U55" s="47">
        <f>'歳出（目的別）'!G5</f>
        <v>811234</v>
      </c>
      <c r="V55" s="47">
        <f>'歳出（目的別）'!H5</f>
        <v>782690</v>
      </c>
      <c r="W55" s="47">
        <f>'歳出（目的別）'!I5</f>
        <v>883471</v>
      </c>
      <c r="X55" s="47">
        <f>'歳出（目的別）'!J5</f>
        <v>1009922</v>
      </c>
      <c r="Y55" s="47">
        <f>'歳出（目的別）'!K5</f>
        <v>842790</v>
      </c>
      <c r="Z55" s="47">
        <f>'歳出（目的別）'!L5</f>
        <v>655915</v>
      </c>
      <c r="AA55" s="47">
        <f>'歳出（目的別）'!M5</f>
        <v>930301</v>
      </c>
      <c r="AB55" s="47">
        <f>'歳出（目的別）'!N5</f>
        <v>906815</v>
      </c>
      <c r="AC55" s="47">
        <f>'歳出（目的別）'!O5</f>
        <v>720807</v>
      </c>
      <c r="AD55" s="47">
        <f>'歳出（目的別）'!P5</f>
        <v>739692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283517</v>
      </c>
      <c r="S56" s="47">
        <f>'歳出（目的別）'!E6</f>
        <v>400239</v>
      </c>
      <c r="T56" s="47">
        <f>'歳出（目的別）'!F6</f>
        <v>503588</v>
      </c>
      <c r="U56" s="47">
        <f>'歳出（目的別）'!G6</f>
        <v>518572</v>
      </c>
      <c r="V56" s="47">
        <f>'歳出（目的別）'!H6</f>
        <v>630276</v>
      </c>
      <c r="W56" s="47">
        <f>'歳出（目的別）'!I6</f>
        <v>611594</v>
      </c>
      <c r="X56" s="47">
        <f>'歳出（目的別）'!J6</f>
        <v>624627</v>
      </c>
      <c r="Y56" s="47">
        <f>'歳出（目的別）'!K6</f>
        <v>696167</v>
      </c>
      <c r="Z56" s="47">
        <f>'歳出（目的別）'!L6</f>
        <v>830259</v>
      </c>
      <c r="AA56" s="47">
        <f>'歳出（目的別）'!M6</f>
        <v>565157</v>
      </c>
      <c r="AB56" s="47">
        <f>'歳出（目的別）'!N6</f>
        <v>568557</v>
      </c>
      <c r="AC56" s="47">
        <f>'歳出（目的別）'!O6</f>
        <v>699982</v>
      </c>
      <c r="AD56" s="47">
        <f>'歳出（目的別）'!P6</f>
        <v>700425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550959</v>
      </c>
      <c r="S57" s="47">
        <f>'歳出（目的別）'!E7</f>
        <v>2305738</v>
      </c>
      <c r="T57" s="47">
        <f>'歳出（目的別）'!F7</f>
        <v>410175</v>
      </c>
      <c r="U57" s="47">
        <f>'歳出（目的別）'!G7</f>
        <v>327525</v>
      </c>
      <c r="V57" s="47">
        <f>'歳出（目的別）'!H7</f>
        <v>435424</v>
      </c>
      <c r="W57" s="47">
        <f>'歳出（目的別）'!I7</f>
        <v>464937</v>
      </c>
      <c r="X57" s="47">
        <f>'歳出（目的別）'!J7</f>
        <v>555457</v>
      </c>
      <c r="Y57" s="47">
        <f>'歳出（目的別）'!K7</f>
        <v>440650</v>
      </c>
      <c r="Z57" s="47">
        <f>'歳出（目的別）'!L7</f>
        <v>435615</v>
      </c>
      <c r="AA57" s="47">
        <f>'歳出（目的別）'!M7</f>
        <v>525013</v>
      </c>
      <c r="AB57" s="47">
        <f>'歳出（目的別）'!N7</f>
        <v>560590</v>
      </c>
      <c r="AC57" s="47">
        <f>'歳出（目的別）'!O7</f>
        <v>511279</v>
      </c>
      <c r="AD57" s="47">
        <f>'歳出（目的別）'!P7</f>
        <v>487744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387899</v>
      </c>
      <c r="S58" s="47">
        <f>'歳出（目的別）'!E9</f>
        <v>480363</v>
      </c>
      <c r="T58" s="47">
        <f>'歳出（目的別）'!F9</f>
        <v>540215</v>
      </c>
      <c r="U58" s="47">
        <f>'歳出（目的別）'!G9</f>
        <v>524489</v>
      </c>
      <c r="V58" s="47">
        <f>'歳出（目的別）'!H9</f>
        <v>722876</v>
      </c>
      <c r="W58" s="47">
        <f>'歳出（目的別）'!I9</f>
        <v>1338347</v>
      </c>
      <c r="X58" s="47">
        <f>'歳出（目的別）'!J9</f>
        <v>743982</v>
      </c>
      <c r="Y58" s="47">
        <f>'歳出（目的別）'!K9</f>
        <v>588662</v>
      </c>
      <c r="Z58" s="47">
        <f>'歳出（目的別）'!L9</f>
        <v>723478</v>
      </c>
      <c r="AA58" s="47">
        <f>'歳出（目的別）'!M9</f>
        <v>540051</v>
      </c>
      <c r="AB58" s="47">
        <f>'歳出（目的別）'!N9</f>
        <v>348961</v>
      </c>
      <c r="AC58" s="47">
        <f>'歳出（目的別）'!O9</f>
        <v>431904</v>
      </c>
      <c r="AD58" s="47">
        <f>'歳出（目的別）'!P9</f>
        <v>479646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267786</v>
      </c>
      <c r="S59" s="47">
        <f>'歳出（目的別）'!E10</f>
        <v>337633</v>
      </c>
      <c r="T59" s="47">
        <f>'歳出（目的別）'!F10</f>
        <v>475815</v>
      </c>
      <c r="U59" s="47">
        <f>'歳出（目的別）'!G10</f>
        <v>482693</v>
      </c>
      <c r="V59" s="47">
        <f>'歳出（目的別）'!H10</f>
        <v>380783</v>
      </c>
      <c r="W59" s="47">
        <f>'歳出（目的別）'!I10</f>
        <v>465826</v>
      </c>
      <c r="X59" s="47">
        <f>'歳出（目的別）'!J10</f>
        <v>763546</v>
      </c>
      <c r="Y59" s="47">
        <f>'歳出（目的別）'!K10</f>
        <v>856450</v>
      </c>
      <c r="Z59" s="47">
        <f>'歳出（目的別）'!L10</f>
        <v>701787</v>
      </c>
      <c r="AA59" s="47">
        <f>'歳出（目的別）'!M10</f>
        <v>626659</v>
      </c>
      <c r="AB59" s="47">
        <f>'歳出（目的別）'!N10</f>
        <v>488316</v>
      </c>
      <c r="AC59" s="47">
        <f>'歳出（目的別）'!O10</f>
        <v>828161</v>
      </c>
      <c r="AD59" s="47">
        <f>'歳出（目的別）'!P10</f>
        <v>605705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947604</v>
      </c>
      <c r="S60" s="47">
        <f>'歳出（目的別）'!E11</f>
        <v>764044</v>
      </c>
      <c r="T60" s="47">
        <f>'歳出（目的別）'!F11</f>
        <v>956947</v>
      </c>
      <c r="U60" s="47">
        <f>'歳出（目的別）'!G11</f>
        <v>895201</v>
      </c>
      <c r="V60" s="47">
        <f>'歳出（目的別）'!H11</f>
        <v>1417249</v>
      </c>
      <c r="W60" s="47">
        <f>'歳出（目的別）'!I11</f>
        <v>1308406</v>
      </c>
      <c r="X60" s="47">
        <f>'歳出（目的別）'!J11</f>
        <v>1414579</v>
      </c>
      <c r="Y60" s="47">
        <f>'歳出（目的別）'!K11</f>
        <v>1388131</v>
      </c>
      <c r="Z60" s="47">
        <f>'歳出（目的別）'!L11</f>
        <v>1076556</v>
      </c>
      <c r="AA60" s="47">
        <f>'歳出（目的別）'!M11</f>
        <v>871061</v>
      </c>
      <c r="AB60" s="47">
        <f>'歳出（目的別）'!N11</f>
        <v>1096742</v>
      </c>
      <c r="AC60" s="47">
        <f>'歳出（目的別）'!O11</f>
        <v>980692</v>
      </c>
      <c r="AD60" s="47">
        <f>'歳出（目的別）'!P11</f>
        <v>1134432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1093627</v>
      </c>
      <c r="S61" s="47">
        <f>'歳出（目的別）'!E13</f>
        <v>595171</v>
      </c>
      <c r="T61" s="47">
        <f>'歳出（目的別）'!F13</f>
        <v>1164789</v>
      </c>
      <c r="U61" s="47">
        <f>'歳出（目的別）'!G13</f>
        <v>1127515</v>
      </c>
      <c r="V61" s="47">
        <f>'歳出（目的別）'!H13</f>
        <v>709232</v>
      </c>
      <c r="W61" s="47">
        <f>'歳出（目的別）'!I13</f>
        <v>806029</v>
      </c>
      <c r="X61" s="47">
        <f>'歳出（目的別）'!J13</f>
        <v>679590</v>
      </c>
      <c r="Y61" s="47">
        <f>'歳出（目的別）'!K13</f>
        <v>690418</v>
      </c>
      <c r="Z61" s="47">
        <f>'歳出（目的別）'!L13</f>
        <v>667118</v>
      </c>
      <c r="AA61" s="47">
        <f>'歳出（目的別）'!M13</f>
        <v>745572</v>
      </c>
      <c r="AB61" s="47">
        <f>'歳出（目的別）'!N13</f>
        <v>682918</v>
      </c>
      <c r="AC61" s="47">
        <f>'歳出（目的別）'!O13</f>
        <v>774232</v>
      </c>
      <c r="AD61" s="47">
        <f>'歳出（目的別）'!P13</f>
        <v>783892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365567</v>
      </c>
      <c r="S62" s="47">
        <f>'歳出（目的別）'!E15</f>
        <v>376204</v>
      </c>
      <c r="T62" s="47">
        <f>'歳出（目的別）'!F15</f>
        <v>428421</v>
      </c>
      <c r="U62" s="47">
        <f>'歳出（目的別）'!G15</f>
        <v>446222</v>
      </c>
      <c r="V62" s="47">
        <f>'歳出（目的別）'!H15</f>
        <v>469914</v>
      </c>
      <c r="W62" s="47">
        <f>'歳出（目的別）'!I15</f>
        <v>549366</v>
      </c>
      <c r="X62" s="47">
        <f>'歳出（目的別）'!J15</f>
        <v>557979</v>
      </c>
      <c r="Y62" s="47">
        <f>'歳出（目的別）'!K15</f>
        <v>525614</v>
      </c>
      <c r="Z62" s="47">
        <f>'歳出（目的別）'!L15</f>
        <v>545030</v>
      </c>
      <c r="AA62" s="47">
        <f>'歳出（目的別）'!M15</f>
        <v>537218</v>
      </c>
      <c r="AB62" s="47">
        <f>'歳出（目的別）'!N15</f>
        <v>556195</v>
      </c>
      <c r="AC62" s="47">
        <f>'歳出（目的別）'!O15</f>
        <v>536384</v>
      </c>
      <c r="AD62" s="47">
        <f>'歳出（目的別）'!P15</f>
        <v>525403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4909010</v>
      </c>
      <c r="S63" s="47">
        <f>'歳出（目的別）'!E19</f>
        <v>6635106</v>
      </c>
      <c r="T63" s="47">
        <f>'歳出（目的別）'!F19</f>
        <v>5575539</v>
      </c>
      <c r="U63" s="47">
        <f>'歳出（目的別）'!G19</f>
        <v>5482119</v>
      </c>
      <c r="V63" s="47">
        <f>'歳出（目的別）'!H19</f>
        <v>5844225</v>
      </c>
      <c r="W63" s="47">
        <f>'歳出（目的別）'!I19</f>
        <v>6737011</v>
      </c>
      <c r="X63" s="47">
        <f>'歳出（目的別）'!J19</f>
        <v>6649413</v>
      </c>
      <c r="Y63" s="47">
        <f>'歳出（目的別）'!K19</f>
        <v>6697686</v>
      </c>
      <c r="Z63" s="47">
        <f>'歳出（目的別）'!L19</f>
        <v>5990147</v>
      </c>
      <c r="AA63" s="47">
        <f>'歳出（目的別）'!M19</f>
        <v>5667234</v>
      </c>
      <c r="AB63" s="47">
        <f>'歳出（目的別）'!N19</f>
        <v>5559683</v>
      </c>
      <c r="AC63" s="47">
        <f>'歳出（目的別）'!O19</f>
        <v>5830695</v>
      </c>
      <c r="AD63" s="47">
        <f>'歳出（目的別）'!P19</f>
        <v>5803134</v>
      </c>
    </row>
    <row r="77" spans="16:30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630513</v>
      </c>
      <c r="S78" s="47">
        <f>'歳出（性質別）'!E19</f>
        <v>751701</v>
      </c>
      <c r="T78" s="47">
        <f>'歳出（性質別）'!F19</f>
        <v>435379</v>
      </c>
      <c r="U78" s="47">
        <f>'歳出（性質別）'!G19</f>
        <v>506790</v>
      </c>
      <c r="V78" s="47">
        <f>'歳出（性質別）'!H19</f>
        <v>672346</v>
      </c>
      <c r="W78" s="47">
        <f>'歳出（性質別）'!I19</f>
        <v>1052255</v>
      </c>
      <c r="X78" s="47">
        <f>'歳出（性質別）'!J19</f>
        <v>430975</v>
      </c>
      <c r="Y78" s="47">
        <f>'歳出（性質別）'!K19</f>
        <v>205759</v>
      </c>
      <c r="Z78" s="47">
        <f>'歳出（性質別）'!L19</f>
        <v>421554</v>
      </c>
      <c r="AA78" s="47">
        <f>'歳出（性質別）'!M19</f>
        <v>33508</v>
      </c>
      <c r="AB78" s="47">
        <f>'歳出（性質別）'!N19</f>
        <v>45130</v>
      </c>
      <c r="AC78" s="47">
        <f>'歳出（性質別）'!O19</f>
        <v>582395</v>
      </c>
      <c r="AD78" s="47">
        <f>'歳出（性質別）'!P19</f>
        <v>397667</v>
      </c>
    </row>
    <row r="79" spans="13:30" ht="13.5">
      <c r="M79" s="39" t="str">
        <f>'財政指標'!$M$1</f>
        <v>塩原町</v>
      </c>
      <c r="P79" t="s">
        <v>173</v>
      </c>
      <c r="Q79">
        <f>'歳出（性質別）'!B20</f>
        <v>0</v>
      </c>
      <c r="R79" s="47">
        <f>'歳出（性質別）'!D20</f>
        <v>1004201</v>
      </c>
      <c r="S79" s="47">
        <f>'歳出（性質別）'!E20</f>
        <v>2424753</v>
      </c>
      <c r="T79" s="47">
        <f>'歳出（性質別）'!F20</f>
        <v>1688112</v>
      </c>
      <c r="U79" s="47">
        <f>'歳出（性質別）'!G20</f>
        <v>1427307</v>
      </c>
      <c r="V79" s="47">
        <f>'歳出（性質別）'!H20</f>
        <v>1292026</v>
      </c>
      <c r="W79" s="47">
        <f>'歳出（性質別）'!I20</f>
        <v>1692759</v>
      </c>
      <c r="X79" s="47">
        <f>'歳出（性質別）'!J20</f>
        <v>2092565</v>
      </c>
      <c r="Y79" s="47">
        <f>'歳出（性質別）'!K20</f>
        <v>2065459</v>
      </c>
      <c r="Z79" s="47">
        <f>'歳出（性質別）'!L20</f>
        <v>798550</v>
      </c>
      <c r="AA79" s="47">
        <f>'歳出（性質別）'!M20</f>
        <v>1507352</v>
      </c>
      <c r="AB79" s="47">
        <f>'歳出（性質別）'!N20</f>
        <v>836562</v>
      </c>
      <c r="AC79" s="47">
        <f>'歳出（性質別）'!O20</f>
        <v>929320</v>
      </c>
      <c r="AD79" s="47">
        <f>'歳出（性質別）'!P20</f>
        <v>1086351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4909010</v>
      </c>
      <c r="S94" s="47">
        <f>'財政指標'!F6</f>
        <v>6635107</v>
      </c>
      <c r="T94" s="47">
        <f>'財政指標'!G6</f>
        <v>5575539</v>
      </c>
      <c r="U94" s="47">
        <f>'財政指標'!H6</f>
        <v>5482119</v>
      </c>
      <c r="V94" s="47">
        <f>'財政指標'!I6</f>
        <v>5844225</v>
      </c>
      <c r="W94" s="47">
        <f>'財政指標'!J6</f>
        <v>6737011</v>
      </c>
      <c r="X94" s="47">
        <f>'財政指標'!K6</f>
        <v>6649413</v>
      </c>
      <c r="Y94" s="47">
        <f>'財政指標'!L6</f>
        <v>6697686</v>
      </c>
      <c r="Z94" s="47">
        <f>'財政指標'!M6</f>
        <v>5990147</v>
      </c>
      <c r="AA94" s="47">
        <f>'財政指標'!N6</f>
        <v>5667234</v>
      </c>
      <c r="AB94" s="47">
        <f>'財政指標'!O6</f>
        <v>5559683</v>
      </c>
      <c r="AC94" s="47">
        <f>'財政指標'!P6</f>
        <v>5830695</v>
      </c>
      <c r="AD94" s="47">
        <f>'財政指標'!Q6</f>
        <v>5803134</v>
      </c>
    </row>
    <row r="95" spans="16:30" ht="13.5">
      <c r="P95" t="s">
        <v>155</v>
      </c>
      <c r="Q95">
        <f>'財政指標'!B29</f>
        <v>0</v>
      </c>
      <c r="R95" s="47">
        <f>'財政指標'!E29</f>
        <v>2500133</v>
      </c>
      <c r="S95" s="47">
        <f>'財政指標'!F29</f>
        <v>3958236</v>
      </c>
      <c r="T95" s="47">
        <f>'財政指標'!G29</f>
        <v>4034194</v>
      </c>
      <c r="U95" s="47">
        <f>'財政指標'!H29</f>
        <v>4010507</v>
      </c>
      <c r="V95" s="47">
        <f>'財政指標'!I29</f>
        <v>3863446</v>
      </c>
      <c r="W95" s="47">
        <f>'財政指標'!J29</f>
        <v>3722101</v>
      </c>
      <c r="X95" s="47">
        <f>'財政指標'!K29</f>
        <v>3860968</v>
      </c>
      <c r="Y95" s="47">
        <f>'財政指標'!L29</f>
        <v>4020482</v>
      </c>
      <c r="Z95" s="47">
        <f>'財政指標'!M29</f>
        <v>3656704</v>
      </c>
      <c r="AA95" s="47">
        <f>'財政指標'!N29</f>
        <v>3485880</v>
      </c>
      <c r="AB95" s="47">
        <f>'財政指標'!O29</f>
        <v>3315362</v>
      </c>
      <c r="AC95" s="47">
        <f>'財政指標'!P29</f>
        <v>3470293</v>
      </c>
      <c r="AD95" s="47">
        <f>'財政指標'!Q29</f>
        <v>3796168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2007-02-19T19:57:02Z</cp:lastPrinted>
  <dcterms:created xsi:type="dcterms:W3CDTF">2002-01-04T12:12:41Z</dcterms:created>
  <dcterms:modified xsi:type="dcterms:W3CDTF">2007-11-06T06:26:52Z</dcterms:modified>
  <cp:category/>
  <cp:version/>
  <cp:contentType/>
  <cp:contentStatus/>
</cp:coreProperties>
</file>