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'グラフ'!$A:$N</definedName>
  </definedNames>
  <calcPr fullCalcOnLoad="1"/>
</workbook>
</file>

<file path=xl/sharedStrings.xml><?xml version="1.0" encoding="utf-8"?>
<sst xmlns="http://schemas.openxmlformats.org/spreadsheetml/2006/main" count="411" uniqueCount="206">
  <si>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</si>
  <si>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</si>
  <si>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</si>
  <si>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</si>
  <si>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</si>
  <si>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</si>
  <si>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</si>
  <si>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</si>
  <si>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</si>
  <si>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</si>
  <si>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</si>
  <si>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</si>
  <si>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</si>
  <si>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</si>
  <si>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</si>
  <si>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</si>
  <si>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</si>
  <si>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</si>
  <si>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</si>
  <si>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</si>
  <si>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</si>
  <si>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</si>
  <si>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</si>
  <si>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</si>
  <si>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</si>
  <si>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</si>
  <si>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</si>
  <si>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</si>
  <si>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</si>
  <si>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</si>
  <si>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</si>
  <si>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</si>
  <si>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</si>
  <si>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</si>
  <si>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</si>
  <si>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</si>
  <si>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</si>
  <si>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</si>
  <si>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</si>
  <si>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</si>
  <si>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</si>
  <si>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</si>
  <si>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</si>
  <si>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</si>
  <si>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</si>
  <si>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</si>
  <si>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</si>
  <si>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</si>
  <si>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</si>
  <si>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</si>
  <si>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</si>
  <si>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</si>
  <si>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</si>
  <si>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</si>
  <si>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</si>
  <si>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</si>
  <si>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</si>
  <si>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</si>
  <si>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</si>
  <si>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</si>
  <si>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</si>
  <si>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</si>
  <si>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</si>
  <si>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</si>
  <si>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</si>
  <si>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</si>
  <si>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</si>
  <si>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</si>
  <si>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</si>
  <si>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</si>
  <si>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</si>
  <si>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</si>
  <si>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</si>
  <si>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</si>
  <si>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</si>
  <si>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</si>
  <si>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</si>
  <si>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</si>
  <si>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</si>
  <si>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</si>
  <si>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</si>
  <si>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</si>
  <si>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</si>
  <si>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</si>
  <si>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</si>
  <si>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</si>
  <si>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</si>
  <si>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</si>
  <si>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</si>
  <si>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</si>
  <si>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</si>
  <si>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</si>
  <si>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</si>
  <si>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</si>
  <si>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</si>
  <si>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</si>
  <si>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</si>
  <si>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</si>
  <si>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</si>
  <si>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</si>
  <si>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</si>
  <si>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</si>
  <si>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</si>
  <si>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</si>
  <si>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</si>
  <si>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</si>
  <si>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</si>
  <si>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</si>
  <si>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</si>
  <si>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</si>
  <si>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</si>
  <si>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</si>
  <si>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</si>
  <si>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</si>
  <si>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</si>
  <si>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</si>
  <si>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</si>
  <si>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</si>
  <si>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</si>
  <si>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</si>
  <si>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</si>
  <si>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</si>
  <si>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</si>
  <si>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</si>
  <si>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</si>
  <si>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</si>
  <si>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</si>
  <si>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</si>
  <si>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</si>
  <si>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</si>
  <si>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</si>
  <si>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</si>
  <si>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</si>
  <si>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</si>
  <si>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</si>
  <si>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</si>
  <si>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</si>
  <si>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</si>
  <si>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</si>
  <si>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</si>
  <si>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</si>
  <si>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</si>
  <si>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</si>
  <si>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</si>
  <si>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</si>
  <si>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</si>
  <si>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</si>
  <si>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</si>
  <si>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</si>
  <si>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</si>
  <si>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</si>
  <si>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</si>
  <si>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</si>
  <si>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</si>
  <si>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</si>
  <si>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</si>
  <si>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</si>
  <si>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</si>
  <si>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</si>
  <si>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</si>
  <si>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</si>
  <si>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</si>
  <si>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</si>
  <si>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</si>
  <si>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</si>
  <si>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</si>
  <si>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</si>
  <si>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</si>
  <si>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</si>
  <si>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</si>
  <si>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</si>
  <si>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</si>
  <si>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</si>
  <si>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</si>
  <si>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</si>
  <si>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</si>
  <si>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</si>
  <si>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</si>
  <si>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</si>
  <si>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</si>
  <si>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</si>
  <si>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</si>
  <si>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</si>
  <si>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</si>
  <si>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</si>
  <si>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</si>
  <si>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</si>
  <si>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</si>
  <si>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</si>
  <si>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湯津上村</t>
  </si>
  <si>
    <t>０１(H13)</t>
  </si>
  <si>
    <t>０１(H13）</t>
  </si>
  <si>
    <t>０１(H13)</t>
  </si>
  <si>
    <t>０２(H14)</t>
  </si>
  <si>
    <t>０３(H15)</t>
  </si>
  <si>
    <t>０２(H14）</t>
  </si>
  <si>
    <t>０３(H15）</t>
  </si>
  <si>
    <t>０１(H13)</t>
  </si>
  <si>
    <t xml:space="preserve"> (1)減税補てん債</t>
  </si>
  <si>
    <t xml:space="preserve"> (2)臨時財政対策債</t>
  </si>
  <si>
    <t>０４(H16)</t>
  </si>
  <si>
    <t>０４(H16）</t>
  </si>
  <si>
    <t>3-1利子割交付金</t>
  </si>
  <si>
    <t>3-2配当割交付金</t>
  </si>
  <si>
    <t>3-3株式等譲渡所得割交付金</t>
  </si>
  <si>
    <t>０４(H16）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</si>
</sst>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0.99675"/>
          <c:h val="0.819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42209706"/>
        <c:axId val="44343035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63542996"/>
        <c:axId val="35016053"/>
      </c:lineChart>
      <c:catAx>
        <c:axId val="42209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3035"/>
        <c:crosses val="autoZero"/>
        <c:auto val="0"/>
        <c:lblOffset val="100"/>
        <c:tickLblSkip val="1"/>
        <c:noMultiLvlLbl val="0"/>
      </c:catAx>
      <c:valAx>
        <c:axId val="44343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9706"/>
        <c:crossesAt val="1"/>
        <c:crossBetween val="between"/>
        <c:dispUnits/>
      </c:valAx>
      <c:catAx>
        <c:axId val="63542996"/>
        <c:scaling>
          <c:orientation val="minMax"/>
        </c:scaling>
        <c:axPos val="b"/>
        <c:delete val="1"/>
        <c:majorTickMark val="out"/>
        <c:minorTickMark val="none"/>
        <c:tickLblPos val="nextTo"/>
        <c:crossAx val="35016053"/>
        <c:crosses val="autoZero"/>
        <c:auto val="0"/>
        <c:lblOffset val="100"/>
        <c:tickLblSkip val="1"/>
        <c:noMultiLvlLbl val="0"/>
      </c:catAx>
      <c:valAx>
        <c:axId val="35016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429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875"/>
          <c:w val="0.753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9"/>
          <c:w val="0.952"/>
          <c:h val="0.8117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46709022"/>
        <c:axId val="17728015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25334408"/>
        <c:axId val="26683081"/>
      </c:line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28015"/>
        <c:crosses val="autoZero"/>
        <c:auto val="0"/>
        <c:lblOffset val="100"/>
        <c:tickLblSkip val="1"/>
        <c:noMultiLvlLbl val="0"/>
      </c:catAx>
      <c:valAx>
        <c:axId val="17728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9022"/>
        <c:crossesAt val="1"/>
        <c:crossBetween val="between"/>
        <c:dispUnits/>
      </c:valAx>
      <c:catAx>
        <c:axId val="25334408"/>
        <c:scaling>
          <c:orientation val="minMax"/>
        </c:scaling>
        <c:axPos val="b"/>
        <c:delete val="1"/>
        <c:majorTickMark val="out"/>
        <c:minorTickMark val="none"/>
        <c:tickLblPos val="nextTo"/>
        <c:crossAx val="26683081"/>
        <c:crosses val="autoZero"/>
        <c:auto val="0"/>
        <c:lblOffset val="100"/>
        <c:tickLblSkip val="1"/>
        <c:noMultiLvlLbl val="0"/>
      </c:catAx>
      <c:valAx>
        <c:axId val="26683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44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918"/>
          <c:w val="0.874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2"/>
          <c:w val="0.93375"/>
          <c:h val="0.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38821138"/>
        <c:axId val="13845923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38821138"/>
        <c:axId val="13845923"/>
      </c:lineChart>
      <c:catAx>
        <c:axId val="38821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5923"/>
        <c:crosses val="autoZero"/>
        <c:auto val="0"/>
        <c:lblOffset val="100"/>
        <c:tickLblSkip val="1"/>
        <c:noMultiLvlLbl val="0"/>
      </c:catAx>
      <c:valAx>
        <c:axId val="13845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15"/>
          <c:w val="0.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45"/>
          <c:w val="0.9675"/>
          <c:h val="0.801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57504444"/>
        <c:axId val="47777949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27348358"/>
        <c:axId val="44808631"/>
      </c:line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77949"/>
        <c:crosses val="autoZero"/>
        <c:auto val="0"/>
        <c:lblOffset val="100"/>
        <c:tickLblSkip val="1"/>
        <c:noMultiLvlLbl val="0"/>
      </c:catAx>
      <c:valAx>
        <c:axId val="47777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4444"/>
        <c:crossesAt val="1"/>
        <c:crossBetween val="between"/>
        <c:dispUnits/>
      </c:valAx>
      <c:catAx>
        <c:axId val="27348358"/>
        <c:scaling>
          <c:orientation val="minMax"/>
        </c:scaling>
        <c:axPos val="b"/>
        <c:delete val="1"/>
        <c:majorTickMark val="out"/>
        <c:minorTickMark val="none"/>
        <c:tickLblPos val="nextTo"/>
        <c:crossAx val="44808631"/>
        <c:crosses val="autoZero"/>
        <c:auto val="0"/>
        <c:lblOffset val="100"/>
        <c:tickLblSkip val="1"/>
        <c:noMultiLvlLbl val="0"/>
      </c:catAx>
      <c:valAx>
        <c:axId val="44808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483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86575"/>
          <c:w val="0.7872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475"/>
          <c:w val="0.97175"/>
          <c:h val="0.81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624496"/>
        <c:axId val="5620465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50584186"/>
        <c:axId val="52604491"/>
      </c:lineChart>
      <c:catAx>
        <c:axId val="624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0465"/>
        <c:crosses val="autoZero"/>
        <c:auto val="0"/>
        <c:lblOffset val="100"/>
        <c:tickLblSkip val="1"/>
        <c:noMultiLvlLbl val="0"/>
      </c:catAx>
      <c:valAx>
        <c:axId val="5620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496"/>
        <c:crossesAt val="1"/>
        <c:crossBetween val="between"/>
        <c:dispUnits/>
      </c:valAx>
      <c:catAx>
        <c:axId val="50584186"/>
        <c:scaling>
          <c:orientation val="minMax"/>
        </c:scaling>
        <c:axPos val="b"/>
        <c:delete val="1"/>
        <c:majorTickMark val="out"/>
        <c:minorTickMark val="none"/>
        <c:tickLblPos val="nextTo"/>
        <c:crossAx val="52604491"/>
        <c:crosses val="autoZero"/>
        <c:auto val="0"/>
        <c:lblOffset val="100"/>
        <c:tickLblSkip val="1"/>
        <c:noMultiLvlLbl val="0"/>
      </c:catAx>
      <c:valAx>
        <c:axId val="526044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41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4"/>
          <c:y val="0.898"/>
          <c:w val="0.9677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15"/>
          <c:w val="0.970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3678372"/>
        <c:axId val="33105349"/>
      </c:barChart>
      <c:catAx>
        <c:axId val="3678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05349"/>
        <c:crosses val="autoZero"/>
        <c:auto val="1"/>
        <c:lblOffset val="100"/>
        <c:tickLblSkip val="1"/>
        <c:noMultiLvlLbl val="0"/>
      </c:catAx>
      <c:valAx>
        <c:axId val="33105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8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35"/>
          <c:w val="0.517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38</xdr:row>
      <xdr:rowOff>38100</xdr:rowOff>
    </xdr:to>
    <xdr:graphicFrame>
      <xdr:nvGraphicFramePr>
        <xdr:cNvPr id="1" name="Chart 4"/>
        <xdr:cNvGraphicFramePr/>
      </xdr:nvGraphicFramePr>
      <xdr:xfrm>
        <a:off x="28575" y="200025"/>
        <a:ext cx="48387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38100</xdr:rowOff>
    </xdr:from>
    <xdr:to>
      <xdr:col>13</xdr:col>
      <xdr:colOff>685800</xdr:colOff>
      <xdr:row>38</xdr:row>
      <xdr:rowOff>47625</xdr:rowOff>
    </xdr:to>
    <xdr:graphicFrame>
      <xdr:nvGraphicFramePr>
        <xdr:cNvPr id="2" name="Chart 5"/>
        <xdr:cNvGraphicFramePr/>
      </xdr:nvGraphicFramePr>
      <xdr:xfrm>
        <a:off x="4933950" y="209550"/>
        <a:ext cx="4791075" cy="635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114300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58850"/>
        <a:ext cx="4752975" cy="579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66675</xdr:rowOff>
    </xdr:from>
    <xdr:to>
      <xdr:col>7</xdr:col>
      <xdr:colOff>9525</xdr:colOff>
      <xdr:row>76</xdr:row>
      <xdr:rowOff>152400</xdr:rowOff>
    </xdr:to>
    <xdr:graphicFrame>
      <xdr:nvGraphicFramePr>
        <xdr:cNvPr id="4" name="Chart 7"/>
        <xdr:cNvGraphicFramePr/>
      </xdr:nvGraphicFramePr>
      <xdr:xfrm>
        <a:off x="0" y="6924675"/>
        <a:ext cx="4876800" cy="625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714375</xdr:colOff>
      <xdr:row>76</xdr:row>
      <xdr:rowOff>142875</xdr:rowOff>
    </xdr:to>
    <xdr:graphicFrame>
      <xdr:nvGraphicFramePr>
        <xdr:cNvPr id="5" name="Chart 8"/>
        <xdr:cNvGraphicFramePr/>
      </xdr:nvGraphicFramePr>
      <xdr:xfrm>
        <a:off x="4943475" y="6924675"/>
        <a:ext cx="4810125" cy="624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104775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49325"/>
        <a:ext cx="4876800" cy="580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193</v>
      </c>
      <c r="Q3" s="48" t="s">
        <v>194</v>
      </c>
      <c r="R3" s="48" t="s">
        <v>200</v>
      </c>
    </row>
    <row r="4" spans="1:18" ht="13.5" customHeight="1">
      <c r="A4" s="76" t="s">
        <v>91</v>
      </c>
      <c r="B4" s="76"/>
      <c r="C4" s="50"/>
      <c r="D4" s="50"/>
      <c r="E4" s="50">
        <v>5973</v>
      </c>
      <c r="F4" s="50">
        <v>5911</v>
      </c>
      <c r="G4" s="50">
        <v>5871</v>
      </c>
      <c r="H4" s="50">
        <v>5841</v>
      </c>
      <c r="I4" s="50">
        <v>5794</v>
      </c>
      <c r="J4" s="50">
        <v>5760</v>
      </c>
      <c r="K4" s="50">
        <v>5717</v>
      </c>
      <c r="L4" s="50">
        <v>5668</v>
      </c>
      <c r="M4" s="50">
        <v>5585</v>
      </c>
      <c r="N4" s="50">
        <v>5543</v>
      </c>
      <c r="O4" s="50">
        <v>5484</v>
      </c>
      <c r="P4" s="50">
        <v>5448</v>
      </c>
      <c r="Q4" s="50">
        <v>5403</v>
      </c>
      <c r="R4" s="50">
        <v>5328</v>
      </c>
    </row>
    <row r="5" spans="1:18" ht="13.5" customHeight="1">
      <c r="A5" s="77" t="s">
        <v>13</v>
      </c>
      <c r="B5" s="52" t="s">
        <v>22</v>
      </c>
      <c r="C5" s="53"/>
      <c r="D5" s="53"/>
      <c r="E5" s="53">
        <v>2685415</v>
      </c>
      <c r="F5" s="53">
        <v>2430929</v>
      </c>
      <c r="G5" s="53">
        <v>3012072</v>
      </c>
      <c r="H5" s="53">
        <v>2942178</v>
      </c>
      <c r="I5" s="54">
        <v>2829689</v>
      </c>
      <c r="J5" s="53">
        <v>3190261</v>
      </c>
      <c r="K5" s="53">
        <v>3039775</v>
      </c>
      <c r="L5" s="53">
        <v>2920337</v>
      </c>
      <c r="M5" s="55">
        <v>3079292</v>
      </c>
      <c r="N5" s="55">
        <v>2985714</v>
      </c>
      <c r="O5" s="55">
        <v>3150675</v>
      </c>
      <c r="P5" s="55">
        <v>2729146</v>
      </c>
      <c r="Q5" s="55">
        <v>3899954</v>
      </c>
      <c r="R5" s="55">
        <v>3470573</v>
      </c>
    </row>
    <row r="6" spans="1:18" ht="13.5" customHeight="1">
      <c r="A6" s="77"/>
      <c r="B6" s="52" t="s">
        <v>23</v>
      </c>
      <c r="C6" s="53"/>
      <c r="D6" s="53"/>
      <c r="E6" s="53">
        <v>2582064</v>
      </c>
      <c r="F6" s="53">
        <v>2268804</v>
      </c>
      <c r="G6" s="53">
        <v>2866288</v>
      </c>
      <c r="H6" s="53">
        <v>2726986</v>
      </c>
      <c r="I6" s="54">
        <v>2652272</v>
      </c>
      <c r="J6" s="53">
        <v>2953199</v>
      </c>
      <c r="K6" s="53">
        <v>2843344</v>
      </c>
      <c r="L6" s="53">
        <v>2627329</v>
      </c>
      <c r="M6" s="55">
        <v>2811683</v>
      </c>
      <c r="N6" s="55">
        <v>2791644</v>
      </c>
      <c r="O6" s="55">
        <v>2855076</v>
      </c>
      <c r="P6" s="55">
        <v>2534584</v>
      </c>
      <c r="Q6" s="55">
        <v>3109395</v>
      </c>
      <c r="R6" s="55">
        <v>3344001</v>
      </c>
    </row>
    <row r="7" spans="1:18" ht="13.5" customHeight="1">
      <c r="A7" s="77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103351</v>
      </c>
      <c r="F7" s="54">
        <f t="shared" si="0"/>
        <v>162125</v>
      </c>
      <c r="G7" s="54">
        <f t="shared" si="0"/>
        <v>145784</v>
      </c>
      <c r="H7" s="54">
        <v>215192</v>
      </c>
      <c r="I7" s="54">
        <f t="shared" si="0"/>
        <v>177417</v>
      </c>
      <c r="J7" s="54">
        <f t="shared" si="0"/>
        <v>237062</v>
      </c>
      <c r="K7" s="54">
        <f t="shared" si="0"/>
        <v>196431</v>
      </c>
      <c r="L7" s="54">
        <f>+L5-L6</f>
        <v>293008</v>
      </c>
      <c r="M7" s="54">
        <f>+M5-M6</f>
        <v>267609</v>
      </c>
      <c r="N7" s="54">
        <f>+N5-N6</f>
        <v>194070</v>
      </c>
      <c r="O7" s="54">
        <v>295599</v>
      </c>
      <c r="P7" s="54">
        <v>194562</v>
      </c>
      <c r="Q7" s="54">
        <v>790559</v>
      </c>
      <c r="R7" s="54">
        <v>126572</v>
      </c>
    </row>
    <row r="8" spans="1:18" ht="13.5" customHeight="1">
      <c r="A8" s="77"/>
      <c r="B8" s="52" t="s">
        <v>25</v>
      </c>
      <c r="C8" s="53"/>
      <c r="D8" s="53"/>
      <c r="E8" s="53">
        <v>0</v>
      </c>
      <c r="F8" s="53">
        <v>10094</v>
      </c>
      <c r="G8" s="53">
        <v>25997</v>
      </c>
      <c r="H8" s="53">
        <v>65039</v>
      </c>
      <c r="I8" s="54">
        <v>69687</v>
      </c>
      <c r="J8" s="53">
        <v>69488</v>
      </c>
      <c r="K8" s="53">
        <v>68000</v>
      </c>
      <c r="L8" s="54">
        <v>55358</v>
      </c>
      <c r="M8" s="55">
        <v>13206</v>
      </c>
      <c r="N8" s="55">
        <v>24913</v>
      </c>
      <c r="O8" s="55">
        <v>153693</v>
      </c>
      <c r="P8" s="55">
        <v>70350</v>
      </c>
      <c r="Q8" s="55">
        <v>643937</v>
      </c>
      <c r="R8" s="55">
        <v>16353</v>
      </c>
    </row>
    <row r="9" spans="1:18" ht="13.5" customHeight="1">
      <c r="A9" s="77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103351</v>
      </c>
      <c r="F9" s="54">
        <f t="shared" si="1"/>
        <v>152031</v>
      </c>
      <c r="G9" s="54">
        <f t="shared" si="1"/>
        <v>119787</v>
      </c>
      <c r="H9" s="54">
        <f t="shared" si="1"/>
        <v>150153</v>
      </c>
      <c r="I9" s="54">
        <v>107730</v>
      </c>
      <c r="J9" s="54">
        <f t="shared" si="1"/>
        <v>167574</v>
      </c>
      <c r="K9" s="54">
        <f t="shared" si="1"/>
        <v>128431</v>
      </c>
      <c r="L9" s="54">
        <f>+L7-L8</f>
        <v>237650</v>
      </c>
      <c r="M9" s="54">
        <f>+M7-M8</f>
        <v>254403</v>
      </c>
      <c r="N9" s="54">
        <f>+N7-N8</f>
        <v>169157</v>
      </c>
      <c r="O9" s="54">
        <v>141906</v>
      </c>
      <c r="P9" s="54">
        <v>124212</v>
      </c>
      <c r="Q9" s="54">
        <v>146622</v>
      </c>
      <c r="R9" s="54">
        <v>110219</v>
      </c>
    </row>
    <row r="10" spans="1:18" ht="13.5" customHeight="1">
      <c r="A10" s="77"/>
      <c r="B10" s="52" t="s">
        <v>27</v>
      </c>
      <c r="C10" s="55"/>
      <c r="D10" s="55"/>
      <c r="E10" s="55">
        <v>-22885</v>
      </c>
      <c r="F10" s="55">
        <v>48680</v>
      </c>
      <c r="G10" s="55">
        <v>-32244</v>
      </c>
      <c r="H10" s="55">
        <v>30366</v>
      </c>
      <c r="I10" s="55">
        <v>-42423</v>
      </c>
      <c r="J10" s="55">
        <v>59844</v>
      </c>
      <c r="K10" s="55">
        <v>-39143</v>
      </c>
      <c r="L10" s="55">
        <v>109219</v>
      </c>
      <c r="M10" s="55">
        <v>16753</v>
      </c>
      <c r="N10" s="55">
        <v>-85246</v>
      </c>
      <c r="O10" s="55">
        <v>-27251</v>
      </c>
      <c r="P10" s="55">
        <v>-17694</v>
      </c>
      <c r="Q10" s="55">
        <v>-290</v>
      </c>
      <c r="R10" s="55">
        <v>-36403</v>
      </c>
    </row>
    <row r="11" spans="1:18" ht="13.5" customHeight="1">
      <c r="A11" s="77"/>
      <c r="B11" s="52" t="s">
        <v>28</v>
      </c>
      <c r="C11" s="53"/>
      <c r="D11" s="53"/>
      <c r="E11" s="53">
        <v>10000</v>
      </c>
      <c r="F11" s="53">
        <v>15000</v>
      </c>
      <c r="G11" s="53">
        <v>3634</v>
      </c>
      <c r="H11" s="53">
        <v>0</v>
      </c>
      <c r="I11" s="54">
        <v>14000</v>
      </c>
      <c r="J11" s="53">
        <v>0</v>
      </c>
      <c r="K11" s="53">
        <v>0</v>
      </c>
      <c r="L11" s="54">
        <v>20000</v>
      </c>
      <c r="M11" s="55">
        <v>0</v>
      </c>
      <c r="N11" s="55">
        <v>159000</v>
      </c>
      <c r="O11" s="55">
        <v>0</v>
      </c>
      <c r="P11" s="55">
        <v>0</v>
      </c>
      <c r="Q11" s="55">
        <v>71324</v>
      </c>
      <c r="R11" s="55">
        <v>257</v>
      </c>
    </row>
    <row r="12" spans="1:18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3.5" customHeight="1">
      <c r="A13" s="77"/>
      <c r="B13" s="52" t="s">
        <v>30</v>
      </c>
      <c r="C13" s="53"/>
      <c r="D13" s="53"/>
      <c r="E13" s="53">
        <v>0</v>
      </c>
      <c r="F13" s="53">
        <v>0</v>
      </c>
      <c r="G13" s="53">
        <v>0</v>
      </c>
      <c r="H13" s="53">
        <v>0</v>
      </c>
      <c r="I13" s="54">
        <v>0</v>
      </c>
      <c r="J13" s="53">
        <v>0</v>
      </c>
      <c r="K13" s="53">
        <v>0</v>
      </c>
      <c r="L13" s="54">
        <v>0</v>
      </c>
      <c r="M13" s="55">
        <v>0</v>
      </c>
      <c r="N13" s="55">
        <v>0</v>
      </c>
      <c r="O13" s="55">
        <v>0</v>
      </c>
      <c r="P13" s="55">
        <v>19789</v>
      </c>
      <c r="Q13" s="55">
        <v>0</v>
      </c>
      <c r="R13" s="55">
        <v>168000</v>
      </c>
    </row>
    <row r="14" spans="1:18" ht="13.5" customHeight="1">
      <c r="A14" s="77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-12885</v>
      </c>
      <c r="F14" s="54">
        <f t="shared" si="2"/>
        <v>63680</v>
      </c>
      <c r="G14" s="54">
        <f t="shared" si="2"/>
        <v>-28610</v>
      </c>
      <c r="H14" s="54">
        <f t="shared" si="2"/>
        <v>30366</v>
      </c>
      <c r="I14" s="54">
        <f t="shared" si="2"/>
        <v>-28423</v>
      </c>
      <c r="J14" s="54">
        <f t="shared" si="2"/>
        <v>59844</v>
      </c>
      <c r="K14" s="54">
        <f t="shared" si="2"/>
        <v>-39143</v>
      </c>
      <c r="L14" s="54">
        <f aca="true" t="shared" si="3" ref="L14:R14">+L10+L11+L12-L13</f>
        <v>129219</v>
      </c>
      <c r="M14" s="54">
        <f t="shared" si="3"/>
        <v>16753</v>
      </c>
      <c r="N14" s="54">
        <f t="shared" si="3"/>
        <v>73754</v>
      </c>
      <c r="O14" s="54">
        <f t="shared" si="3"/>
        <v>-27251</v>
      </c>
      <c r="P14" s="54">
        <f t="shared" si="3"/>
        <v>-37483</v>
      </c>
      <c r="Q14" s="54">
        <f t="shared" si="3"/>
        <v>71034</v>
      </c>
      <c r="R14" s="54">
        <f t="shared" si="3"/>
        <v>-204146</v>
      </c>
    </row>
    <row r="15" spans="1:18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6.270450054391912</v>
      </c>
      <c r="F15" s="56">
        <f t="shared" si="4"/>
        <v>8.640982415776126</v>
      </c>
      <c r="G15" s="56">
        <f t="shared" si="4"/>
        <v>6.572418852269678</v>
      </c>
      <c r="H15" s="56">
        <f t="shared" si="4"/>
        <v>8.30318202102546</v>
      </c>
      <c r="I15" s="56">
        <f aca="true" t="shared" si="5" ref="I15:N15">+I9/I19*100</f>
        <v>5.673938908115686</v>
      </c>
      <c r="J15" s="56">
        <f t="shared" si="5"/>
        <v>8.759355303420756</v>
      </c>
      <c r="K15" s="56">
        <f t="shared" si="5"/>
        <v>6.602307988098151</v>
      </c>
      <c r="L15" s="56">
        <f t="shared" si="5"/>
        <v>12.230657908009396</v>
      </c>
      <c r="M15" s="56">
        <f t="shared" si="5"/>
        <v>13.224781201070446</v>
      </c>
      <c r="N15" s="56">
        <f t="shared" si="5"/>
        <v>8.858994112403755</v>
      </c>
      <c r="O15" s="56">
        <f>+O9/O19*100</f>
        <v>7.711901204886063</v>
      </c>
      <c r="P15" s="56">
        <f>+P9/P19*100</f>
        <v>7.334805664143233</v>
      </c>
      <c r="Q15" s="56">
        <f>+Q9/Q19*100</f>
        <v>9.588025267783577</v>
      </c>
      <c r="R15" s="56">
        <f>+R9/R19*100</f>
        <v>7.27292043199771</v>
      </c>
    </row>
    <row r="16" spans="1:18" ht="13.5" customHeight="1">
      <c r="A16" s="75" t="s">
        <v>33</v>
      </c>
      <c r="B16" s="75"/>
      <c r="C16" s="57"/>
      <c r="D16" s="58"/>
      <c r="E16" s="58">
        <v>480322</v>
      </c>
      <c r="F16" s="58">
        <v>526376</v>
      </c>
      <c r="G16" s="58">
        <v>543899</v>
      </c>
      <c r="H16" s="58">
        <v>513231</v>
      </c>
      <c r="I16" s="57">
        <v>548415</v>
      </c>
      <c r="J16" s="58">
        <v>526098</v>
      </c>
      <c r="K16" s="58">
        <v>572952</v>
      </c>
      <c r="L16" s="57">
        <v>535367</v>
      </c>
      <c r="M16" s="58">
        <v>520083</v>
      </c>
      <c r="N16" s="58">
        <v>569846</v>
      </c>
      <c r="O16" s="58">
        <v>641219</v>
      </c>
      <c r="P16" s="58">
        <v>623205</v>
      </c>
      <c r="Q16" s="58">
        <v>568549</v>
      </c>
      <c r="R16" s="58">
        <v>600504</v>
      </c>
    </row>
    <row r="17" spans="1:18" ht="13.5" customHeight="1">
      <c r="A17" s="75" t="s">
        <v>34</v>
      </c>
      <c r="B17" s="75"/>
      <c r="C17" s="57"/>
      <c r="D17" s="58"/>
      <c r="E17" s="58">
        <v>1503650</v>
      </c>
      <c r="F17" s="58">
        <v>1599690</v>
      </c>
      <c r="G17" s="58">
        <v>1660293</v>
      </c>
      <c r="H17" s="58">
        <v>1651610</v>
      </c>
      <c r="I17" s="57">
        <v>1733060</v>
      </c>
      <c r="J17" s="58">
        <v>1753681</v>
      </c>
      <c r="K17" s="58">
        <v>1772891</v>
      </c>
      <c r="L17" s="57">
        <v>1781730</v>
      </c>
      <c r="M17" s="58">
        <v>1767455</v>
      </c>
      <c r="N17" s="58">
        <v>1737948</v>
      </c>
      <c r="O17" s="58">
        <v>1644945</v>
      </c>
      <c r="P17" s="58">
        <v>1503990</v>
      </c>
      <c r="Q17" s="58">
        <v>1357890</v>
      </c>
      <c r="R17" s="58">
        <v>1335078</v>
      </c>
    </row>
    <row r="18" spans="1:18" ht="13.5" customHeight="1">
      <c r="A18" s="75" t="s">
        <v>35</v>
      </c>
      <c r="B18" s="75"/>
      <c r="C18" s="57"/>
      <c r="D18" s="58"/>
      <c r="E18" s="58">
        <v>628485</v>
      </c>
      <c r="F18" s="58">
        <v>689170</v>
      </c>
      <c r="G18" s="58">
        <v>711735</v>
      </c>
      <c r="H18" s="58">
        <v>669228</v>
      </c>
      <c r="I18" s="57">
        <v>715764</v>
      </c>
      <c r="J18" s="58">
        <v>685503</v>
      </c>
      <c r="K18" s="58">
        <v>747210</v>
      </c>
      <c r="L18" s="57">
        <v>697830</v>
      </c>
      <c r="M18" s="58">
        <v>677239</v>
      </c>
      <c r="N18" s="58">
        <v>742891</v>
      </c>
      <c r="O18" s="58">
        <v>837583</v>
      </c>
      <c r="P18" s="58">
        <v>813601</v>
      </c>
      <c r="Q18" s="58">
        <v>739297</v>
      </c>
      <c r="R18" s="58">
        <v>780897</v>
      </c>
    </row>
    <row r="19" spans="1:18" ht="13.5" customHeight="1">
      <c r="A19" s="75" t="s">
        <v>36</v>
      </c>
      <c r="B19" s="75"/>
      <c r="C19" s="57"/>
      <c r="D19" s="58"/>
      <c r="E19" s="58">
        <v>1648223</v>
      </c>
      <c r="F19" s="58">
        <v>1759418</v>
      </c>
      <c r="G19" s="58">
        <v>1822571</v>
      </c>
      <c r="H19" s="58">
        <v>1808379</v>
      </c>
      <c r="I19" s="57">
        <v>1898681</v>
      </c>
      <c r="J19" s="58">
        <v>1913086</v>
      </c>
      <c r="K19" s="58">
        <v>1945244</v>
      </c>
      <c r="L19" s="57">
        <v>1943068</v>
      </c>
      <c r="M19" s="58">
        <v>1923684</v>
      </c>
      <c r="N19" s="58">
        <v>1909438</v>
      </c>
      <c r="O19" s="58">
        <v>1840091</v>
      </c>
      <c r="P19" s="58">
        <v>1693460</v>
      </c>
      <c r="Q19" s="58">
        <v>1529220</v>
      </c>
      <c r="R19" s="58">
        <v>1515471</v>
      </c>
    </row>
    <row r="20" spans="1:18" ht="13.5" customHeight="1">
      <c r="A20" s="75" t="s">
        <v>37</v>
      </c>
      <c r="B20" s="75"/>
      <c r="C20" s="59"/>
      <c r="D20" s="60"/>
      <c r="E20" s="60">
        <v>0.33</v>
      </c>
      <c r="F20" s="60">
        <v>0.33</v>
      </c>
      <c r="G20" s="60">
        <v>0.33</v>
      </c>
      <c r="H20" s="60">
        <v>0.32</v>
      </c>
      <c r="I20" s="61">
        <v>0.32</v>
      </c>
      <c r="J20" s="60">
        <v>0.31</v>
      </c>
      <c r="K20" s="60">
        <v>0.31</v>
      </c>
      <c r="L20" s="61">
        <v>0.31</v>
      </c>
      <c r="M20" s="60">
        <v>0.3</v>
      </c>
      <c r="N20" s="60">
        <v>0.31</v>
      </c>
      <c r="O20" s="60">
        <v>0.34</v>
      </c>
      <c r="P20" s="60">
        <v>0.38</v>
      </c>
      <c r="Q20" s="60">
        <v>0.41</v>
      </c>
      <c r="R20" s="60">
        <v>0.43</v>
      </c>
    </row>
    <row r="21" spans="1:18" ht="13.5" customHeight="1">
      <c r="A21" s="75" t="s">
        <v>38</v>
      </c>
      <c r="B21" s="75"/>
      <c r="C21" s="62"/>
      <c r="D21" s="63"/>
      <c r="E21" s="63">
        <v>66</v>
      </c>
      <c r="F21" s="63">
        <v>67.8</v>
      </c>
      <c r="G21" s="63">
        <v>71.6</v>
      </c>
      <c r="H21" s="63">
        <v>74</v>
      </c>
      <c r="I21" s="64">
        <v>74</v>
      </c>
      <c r="J21" s="63">
        <v>72.7</v>
      </c>
      <c r="K21" s="63">
        <v>78</v>
      </c>
      <c r="L21" s="64">
        <v>80.6</v>
      </c>
      <c r="M21" s="63">
        <v>79.1</v>
      </c>
      <c r="N21" s="63">
        <v>79.6</v>
      </c>
      <c r="O21" s="63">
        <v>82.3</v>
      </c>
      <c r="P21" s="63">
        <v>88.1</v>
      </c>
      <c r="Q21" s="63">
        <v>86.5</v>
      </c>
      <c r="R21" s="63">
        <v>97</v>
      </c>
    </row>
    <row r="22" spans="1:18" ht="13.5" customHeight="1">
      <c r="A22" s="75" t="s">
        <v>39</v>
      </c>
      <c r="B22" s="75"/>
      <c r="C22" s="62"/>
      <c r="D22" s="63"/>
      <c r="E22" s="63">
        <v>7.2</v>
      </c>
      <c r="F22" s="63">
        <v>7.6</v>
      </c>
      <c r="G22" s="63">
        <v>7.5</v>
      </c>
      <c r="H22" s="63">
        <v>8</v>
      </c>
      <c r="I22" s="64">
        <v>8.7</v>
      </c>
      <c r="J22" s="63">
        <v>8.4</v>
      </c>
      <c r="K22" s="63">
        <v>8.3</v>
      </c>
      <c r="L22" s="64">
        <v>8.6</v>
      </c>
      <c r="M22" s="63">
        <v>8</v>
      </c>
      <c r="N22" s="63">
        <v>6.5</v>
      </c>
      <c r="O22" s="63">
        <v>6.8</v>
      </c>
      <c r="P22" s="63">
        <v>7.8</v>
      </c>
      <c r="Q22" s="63">
        <v>6.7</v>
      </c>
      <c r="R22" s="63">
        <v>8.9</v>
      </c>
    </row>
    <row r="23" spans="1:18" ht="13.5" customHeight="1">
      <c r="A23" s="75" t="s">
        <v>40</v>
      </c>
      <c r="B23" s="75"/>
      <c r="C23" s="62"/>
      <c r="D23" s="63"/>
      <c r="E23" s="63">
        <v>8</v>
      </c>
      <c r="F23" s="63">
        <v>8.3</v>
      </c>
      <c r="G23" s="63">
        <v>8.4</v>
      </c>
      <c r="H23" s="63">
        <v>8.8</v>
      </c>
      <c r="I23" s="64">
        <v>9.4</v>
      </c>
      <c r="J23" s="63">
        <v>9.1</v>
      </c>
      <c r="K23" s="63">
        <v>9.1</v>
      </c>
      <c r="L23" s="64">
        <v>9.2</v>
      </c>
      <c r="M23" s="63">
        <v>8.8</v>
      </c>
      <c r="N23" s="63">
        <v>7.2</v>
      </c>
      <c r="O23" s="63">
        <v>6.7</v>
      </c>
      <c r="P23" s="63">
        <v>7.5</v>
      </c>
      <c r="Q23" s="63">
        <v>9.1</v>
      </c>
      <c r="R23" s="63">
        <v>9.4</v>
      </c>
    </row>
    <row r="24" spans="1:18" ht="13.5" customHeight="1">
      <c r="A24" s="75" t="s">
        <v>41</v>
      </c>
      <c r="B24" s="75"/>
      <c r="C24" s="62"/>
      <c r="D24" s="63"/>
      <c r="E24" s="63">
        <v>5.2</v>
      </c>
      <c r="F24" s="63">
        <v>5.8</v>
      </c>
      <c r="G24" s="63">
        <v>5.8</v>
      </c>
      <c r="H24" s="63">
        <v>5.6</v>
      </c>
      <c r="I24" s="64">
        <v>6.1</v>
      </c>
      <c r="J24" s="63">
        <v>6</v>
      </c>
      <c r="K24" s="63">
        <v>5.9</v>
      </c>
      <c r="L24" s="64">
        <v>4.8</v>
      </c>
      <c r="M24" s="63">
        <v>4.5</v>
      </c>
      <c r="N24" s="63">
        <v>4</v>
      </c>
      <c r="O24" s="63">
        <v>3.6</v>
      </c>
      <c r="P24" s="63">
        <v>3.6</v>
      </c>
      <c r="Q24" s="63">
        <v>4.8</v>
      </c>
      <c r="R24" s="63">
        <v>5.9</v>
      </c>
    </row>
    <row r="25" spans="1:18" ht="13.5" customHeight="1">
      <c r="A25" s="76" t="s">
        <v>42</v>
      </c>
      <c r="B25" s="76"/>
      <c r="C25" s="54">
        <f>SUM(C26:C28)</f>
        <v>0</v>
      </c>
      <c r="D25" s="54">
        <f>SUM(D26:D28)</f>
        <v>0</v>
      </c>
      <c r="E25" s="54">
        <f aca="true" t="shared" si="6" ref="E25:K25">SUM(E26:E28)</f>
        <v>641455</v>
      </c>
      <c r="F25" s="54">
        <f t="shared" si="6"/>
        <v>780100</v>
      </c>
      <c r="G25" s="54">
        <f t="shared" si="6"/>
        <v>944448</v>
      </c>
      <c r="H25" s="54">
        <f t="shared" si="6"/>
        <v>992648</v>
      </c>
      <c r="I25" s="54">
        <f t="shared" si="6"/>
        <v>1092108</v>
      </c>
      <c r="J25" s="54">
        <f t="shared" si="6"/>
        <v>1159528</v>
      </c>
      <c r="K25" s="54">
        <f t="shared" si="6"/>
        <v>1300154</v>
      </c>
      <c r="L25" s="54">
        <f aca="true" t="shared" si="7" ref="L25:Q25">SUM(L26:L28)</f>
        <v>1420310</v>
      </c>
      <c r="M25" s="54">
        <f t="shared" si="7"/>
        <v>1593399</v>
      </c>
      <c r="N25" s="54">
        <f t="shared" si="7"/>
        <v>1891307</v>
      </c>
      <c r="O25" s="54">
        <f t="shared" si="7"/>
        <v>1880107</v>
      </c>
      <c r="P25" s="54">
        <f t="shared" si="7"/>
        <v>1792862</v>
      </c>
      <c r="Q25" s="54">
        <f t="shared" si="7"/>
        <v>975170</v>
      </c>
      <c r="R25" s="54">
        <f>SUM(R26:R28)</f>
        <v>613870</v>
      </c>
    </row>
    <row r="26" spans="1:18" ht="13.5" customHeight="1">
      <c r="A26" s="65"/>
      <c r="B26" s="2" t="s">
        <v>19</v>
      </c>
      <c r="C26" s="54"/>
      <c r="D26" s="53"/>
      <c r="E26" s="53">
        <v>120000</v>
      </c>
      <c r="F26" s="53">
        <v>135000</v>
      </c>
      <c r="G26" s="53">
        <v>138634</v>
      </c>
      <c r="H26" s="53">
        <v>138634</v>
      </c>
      <c r="I26" s="54">
        <v>152634</v>
      </c>
      <c r="J26" s="53">
        <v>152634</v>
      </c>
      <c r="K26" s="53">
        <v>152634</v>
      </c>
      <c r="L26" s="54">
        <v>172634</v>
      </c>
      <c r="M26" s="53">
        <v>172634</v>
      </c>
      <c r="N26" s="53">
        <v>331634</v>
      </c>
      <c r="O26" s="53">
        <v>331634</v>
      </c>
      <c r="P26" s="53">
        <v>311845</v>
      </c>
      <c r="Q26" s="53">
        <v>383169</v>
      </c>
      <c r="R26" s="53">
        <v>215426</v>
      </c>
    </row>
    <row r="27" spans="1:18" ht="13.5" customHeight="1">
      <c r="A27" s="65"/>
      <c r="B27" s="2" t="s">
        <v>20</v>
      </c>
      <c r="C27" s="54"/>
      <c r="D27" s="53"/>
      <c r="E27" s="53">
        <v>60000</v>
      </c>
      <c r="F27" s="53">
        <v>69000</v>
      </c>
      <c r="G27" s="53">
        <v>69000</v>
      </c>
      <c r="H27" s="53">
        <v>69000</v>
      </c>
      <c r="I27" s="54">
        <v>69000</v>
      </c>
      <c r="J27" s="53">
        <v>69000</v>
      </c>
      <c r="K27" s="53">
        <v>69000</v>
      </c>
      <c r="L27" s="54">
        <v>69000</v>
      </c>
      <c r="M27" s="53">
        <v>69000</v>
      </c>
      <c r="N27" s="53">
        <v>69000</v>
      </c>
      <c r="O27" s="53">
        <v>69000</v>
      </c>
      <c r="P27" s="53">
        <v>69000</v>
      </c>
      <c r="Q27" s="53">
        <v>69087</v>
      </c>
      <c r="R27" s="53">
        <v>69168</v>
      </c>
    </row>
    <row r="28" spans="1:18" ht="13.5" customHeight="1">
      <c r="A28" s="65"/>
      <c r="B28" s="2" t="s">
        <v>21</v>
      </c>
      <c r="C28" s="54"/>
      <c r="D28" s="53"/>
      <c r="E28" s="53">
        <v>461455</v>
      </c>
      <c r="F28" s="53">
        <v>576100</v>
      </c>
      <c r="G28" s="53">
        <v>736814</v>
      </c>
      <c r="H28" s="53">
        <v>785014</v>
      </c>
      <c r="I28" s="54">
        <v>870474</v>
      </c>
      <c r="J28" s="53">
        <v>937894</v>
      </c>
      <c r="K28" s="53">
        <v>1078520</v>
      </c>
      <c r="L28" s="54">
        <v>1178676</v>
      </c>
      <c r="M28" s="53">
        <v>1351765</v>
      </c>
      <c r="N28" s="53">
        <v>1490673</v>
      </c>
      <c r="O28" s="53">
        <v>1479473</v>
      </c>
      <c r="P28" s="53">
        <v>1412017</v>
      </c>
      <c r="Q28" s="53">
        <v>522914</v>
      </c>
      <c r="R28" s="53">
        <v>329276</v>
      </c>
    </row>
    <row r="29" spans="1:18" ht="13.5" customHeight="1">
      <c r="A29" s="76" t="s">
        <v>43</v>
      </c>
      <c r="B29" s="76"/>
      <c r="C29" s="54"/>
      <c r="D29" s="53"/>
      <c r="E29" s="53">
        <v>1094929</v>
      </c>
      <c r="F29" s="53">
        <v>1134952</v>
      </c>
      <c r="G29" s="53">
        <v>1209136</v>
      </c>
      <c r="H29" s="53">
        <v>1289016</v>
      </c>
      <c r="I29" s="54">
        <v>1247213</v>
      </c>
      <c r="J29" s="53">
        <v>1257852</v>
      </c>
      <c r="K29" s="53">
        <v>1364452</v>
      </c>
      <c r="L29" s="54">
        <v>1429260</v>
      </c>
      <c r="M29" s="53">
        <v>1426925</v>
      </c>
      <c r="N29" s="53">
        <v>1457446</v>
      </c>
      <c r="O29" s="53">
        <v>1662010</v>
      </c>
      <c r="P29" s="53">
        <v>1771848</v>
      </c>
      <c r="Q29" s="53">
        <v>2263019</v>
      </c>
      <c r="R29" s="53">
        <v>2359248</v>
      </c>
    </row>
    <row r="30" spans="1:18" ht="13.5" customHeight="1">
      <c r="A30" s="51"/>
      <c r="B30" s="48" t="s">
        <v>14</v>
      </c>
      <c r="C30" s="54"/>
      <c r="D30" s="53"/>
      <c r="E30" s="53">
        <v>1094929</v>
      </c>
      <c r="F30" s="53">
        <v>1134952</v>
      </c>
      <c r="G30" s="53">
        <v>1209136</v>
      </c>
      <c r="H30" s="53"/>
      <c r="I30" s="54">
        <v>713679</v>
      </c>
      <c r="J30" s="53">
        <v>726050</v>
      </c>
      <c r="K30" s="53">
        <v>738683</v>
      </c>
      <c r="L30" s="54">
        <v>886592</v>
      </c>
      <c r="M30" s="53">
        <v>945466</v>
      </c>
      <c r="N30" s="53">
        <v>1019790</v>
      </c>
      <c r="O30" s="53">
        <v>1074950</v>
      </c>
      <c r="P30" s="53">
        <v>1240043</v>
      </c>
      <c r="Q30" s="53">
        <v>1565573</v>
      </c>
      <c r="R30" s="53">
        <v>1645064</v>
      </c>
    </row>
    <row r="31" spans="1:18" ht="13.5" customHeight="1">
      <c r="A31" s="74" t="s">
        <v>44</v>
      </c>
      <c r="B31" s="74"/>
      <c r="C31" s="54">
        <f>SUM(C32:C35)</f>
        <v>0</v>
      </c>
      <c r="D31" s="54">
        <f>SUM(D32:D35)</f>
        <v>0</v>
      </c>
      <c r="E31" s="54">
        <f aca="true" t="shared" si="8" ref="E31:K31">SUM(E32:E35)</f>
        <v>117543</v>
      </c>
      <c r="F31" s="54">
        <f t="shared" si="8"/>
        <v>311274</v>
      </c>
      <c r="G31" s="54">
        <f t="shared" si="8"/>
        <v>65102</v>
      </c>
      <c r="H31" s="54">
        <f t="shared" si="8"/>
        <v>61901</v>
      </c>
      <c r="I31" s="54">
        <f t="shared" si="8"/>
        <v>362426</v>
      </c>
      <c r="J31" s="54">
        <f t="shared" si="8"/>
        <v>348308</v>
      </c>
      <c r="K31" s="54">
        <f t="shared" si="8"/>
        <v>318397</v>
      </c>
      <c r="L31" s="54">
        <f aca="true" t="shared" si="9" ref="L31:Q31">SUM(L32:L35)</f>
        <v>402804</v>
      </c>
      <c r="M31" s="54">
        <f t="shared" si="9"/>
        <v>352806</v>
      </c>
      <c r="N31" s="54">
        <f t="shared" si="9"/>
        <v>343920</v>
      </c>
      <c r="O31" s="54">
        <f t="shared" si="9"/>
        <v>309170</v>
      </c>
      <c r="P31" s="54">
        <f t="shared" si="9"/>
        <v>273790</v>
      </c>
      <c r="Q31" s="54">
        <f t="shared" si="9"/>
        <v>241668</v>
      </c>
      <c r="R31" s="54">
        <f>SUM(R32:R35)</f>
        <v>197869</v>
      </c>
    </row>
    <row r="32" spans="1:18" ht="13.5" customHeight="1">
      <c r="A32" s="48"/>
      <c r="B32" s="48" t="s">
        <v>15</v>
      </c>
      <c r="C32" s="54"/>
      <c r="D32" s="53"/>
      <c r="E32" s="53">
        <v>34243</v>
      </c>
      <c r="F32" s="53">
        <v>241702</v>
      </c>
      <c r="G32" s="53">
        <v>18296</v>
      </c>
      <c r="H32" s="53">
        <v>43618</v>
      </c>
      <c r="I32" s="54">
        <v>23458</v>
      </c>
      <c r="J32" s="53">
        <v>6490</v>
      </c>
      <c r="K32" s="53">
        <v>22726</v>
      </c>
      <c r="L32" s="54">
        <v>131539</v>
      </c>
      <c r="M32" s="53">
        <v>104437</v>
      </c>
      <c r="N32" s="53">
        <v>118756</v>
      </c>
      <c r="O32" s="53">
        <v>84135</v>
      </c>
      <c r="P32" s="53">
        <v>0</v>
      </c>
      <c r="Q32" s="53">
        <v>0</v>
      </c>
      <c r="R32" s="53">
        <v>0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83300</v>
      </c>
      <c r="F34" s="53">
        <v>69572</v>
      </c>
      <c r="G34" s="53">
        <v>46806</v>
      </c>
      <c r="H34" s="53">
        <v>18283</v>
      </c>
      <c r="I34" s="54">
        <v>338968</v>
      </c>
      <c r="J34" s="53">
        <v>341818</v>
      </c>
      <c r="K34" s="53">
        <v>295671</v>
      </c>
      <c r="L34" s="54">
        <v>271265</v>
      </c>
      <c r="M34" s="53">
        <v>248369</v>
      </c>
      <c r="N34" s="53">
        <v>225164</v>
      </c>
      <c r="O34" s="53">
        <v>225035</v>
      </c>
      <c r="P34" s="53">
        <v>273790</v>
      </c>
      <c r="Q34" s="53">
        <v>241668</v>
      </c>
      <c r="R34" s="53">
        <v>197869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6" t="s">
        <v>45</v>
      </c>
      <c r="B36" s="76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6" t="s">
        <v>46</v>
      </c>
      <c r="B37" s="76"/>
      <c r="C37" s="54"/>
      <c r="D37" s="53"/>
      <c r="E37" s="53">
        <v>74000</v>
      </c>
      <c r="F37" s="53">
        <v>101537</v>
      </c>
      <c r="G37" s="53">
        <v>101537</v>
      </c>
      <c r="H37" s="53">
        <v>101537</v>
      </c>
      <c r="I37" s="54">
        <v>101537</v>
      </c>
      <c r="J37" s="53">
        <v>101537</v>
      </c>
      <c r="K37" s="53">
        <v>101537</v>
      </c>
      <c r="L37" s="54">
        <v>101537</v>
      </c>
      <c r="M37" s="53">
        <v>101537</v>
      </c>
      <c r="N37" s="53">
        <v>101537</v>
      </c>
      <c r="O37" s="53">
        <v>101537</v>
      </c>
      <c r="P37" s="53">
        <v>101537</v>
      </c>
      <c r="Q37" s="53">
        <v>101563</v>
      </c>
      <c r="R37" s="53">
        <v>101587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N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湯津上村</v>
      </c>
      <c r="P1" s="29" t="str">
        <f>'財政指標'!$M$1</f>
        <v>湯津上村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191</v>
      </c>
      <c r="O3" s="2" t="s">
        <v>195</v>
      </c>
      <c r="P3" s="2" t="s">
        <v>196</v>
      </c>
      <c r="Q3" s="2" t="s">
        <v>201</v>
      </c>
    </row>
    <row r="4" spans="1:17" ht="15" customHeight="1">
      <c r="A4" s="3" t="s">
        <v>122</v>
      </c>
      <c r="B4" s="15"/>
      <c r="C4" s="15"/>
      <c r="D4" s="15">
        <v>507348</v>
      </c>
      <c r="E4" s="15">
        <v>513455</v>
      </c>
      <c r="F4" s="15">
        <v>497532</v>
      </c>
      <c r="G4" s="15">
        <v>470327</v>
      </c>
      <c r="H4" s="15">
        <v>492028</v>
      </c>
      <c r="I4" s="15">
        <v>474045</v>
      </c>
      <c r="J4" s="15">
        <v>534771</v>
      </c>
      <c r="K4" s="15">
        <v>517162</v>
      </c>
      <c r="L4" s="15">
        <v>522878</v>
      </c>
      <c r="M4" s="15">
        <v>651706</v>
      </c>
      <c r="N4" s="15">
        <v>642693</v>
      </c>
      <c r="O4" s="15">
        <v>607036</v>
      </c>
      <c r="P4" s="15">
        <v>585959</v>
      </c>
      <c r="Q4" s="15">
        <v>583102</v>
      </c>
    </row>
    <row r="5" spans="1:17" ht="15" customHeight="1">
      <c r="A5" s="3" t="s">
        <v>123</v>
      </c>
      <c r="B5" s="15"/>
      <c r="C5" s="15"/>
      <c r="D5" s="15">
        <v>54989</v>
      </c>
      <c r="E5" s="15">
        <v>60692</v>
      </c>
      <c r="F5" s="15">
        <v>65680</v>
      </c>
      <c r="G5" s="15">
        <v>69038</v>
      </c>
      <c r="H5" s="15">
        <v>71139</v>
      </c>
      <c r="I5" s="15">
        <v>72854</v>
      </c>
      <c r="J5" s="15">
        <v>54518</v>
      </c>
      <c r="K5" s="15">
        <v>46067</v>
      </c>
      <c r="L5" s="15">
        <v>49419</v>
      </c>
      <c r="M5" s="15">
        <v>51074</v>
      </c>
      <c r="N5" s="15">
        <v>51463</v>
      </c>
      <c r="O5" s="15">
        <v>53153</v>
      </c>
      <c r="P5" s="15">
        <v>56245</v>
      </c>
      <c r="Q5" s="15">
        <v>69886</v>
      </c>
    </row>
    <row r="6" spans="1:17" ht="15" customHeight="1">
      <c r="A6" s="3" t="s">
        <v>202</v>
      </c>
      <c r="B6" s="15"/>
      <c r="C6" s="15"/>
      <c r="D6" s="15">
        <v>18527</v>
      </c>
      <c r="E6" s="15">
        <v>13666</v>
      </c>
      <c r="F6" s="15">
        <v>14556</v>
      </c>
      <c r="G6" s="15">
        <v>18847</v>
      </c>
      <c r="H6" s="15">
        <v>13211</v>
      </c>
      <c r="I6" s="15">
        <v>7418</v>
      </c>
      <c r="J6" s="15">
        <v>5764</v>
      </c>
      <c r="K6" s="15">
        <v>4584</v>
      </c>
      <c r="L6" s="15">
        <v>4242</v>
      </c>
      <c r="M6" s="15">
        <v>17715</v>
      </c>
      <c r="N6" s="15">
        <v>17865</v>
      </c>
      <c r="O6" s="15">
        <v>5683</v>
      </c>
      <c r="P6" s="15">
        <v>3909</v>
      </c>
      <c r="Q6" s="15">
        <v>3751</v>
      </c>
    </row>
    <row r="7" spans="1:17" ht="15" customHeight="1">
      <c r="A7" s="3" t="s">
        <v>203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591</v>
      </c>
    </row>
    <row r="8" spans="1:17" ht="15" customHeight="1">
      <c r="A8" s="3" t="s">
        <v>204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676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15">
        <v>11601</v>
      </c>
      <c r="K9" s="15">
        <v>50663</v>
      </c>
      <c r="L9" s="15">
        <v>48067</v>
      </c>
      <c r="M9" s="15">
        <v>49570</v>
      </c>
      <c r="N9" s="15">
        <v>47463</v>
      </c>
      <c r="O9" s="15">
        <v>41364</v>
      </c>
      <c r="P9" s="15">
        <v>47816</v>
      </c>
      <c r="Q9" s="15">
        <v>52769</v>
      </c>
    </row>
    <row r="10" spans="1:17" ht="15" customHeight="1">
      <c r="A10" s="3" t="s">
        <v>125</v>
      </c>
      <c r="B10" s="15"/>
      <c r="C10" s="15"/>
      <c r="D10" s="15">
        <v>52682</v>
      </c>
      <c r="E10" s="15">
        <v>50557</v>
      </c>
      <c r="F10" s="15">
        <v>45019</v>
      </c>
      <c r="G10" s="15">
        <v>36257</v>
      </c>
      <c r="H10" s="15">
        <v>32396</v>
      </c>
      <c r="I10" s="15">
        <v>31358</v>
      </c>
      <c r="J10" s="15">
        <v>24348</v>
      </c>
      <c r="K10" s="15">
        <v>22240</v>
      </c>
      <c r="L10" s="15">
        <v>20012</v>
      </c>
      <c r="M10" s="15">
        <v>17674</v>
      </c>
      <c r="N10" s="15">
        <v>16593</v>
      </c>
      <c r="O10" s="15">
        <v>13863</v>
      </c>
      <c r="P10" s="15">
        <v>18529</v>
      </c>
      <c r="Q10" s="15">
        <v>16755</v>
      </c>
    </row>
    <row r="11" spans="1:17" ht="15" customHeight="1">
      <c r="A11" s="3" t="s">
        <v>126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ht="15" customHeight="1">
      <c r="A12" s="3" t="s">
        <v>127</v>
      </c>
      <c r="B12" s="15"/>
      <c r="C12" s="15"/>
      <c r="D12" s="15">
        <v>48448</v>
      </c>
      <c r="E12" s="15">
        <v>45306</v>
      </c>
      <c r="F12" s="15">
        <v>39544</v>
      </c>
      <c r="G12" s="15">
        <v>45907</v>
      </c>
      <c r="H12" s="15">
        <v>48589</v>
      </c>
      <c r="I12" s="15">
        <v>48777</v>
      </c>
      <c r="J12" s="15">
        <v>39037</v>
      </c>
      <c r="K12" s="15">
        <v>34038</v>
      </c>
      <c r="L12" s="15">
        <v>35378</v>
      </c>
      <c r="M12" s="15">
        <v>33673</v>
      </c>
      <c r="N12" s="15">
        <v>34835</v>
      </c>
      <c r="O12" s="15">
        <v>31541</v>
      </c>
      <c r="P12" s="15">
        <v>35799</v>
      </c>
      <c r="Q12" s="15">
        <v>34459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11127</v>
      </c>
      <c r="M14" s="15">
        <v>13884</v>
      </c>
      <c r="N14" s="15">
        <v>16981</v>
      </c>
      <c r="O14" s="15">
        <v>16333</v>
      </c>
      <c r="P14" s="15">
        <v>12956</v>
      </c>
      <c r="Q14" s="15">
        <v>14883</v>
      </c>
    </row>
    <row r="15" spans="1:17" ht="15" customHeight="1">
      <c r="A15" s="3" t="s">
        <v>130</v>
      </c>
      <c r="B15" s="15"/>
      <c r="C15" s="15"/>
      <c r="D15" s="15">
        <v>1110697</v>
      </c>
      <c r="E15" s="15">
        <v>1162174</v>
      </c>
      <c r="F15" s="15">
        <v>1202923</v>
      </c>
      <c r="G15" s="15">
        <v>1228011</v>
      </c>
      <c r="H15" s="15">
        <v>1278846</v>
      </c>
      <c r="I15" s="15">
        <v>1332668</v>
      </c>
      <c r="J15" s="15">
        <v>1303238</v>
      </c>
      <c r="K15" s="15">
        <v>1360644</v>
      </c>
      <c r="L15" s="15">
        <v>1388866</v>
      </c>
      <c r="M15" s="15">
        <v>1317958</v>
      </c>
      <c r="N15" s="15">
        <v>1147247</v>
      </c>
      <c r="O15" s="15">
        <v>1019163</v>
      </c>
      <c r="P15" s="15">
        <v>918518</v>
      </c>
      <c r="Q15" s="15">
        <v>850493</v>
      </c>
    </row>
    <row r="16" spans="1:17" ht="15" customHeight="1">
      <c r="A16" s="3" t="s">
        <v>131</v>
      </c>
      <c r="B16" s="15"/>
      <c r="C16" s="15"/>
      <c r="D16" s="15">
        <v>1019738</v>
      </c>
      <c r="E16" s="15">
        <v>1070248</v>
      </c>
      <c r="F16" s="15"/>
      <c r="G16" s="15"/>
      <c r="H16" s="15"/>
      <c r="I16" s="15"/>
      <c r="J16" s="15">
        <v>1198034</v>
      </c>
      <c r="K16" s="15">
        <v>1245238</v>
      </c>
      <c r="L16" s="15">
        <v>1246445</v>
      </c>
      <c r="M16" s="15">
        <v>1166547</v>
      </c>
      <c r="N16" s="15">
        <v>1002508</v>
      </c>
      <c r="O16" s="15">
        <v>879859</v>
      </c>
      <c r="P16" s="15">
        <v>789923</v>
      </c>
      <c r="Q16" s="15">
        <v>734574</v>
      </c>
    </row>
    <row r="17" spans="1:17" ht="15" customHeight="1">
      <c r="A17" s="3" t="s">
        <v>132</v>
      </c>
      <c r="B17" s="15"/>
      <c r="C17" s="15"/>
      <c r="D17" s="15">
        <v>90959</v>
      </c>
      <c r="E17" s="15">
        <v>91926</v>
      </c>
      <c r="F17" s="15"/>
      <c r="G17" s="15"/>
      <c r="H17" s="15"/>
      <c r="I17" s="15"/>
      <c r="J17" s="15">
        <v>105204</v>
      </c>
      <c r="K17" s="15">
        <v>115406</v>
      </c>
      <c r="L17" s="15">
        <v>142421</v>
      </c>
      <c r="M17" s="15">
        <v>151411</v>
      </c>
      <c r="N17" s="15">
        <v>144739</v>
      </c>
      <c r="O17" s="15">
        <v>139304</v>
      </c>
      <c r="P17" s="15">
        <v>128595</v>
      </c>
      <c r="Q17" s="15">
        <v>115919</v>
      </c>
    </row>
    <row r="18" spans="1:17" ht="15" customHeight="1">
      <c r="A18" s="3" t="s">
        <v>133</v>
      </c>
      <c r="B18" s="15"/>
      <c r="C18" s="15"/>
      <c r="D18" s="15">
        <v>867</v>
      </c>
      <c r="E18" s="15">
        <v>855</v>
      </c>
      <c r="F18" s="15">
        <v>959</v>
      </c>
      <c r="G18" s="15">
        <v>1105</v>
      </c>
      <c r="H18" s="15">
        <v>1084</v>
      </c>
      <c r="I18" s="15">
        <v>990</v>
      </c>
      <c r="J18" s="15">
        <v>984</v>
      </c>
      <c r="K18" s="15">
        <v>959</v>
      </c>
      <c r="L18" s="15">
        <v>924</v>
      </c>
      <c r="M18" s="15">
        <v>800</v>
      </c>
      <c r="N18" s="15">
        <v>852</v>
      </c>
      <c r="O18" s="15">
        <v>814</v>
      </c>
      <c r="P18" s="15">
        <v>903</v>
      </c>
      <c r="Q18" s="15">
        <v>893</v>
      </c>
    </row>
    <row r="19" spans="1:17" ht="15" customHeight="1">
      <c r="A19" s="3" t="s">
        <v>134</v>
      </c>
      <c r="B19" s="15"/>
      <c r="C19" s="15"/>
      <c r="D19" s="15">
        <v>242</v>
      </c>
      <c r="E19" s="15">
        <v>247</v>
      </c>
      <c r="F19" s="15">
        <v>7621</v>
      </c>
      <c r="G19" s="15">
        <v>8052</v>
      </c>
      <c r="H19" s="15">
        <v>13944</v>
      </c>
      <c r="I19" s="15">
        <v>16543</v>
      </c>
      <c r="J19" s="8">
        <v>14814</v>
      </c>
      <c r="K19" s="9">
        <v>16953</v>
      </c>
      <c r="L19" s="9">
        <v>17459</v>
      </c>
      <c r="M19" s="9">
        <v>3762</v>
      </c>
      <c r="N19" s="9">
        <v>54527</v>
      </c>
      <c r="O19" s="9">
        <v>6157</v>
      </c>
      <c r="P19" s="9">
        <v>6120</v>
      </c>
      <c r="Q19" s="9">
        <v>10798</v>
      </c>
    </row>
    <row r="20" spans="1:17" ht="15" customHeight="1">
      <c r="A20" s="3" t="s">
        <v>135</v>
      </c>
      <c r="B20" s="15"/>
      <c r="C20" s="15"/>
      <c r="D20" s="15">
        <v>40978</v>
      </c>
      <c r="E20" s="15">
        <v>42629</v>
      </c>
      <c r="F20" s="15">
        <v>60514</v>
      </c>
      <c r="G20" s="15">
        <v>58244</v>
      </c>
      <c r="H20" s="15">
        <v>54839</v>
      </c>
      <c r="I20" s="15">
        <v>58202</v>
      </c>
      <c r="J20" s="8">
        <v>56335</v>
      </c>
      <c r="K20" s="9">
        <v>60442</v>
      </c>
      <c r="L20" s="9">
        <v>60231</v>
      </c>
      <c r="M20" s="9">
        <v>57623</v>
      </c>
      <c r="N20" s="9">
        <v>61951</v>
      </c>
      <c r="O20" s="9">
        <v>57108</v>
      </c>
      <c r="P20" s="9">
        <v>51824</v>
      </c>
      <c r="Q20" s="9">
        <v>52010</v>
      </c>
    </row>
    <row r="21" spans="1:17" ht="15" customHeight="1">
      <c r="A21" s="4" t="s">
        <v>136</v>
      </c>
      <c r="B21" s="15"/>
      <c r="C21" s="15"/>
      <c r="D21" s="15">
        <v>2435</v>
      </c>
      <c r="E21" s="15">
        <v>2475</v>
      </c>
      <c r="F21" s="15">
        <v>2663</v>
      </c>
      <c r="G21" s="15">
        <v>2869</v>
      </c>
      <c r="H21" s="15">
        <v>2557</v>
      </c>
      <c r="I21" s="15">
        <v>2617</v>
      </c>
      <c r="J21" s="8">
        <v>2564</v>
      </c>
      <c r="K21" s="11">
        <v>2920</v>
      </c>
      <c r="L21" s="11">
        <v>3012</v>
      </c>
      <c r="M21" s="11">
        <v>2779</v>
      </c>
      <c r="N21" s="11">
        <v>2960</v>
      </c>
      <c r="O21" s="11">
        <v>2854</v>
      </c>
      <c r="P21" s="11">
        <v>3022</v>
      </c>
      <c r="Q21" s="11">
        <v>3293</v>
      </c>
    </row>
    <row r="22" spans="1:17" ht="15" customHeight="1">
      <c r="A22" s="3" t="s">
        <v>137</v>
      </c>
      <c r="B22" s="15"/>
      <c r="C22" s="15"/>
      <c r="D22" s="15">
        <v>155053</v>
      </c>
      <c r="E22" s="15">
        <v>77509</v>
      </c>
      <c r="F22" s="15">
        <v>150556</v>
      </c>
      <c r="G22" s="15">
        <v>151061</v>
      </c>
      <c r="H22" s="15">
        <v>112772</v>
      </c>
      <c r="I22" s="15">
        <v>174493</v>
      </c>
      <c r="J22" s="8">
        <v>146850</v>
      </c>
      <c r="K22" s="9">
        <v>178208</v>
      </c>
      <c r="L22" s="9">
        <v>197110</v>
      </c>
      <c r="M22" s="9">
        <v>133783</v>
      </c>
      <c r="N22" s="9">
        <v>200816</v>
      </c>
      <c r="O22" s="9">
        <v>86283</v>
      </c>
      <c r="P22" s="9">
        <v>218311</v>
      </c>
      <c r="Q22" s="9">
        <v>132282</v>
      </c>
    </row>
    <row r="23" spans="1:17" ht="15" customHeight="1">
      <c r="A23" s="3" t="s">
        <v>138</v>
      </c>
      <c r="B23" s="15"/>
      <c r="C23" s="15"/>
      <c r="D23" s="15">
        <v>198006</v>
      </c>
      <c r="E23" s="15">
        <v>166600</v>
      </c>
      <c r="F23" s="15">
        <v>250978</v>
      </c>
      <c r="G23" s="15">
        <v>423357</v>
      </c>
      <c r="H23" s="15">
        <v>313916</v>
      </c>
      <c r="I23" s="15">
        <v>527085</v>
      </c>
      <c r="J23" s="8">
        <v>258579</v>
      </c>
      <c r="K23" s="9">
        <v>156702</v>
      </c>
      <c r="L23" s="9">
        <v>211428</v>
      </c>
      <c r="M23" s="9">
        <v>140804</v>
      </c>
      <c r="N23" s="9">
        <v>213974</v>
      </c>
      <c r="O23" s="9">
        <v>98414</v>
      </c>
      <c r="P23" s="9">
        <v>131649</v>
      </c>
      <c r="Q23" s="9">
        <v>146041</v>
      </c>
    </row>
    <row r="24" spans="1:17" ht="15" customHeight="1">
      <c r="A24" s="3" t="s">
        <v>139</v>
      </c>
      <c r="B24" s="15"/>
      <c r="C24" s="15"/>
      <c r="D24" s="15">
        <v>38661</v>
      </c>
      <c r="E24" s="15">
        <v>32232</v>
      </c>
      <c r="F24" s="15">
        <v>269919</v>
      </c>
      <c r="G24" s="15">
        <v>33379</v>
      </c>
      <c r="H24" s="15">
        <v>17649</v>
      </c>
      <c r="I24" s="15">
        <v>16211</v>
      </c>
      <c r="J24" s="8">
        <v>5644</v>
      </c>
      <c r="K24" s="9">
        <v>4156</v>
      </c>
      <c r="L24" s="9">
        <v>18259</v>
      </c>
      <c r="M24" s="9">
        <v>16341</v>
      </c>
      <c r="N24" s="9">
        <v>4269</v>
      </c>
      <c r="O24" s="9">
        <v>2148</v>
      </c>
      <c r="P24" s="9">
        <v>1645</v>
      </c>
      <c r="Q24" s="9">
        <v>2061</v>
      </c>
    </row>
    <row r="25" spans="1:17" ht="15" customHeight="1">
      <c r="A25" s="3" t="s">
        <v>140</v>
      </c>
      <c r="B25" s="15"/>
      <c r="C25" s="15"/>
      <c r="D25" s="15">
        <v>3700</v>
      </c>
      <c r="E25" s="15">
        <v>380</v>
      </c>
      <c r="F25" s="15">
        <v>501</v>
      </c>
      <c r="G25" s="15">
        <v>700</v>
      </c>
      <c r="H25" s="15">
        <v>12259</v>
      </c>
      <c r="I25" s="15">
        <v>2200</v>
      </c>
      <c r="J25" s="8">
        <v>4410</v>
      </c>
      <c r="K25" s="9">
        <v>2496</v>
      </c>
      <c r="L25" s="9">
        <v>1750</v>
      </c>
      <c r="M25" s="9">
        <v>4181</v>
      </c>
      <c r="N25" s="9">
        <v>2300</v>
      </c>
      <c r="O25" s="9">
        <v>40</v>
      </c>
      <c r="P25" s="9">
        <v>690</v>
      </c>
      <c r="Q25" s="9">
        <v>1020</v>
      </c>
    </row>
    <row r="26" spans="1:17" ht="15" customHeight="1">
      <c r="A26" s="3" t="s">
        <v>141</v>
      </c>
      <c r="B26" s="15"/>
      <c r="C26" s="15"/>
      <c r="D26" s="15">
        <v>9750</v>
      </c>
      <c r="E26" s="15">
        <v>3355</v>
      </c>
      <c r="F26" s="15">
        <v>0</v>
      </c>
      <c r="G26" s="15">
        <v>0</v>
      </c>
      <c r="H26" s="15">
        <v>4900</v>
      </c>
      <c r="I26" s="15">
        <v>43000</v>
      </c>
      <c r="J26" s="8">
        <v>40000</v>
      </c>
      <c r="K26" s="16">
        <v>0</v>
      </c>
      <c r="L26" s="16">
        <v>0</v>
      </c>
      <c r="M26" s="16">
        <v>0</v>
      </c>
      <c r="N26" s="16">
        <v>59520</v>
      </c>
      <c r="O26" s="16">
        <v>92249</v>
      </c>
      <c r="P26" s="16">
        <v>896403</v>
      </c>
      <c r="Q26" s="16">
        <v>366195</v>
      </c>
    </row>
    <row r="27" spans="1:17" ht="15" customHeight="1">
      <c r="A27" s="3" t="s">
        <v>142</v>
      </c>
      <c r="B27" s="15"/>
      <c r="C27" s="15"/>
      <c r="D27" s="15">
        <v>208429</v>
      </c>
      <c r="E27" s="15">
        <v>103351</v>
      </c>
      <c r="F27" s="15">
        <v>162125</v>
      </c>
      <c r="G27" s="15">
        <v>145784</v>
      </c>
      <c r="H27" s="15">
        <v>215192</v>
      </c>
      <c r="I27" s="15">
        <v>177417</v>
      </c>
      <c r="J27" s="8">
        <v>237062</v>
      </c>
      <c r="K27" s="9">
        <v>196431</v>
      </c>
      <c r="L27" s="9">
        <v>293008</v>
      </c>
      <c r="M27" s="9">
        <v>267609</v>
      </c>
      <c r="N27" s="9">
        <v>194070</v>
      </c>
      <c r="O27" s="9">
        <v>295599</v>
      </c>
      <c r="P27" s="9">
        <v>194562</v>
      </c>
      <c r="Q27" s="9">
        <v>790559</v>
      </c>
    </row>
    <row r="28" spans="1:17" ht="15" customHeight="1">
      <c r="A28" s="3" t="s">
        <v>143</v>
      </c>
      <c r="B28" s="15"/>
      <c r="C28" s="15"/>
      <c r="D28" s="15">
        <v>48903</v>
      </c>
      <c r="E28" s="15">
        <v>27446</v>
      </c>
      <c r="F28" s="15">
        <v>72482</v>
      </c>
      <c r="G28" s="15">
        <v>67740</v>
      </c>
      <c r="H28" s="15">
        <v>64868</v>
      </c>
      <c r="I28" s="15">
        <v>72283</v>
      </c>
      <c r="J28" s="8">
        <v>62856</v>
      </c>
      <c r="K28" s="9">
        <v>63872</v>
      </c>
      <c r="L28" s="9">
        <v>63622</v>
      </c>
      <c r="M28" s="9">
        <v>61478</v>
      </c>
      <c r="N28" s="9">
        <v>66296</v>
      </c>
      <c r="O28" s="9">
        <v>65168</v>
      </c>
      <c r="P28" s="9">
        <v>71294</v>
      </c>
      <c r="Q28" s="9">
        <v>87856</v>
      </c>
    </row>
    <row r="29" spans="1:17" ht="15" customHeight="1">
      <c r="A29" s="3" t="s">
        <v>144</v>
      </c>
      <c r="B29" s="15"/>
      <c r="C29" s="15"/>
      <c r="D29" s="15">
        <v>185700</v>
      </c>
      <c r="E29" s="15">
        <v>128000</v>
      </c>
      <c r="F29" s="15">
        <v>168500</v>
      </c>
      <c r="G29" s="15">
        <v>181500</v>
      </c>
      <c r="H29" s="15">
        <v>79500</v>
      </c>
      <c r="I29" s="15">
        <v>132100</v>
      </c>
      <c r="J29" s="8">
        <v>236400</v>
      </c>
      <c r="K29" s="9">
        <v>201800</v>
      </c>
      <c r="L29" s="9">
        <v>132500</v>
      </c>
      <c r="M29" s="9">
        <v>143300</v>
      </c>
      <c r="N29" s="9">
        <v>314000</v>
      </c>
      <c r="O29" s="9">
        <v>234176</v>
      </c>
      <c r="P29" s="9">
        <v>643800</v>
      </c>
      <c r="Q29" s="9">
        <v>250200</v>
      </c>
    </row>
    <row r="30" spans="1:17" ht="15" customHeight="1">
      <c r="A30" s="3" t="s">
        <v>198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6600</v>
      </c>
      <c r="O30" s="9">
        <v>6200</v>
      </c>
      <c r="P30" s="9">
        <v>4700</v>
      </c>
      <c r="Q30" s="9">
        <v>8700</v>
      </c>
    </row>
    <row r="31" spans="1:17" ht="15" customHeight="1">
      <c r="A31" s="3" t="s">
        <v>199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61200</v>
      </c>
      <c r="O31" s="9">
        <v>124500</v>
      </c>
      <c r="P31" s="9">
        <v>235000</v>
      </c>
      <c r="Q31" s="9">
        <v>165900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2685415</v>
      </c>
      <c r="E32" s="8">
        <f t="shared" si="0"/>
        <v>2430929</v>
      </c>
      <c r="F32" s="8">
        <f t="shared" si="0"/>
        <v>3012072</v>
      </c>
      <c r="G32" s="8">
        <f t="shared" si="0"/>
        <v>2942178</v>
      </c>
      <c r="H32" s="8">
        <f t="shared" si="0"/>
        <v>2829689</v>
      </c>
      <c r="I32" s="8">
        <f t="shared" si="0"/>
        <v>3190261</v>
      </c>
      <c r="J32" s="8">
        <f t="shared" si="0"/>
        <v>3039775</v>
      </c>
      <c r="K32" s="8">
        <f t="shared" si="0"/>
        <v>2920337</v>
      </c>
      <c r="L32" s="8">
        <f aca="true" t="shared" si="1" ref="L32:Q32">SUM(L4:L29)-L16-L17</f>
        <v>3079292</v>
      </c>
      <c r="M32" s="8">
        <f t="shared" si="1"/>
        <v>2985714</v>
      </c>
      <c r="N32" s="8">
        <f t="shared" si="1"/>
        <v>3150675</v>
      </c>
      <c r="O32" s="8">
        <f t="shared" si="1"/>
        <v>2729146</v>
      </c>
      <c r="P32" s="8">
        <f t="shared" si="1"/>
        <v>3899954</v>
      </c>
      <c r="Q32" s="8">
        <f t="shared" si="1"/>
        <v>3470573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1793558</v>
      </c>
      <c r="E33" s="15">
        <f t="shared" si="2"/>
        <v>1846705</v>
      </c>
      <c r="F33" s="15">
        <f t="shared" si="2"/>
        <v>1866213</v>
      </c>
      <c r="G33" s="15">
        <f t="shared" si="2"/>
        <v>1869492</v>
      </c>
      <c r="H33" s="15">
        <f t="shared" si="2"/>
        <v>1937293</v>
      </c>
      <c r="I33" s="15">
        <f t="shared" si="2"/>
        <v>1968110</v>
      </c>
      <c r="J33" s="12">
        <f t="shared" si="2"/>
        <v>1974261</v>
      </c>
      <c r="K33" s="12">
        <f t="shared" si="2"/>
        <v>2036357</v>
      </c>
      <c r="L33" s="12">
        <f t="shared" si="2"/>
        <v>2080913</v>
      </c>
      <c r="M33" s="12">
        <f>+M4+M5+M6+M9+M10+M11+M12+M13+M14+M15+M18</f>
        <v>2154054</v>
      </c>
      <c r="N33" s="12">
        <f>+N4+N5+N6+N9+N10+N11+N12+N13+N14+N15+N18</f>
        <v>1975992</v>
      </c>
      <c r="O33" s="12">
        <f>+O4+O5+O6+O9+O10+O11+O12+O13+O14+O15+O18</f>
        <v>1788950</v>
      </c>
      <c r="P33" s="12">
        <f>+P4+P5+P6+P9+P10+P11+P12+P13+P14+P15+P18</f>
        <v>1680634</v>
      </c>
      <c r="Q33" s="12">
        <f>SUM(Q4:Q15)+Q18</f>
        <v>1628258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891857</v>
      </c>
      <c r="E34" s="15">
        <f t="shared" si="3"/>
        <v>584224</v>
      </c>
      <c r="F34" s="15">
        <f t="shared" si="3"/>
        <v>1145859</v>
      </c>
      <c r="G34" s="15">
        <f t="shared" si="3"/>
        <v>1072686</v>
      </c>
      <c r="H34" s="15">
        <f t="shared" si="3"/>
        <v>892396</v>
      </c>
      <c r="I34" s="15">
        <f t="shared" si="3"/>
        <v>1222151</v>
      </c>
      <c r="J34" s="12">
        <f aca="true" t="shared" si="4" ref="J34:P34">SUM(J19:J29)</f>
        <v>1065514</v>
      </c>
      <c r="K34" s="12">
        <f t="shared" si="4"/>
        <v>883980</v>
      </c>
      <c r="L34" s="12">
        <f t="shared" si="4"/>
        <v>998379</v>
      </c>
      <c r="M34" s="12">
        <f t="shared" si="4"/>
        <v>831660</v>
      </c>
      <c r="N34" s="12">
        <f t="shared" si="4"/>
        <v>1174683</v>
      </c>
      <c r="O34" s="12">
        <f t="shared" si="4"/>
        <v>940196</v>
      </c>
      <c r="P34" s="12">
        <f t="shared" si="4"/>
        <v>2219320</v>
      </c>
      <c r="Q34" s="12">
        <f>SUM(Q19:Q29)</f>
        <v>1842315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860446</v>
      </c>
      <c r="E35" s="15">
        <f t="shared" si="5"/>
        <v>725570</v>
      </c>
      <c r="F35" s="15">
        <f t="shared" si="5"/>
        <v>1073357</v>
      </c>
      <c r="G35" s="15">
        <f t="shared" si="5"/>
        <v>787095</v>
      </c>
      <c r="H35" s="15">
        <f t="shared" si="5"/>
        <v>878236</v>
      </c>
      <c r="I35" s="15">
        <f t="shared" si="5"/>
        <v>862518</v>
      </c>
      <c r="J35" s="12">
        <f t="shared" si="5"/>
        <v>958456</v>
      </c>
      <c r="K35" s="12">
        <f t="shared" si="5"/>
        <v>864432</v>
      </c>
      <c r="L35" s="12">
        <f t="shared" si="5"/>
        <v>980219</v>
      </c>
      <c r="M35" s="12">
        <f>+M4+M19+M20+M21+M24+M25+M26+M27+M28</f>
        <v>1065479</v>
      </c>
      <c r="N35" s="12">
        <f>+N4+N19+N20+N21+N24+N25+N26+N27+N28</f>
        <v>1088586</v>
      </c>
      <c r="O35" s="12">
        <f>+O4+O19+O20+O21+O24+O25+O26+O27+O28</f>
        <v>1128359</v>
      </c>
      <c r="P35" s="12">
        <f>+P4+P19+P20+P21+P24+P25+P26+P27+P28</f>
        <v>1811519</v>
      </c>
      <c r="Q35" s="12">
        <f>+Q4+Q19+Q20+Q21+Q24+Q25+Q26+Q27+Q28</f>
        <v>1896894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1824969</v>
      </c>
      <c r="E36" s="12">
        <f t="shared" si="6"/>
        <v>1705359</v>
      </c>
      <c r="F36" s="12">
        <f t="shared" si="6"/>
        <v>1938715</v>
      </c>
      <c r="G36" s="12">
        <f t="shared" si="6"/>
        <v>2155083</v>
      </c>
      <c r="H36" s="12">
        <f t="shared" si="6"/>
        <v>1951453</v>
      </c>
      <c r="I36" s="12">
        <f t="shared" si="6"/>
        <v>2327743</v>
      </c>
      <c r="J36" s="12">
        <f t="shared" si="6"/>
        <v>2081319</v>
      </c>
      <c r="K36" s="12">
        <f t="shared" si="6"/>
        <v>2055905</v>
      </c>
      <c r="L36" s="12">
        <f aca="true" t="shared" si="7" ref="L36:Q36">SUM(L5:L18)-L16-L17+L22+L23+L29</f>
        <v>2099073</v>
      </c>
      <c r="M36" s="12">
        <f t="shared" si="7"/>
        <v>1920235</v>
      </c>
      <c r="N36" s="12">
        <f t="shared" si="7"/>
        <v>2062089</v>
      </c>
      <c r="O36" s="12">
        <f t="shared" si="7"/>
        <v>1600787</v>
      </c>
      <c r="P36" s="12">
        <f t="shared" si="7"/>
        <v>2088435</v>
      </c>
      <c r="Q36" s="12">
        <f t="shared" si="7"/>
        <v>1573679</v>
      </c>
    </row>
    <row r="37" spans="1:17" ht="15" customHeight="1">
      <c r="A37" s="28" t="s">
        <v>103</v>
      </c>
      <c r="L37" s="29"/>
      <c r="M37" s="70" t="str">
        <f>'財政指標'!$M$1</f>
        <v>湯津上村</v>
      </c>
      <c r="P37" s="70"/>
      <c r="Q37" s="70" t="str">
        <f>'財政指標'!$M$1</f>
        <v>湯津上村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190</v>
      </c>
      <c r="O39" s="2" t="s">
        <v>195</v>
      </c>
      <c r="P39" s="2" t="s">
        <v>196</v>
      </c>
      <c r="Q39" s="2" t="s">
        <v>201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18.892722353900606</v>
      </c>
      <c r="E40" s="26">
        <f aca="true" t="shared" si="9" ref="E40:L40">+E4/E$32*100</f>
        <v>21.12176044631497</v>
      </c>
      <c r="F40" s="26">
        <f t="shared" si="9"/>
        <v>16.51793184226672</v>
      </c>
      <c r="G40" s="26">
        <f t="shared" si="9"/>
        <v>15.985674558099475</v>
      </c>
      <c r="H40" s="26">
        <f t="shared" si="9"/>
        <v>17.388059253154676</v>
      </c>
      <c r="I40" s="26">
        <f t="shared" si="9"/>
        <v>14.859129080661425</v>
      </c>
      <c r="J40" s="26">
        <f t="shared" si="9"/>
        <v>17.592453388819894</v>
      </c>
      <c r="K40" s="26">
        <f t="shared" si="9"/>
        <v>17.708983586483342</v>
      </c>
      <c r="L40" s="26">
        <f t="shared" si="9"/>
        <v>16.980461742504446</v>
      </c>
      <c r="M40" s="26">
        <f aca="true" t="shared" si="10" ref="M40:Q42">+M4/M$32*100</f>
        <v>21.82747577296419</v>
      </c>
      <c r="N40" s="26">
        <f t="shared" si="10"/>
        <v>20.39858125639744</v>
      </c>
      <c r="O40" s="26">
        <f t="shared" si="10"/>
        <v>22.242708891352827</v>
      </c>
      <c r="P40" s="26">
        <f t="shared" si="10"/>
        <v>15.02476695878977</v>
      </c>
      <c r="Q40" s="26">
        <f t="shared" si="10"/>
        <v>16.80131782273417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2.047690952795006</v>
      </c>
      <c r="E41" s="26">
        <f aca="true" t="shared" si="11" ref="E41:L41">+E5/E$32*100</f>
        <v>2.496658684807331</v>
      </c>
      <c r="F41" s="26">
        <f t="shared" si="11"/>
        <v>2.1805587648635227</v>
      </c>
      <c r="G41" s="26">
        <f t="shared" si="11"/>
        <v>2.346492972213102</v>
      </c>
      <c r="H41" s="26">
        <f t="shared" si="11"/>
        <v>2.5140218589392687</v>
      </c>
      <c r="I41" s="26">
        <f t="shared" si="11"/>
        <v>2.283637608333613</v>
      </c>
      <c r="J41" s="26">
        <f t="shared" si="11"/>
        <v>1.7934880048687813</v>
      </c>
      <c r="K41" s="26">
        <f t="shared" si="11"/>
        <v>1.577454930715188</v>
      </c>
      <c r="L41" s="26">
        <f t="shared" si="11"/>
        <v>1.6048819014240938</v>
      </c>
      <c r="M41" s="26">
        <f t="shared" si="10"/>
        <v>1.7106126038863734</v>
      </c>
      <c r="N41" s="26">
        <f t="shared" si="10"/>
        <v>1.6333960183135359</v>
      </c>
      <c r="O41" s="26">
        <f t="shared" si="10"/>
        <v>1.9476055879751395</v>
      </c>
      <c r="P41" s="26">
        <f t="shared" si="10"/>
        <v>1.4421964977022805</v>
      </c>
      <c r="Q41" s="26">
        <f t="shared" si="10"/>
        <v>2.013673246463912</v>
      </c>
    </row>
    <row r="42" spans="1:17" ht="15" customHeight="1">
      <c r="A42" s="3" t="s">
        <v>202</v>
      </c>
      <c r="B42" s="26" t="e">
        <f>+B6/$B$32*100</f>
        <v>#DIV/0!</v>
      </c>
      <c r="C42" s="26" t="e">
        <f t="shared" si="8"/>
        <v>#DIV/0!</v>
      </c>
      <c r="D42" s="26">
        <f t="shared" si="8"/>
        <v>0.6899119875326533</v>
      </c>
      <c r="E42" s="26">
        <f aca="true" t="shared" si="12" ref="E42:L42">+E6/E$32*100</f>
        <v>0.5621719104095595</v>
      </c>
      <c r="F42" s="26">
        <f t="shared" si="12"/>
        <v>0.48325538034947374</v>
      </c>
      <c r="G42" s="26">
        <f t="shared" si="12"/>
        <v>0.6405798697427553</v>
      </c>
      <c r="H42" s="26">
        <f t="shared" si="12"/>
        <v>0.4668710943146049</v>
      </c>
      <c r="I42" s="26">
        <f t="shared" si="12"/>
        <v>0.23252016057620362</v>
      </c>
      <c r="J42" s="26">
        <f t="shared" si="12"/>
        <v>0.1896192974808991</v>
      </c>
      <c r="K42" s="26">
        <f t="shared" si="12"/>
        <v>0.1569681855210546</v>
      </c>
      <c r="L42" s="26">
        <f t="shared" si="12"/>
        <v>0.13775893939256167</v>
      </c>
      <c r="M42" s="26">
        <f t="shared" si="10"/>
        <v>0.5933254156292264</v>
      </c>
      <c r="N42" s="26">
        <f t="shared" si="10"/>
        <v>0.567021352567307</v>
      </c>
      <c r="O42" s="26">
        <f t="shared" si="10"/>
        <v>0.20823363792189936</v>
      </c>
      <c r="P42" s="26">
        <f t="shared" si="10"/>
        <v>0.10023195145378637</v>
      </c>
      <c r="Q42" s="26">
        <f t="shared" si="10"/>
        <v>0.1080801354704252</v>
      </c>
    </row>
    <row r="43" spans="1:17" ht="15" customHeight="1">
      <c r="A43" s="3" t="s">
        <v>203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0.017028888313255476</v>
      </c>
    </row>
    <row r="44" spans="1:17" ht="15" customHeight="1">
      <c r="A44" s="3" t="s">
        <v>204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0.019478051607040105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D65">+C9/C$32*100</f>
        <v>#DIV/0!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0.3816400884933918</v>
      </c>
      <c r="K45" s="26">
        <f t="shared" si="16"/>
        <v>1.734834027716664</v>
      </c>
      <c r="L45" s="26">
        <f t="shared" si="16"/>
        <v>1.5609757048048707</v>
      </c>
      <c r="M45" s="26">
        <f aca="true" t="shared" si="17" ref="M45:P65">+M9/M$32*100</f>
        <v>1.6602393933243438</v>
      </c>
      <c r="N45" s="26">
        <f t="shared" si="17"/>
        <v>1.5064390963841081</v>
      </c>
      <c r="O45" s="26">
        <f t="shared" si="17"/>
        <v>1.5156389581209653</v>
      </c>
      <c r="P45" s="26">
        <f t="shared" si="17"/>
        <v>1.2260657433395368</v>
      </c>
      <c r="Q45" s="26">
        <f t="shared" si="13"/>
        <v>1.5204693864673067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 t="shared" si="15"/>
        <v>1.9617824433095072</v>
      </c>
      <c r="E46" s="26">
        <f aca="true" t="shared" si="18" ref="E46:L46">+E10/E$32*100</f>
        <v>2.0797398854512</v>
      </c>
      <c r="F46" s="26">
        <f t="shared" si="18"/>
        <v>1.4946189865315305</v>
      </c>
      <c r="G46" s="26">
        <f t="shared" si="18"/>
        <v>1.2323183709483245</v>
      </c>
      <c r="H46" s="26">
        <f t="shared" si="18"/>
        <v>1.1448607956563426</v>
      </c>
      <c r="I46" s="26">
        <f t="shared" si="18"/>
        <v>0.9829289829264752</v>
      </c>
      <c r="J46" s="26">
        <f t="shared" si="18"/>
        <v>0.8009803357156368</v>
      </c>
      <c r="K46" s="26">
        <f t="shared" si="18"/>
        <v>0.7615559437147151</v>
      </c>
      <c r="L46" s="26">
        <f t="shared" si="18"/>
        <v>0.649889649958497</v>
      </c>
      <c r="M46" s="26">
        <f t="shared" si="17"/>
        <v>0.5919522097561923</v>
      </c>
      <c r="N46" s="26">
        <f t="shared" si="17"/>
        <v>0.526649051393749</v>
      </c>
      <c r="O46" s="26">
        <f t="shared" si="17"/>
        <v>0.5079610984535089</v>
      </c>
      <c r="P46" s="26">
        <f t="shared" si="17"/>
        <v>0.4751081679424937</v>
      </c>
      <c r="Q46" s="26">
        <f t="shared" si="13"/>
        <v>0.4827733057336641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t="shared" si="15"/>
        <v>0</v>
      </c>
      <c r="E47" s="26">
        <f aca="true" t="shared" si="19" ref="E47:L47">+E11/E$32*100</f>
        <v>0</v>
      </c>
      <c r="F47" s="26">
        <f t="shared" si="19"/>
        <v>0</v>
      </c>
      <c r="G47" s="26">
        <f t="shared" si="19"/>
        <v>0</v>
      </c>
      <c r="H47" s="26">
        <f t="shared" si="19"/>
        <v>0</v>
      </c>
      <c r="I47" s="26">
        <f t="shared" si="19"/>
        <v>0</v>
      </c>
      <c r="J47" s="26">
        <f t="shared" si="19"/>
        <v>0</v>
      </c>
      <c r="K47" s="26">
        <f t="shared" si="19"/>
        <v>0</v>
      </c>
      <c r="L47" s="26">
        <f t="shared" si="19"/>
        <v>0</v>
      </c>
      <c r="M47" s="26">
        <f t="shared" si="17"/>
        <v>0</v>
      </c>
      <c r="N47" s="26">
        <f t="shared" si="17"/>
        <v>0</v>
      </c>
      <c r="O47" s="26">
        <f t="shared" si="17"/>
        <v>0</v>
      </c>
      <c r="P47" s="26">
        <f t="shared" si="17"/>
        <v>0</v>
      </c>
      <c r="Q47" s="26">
        <f t="shared" si="13"/>
        <v>0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t="shared" si="15"/>
        <v>1.8041159373877034</v>
      </c>
      <c r="E48" s="26">
        <f aca="true" t="shared" si="20" ref="E48:L48">+E12/E$32*100</f>
        <v>1.8637319312904657</v>
      </c>
      <c r="F48" s="26">
        <f t="shared" si="20"/>
        <v>1.3128504232302547</v>
      </c>
      <c r="G48" s="26">
        <f t="shared" si="20"/>
        <v>1.560306684367839</v>
      </c>
      <c r="H48" s="26">
        <f t="shared" si="20"/>
        <v>1.71711449562125</v>
      </c>
      <c r="I48" s="26">
        <f t="shared" si="20"/>
        <v>1.5289344664903592</v>
      </c>
      <c r="J48" s="26">
        <f t="shared" si="20"/>
        <v>1.2842068903126054</v>
      </c>
      <c r="K48" s="26">
        <f t="shared" si="20"/>
        <v>1.1655504142158937</v>
      </c>
      <c r="L48" s="26">
        <f t="shared" si="20"/>
        <v>1.1489004615346643</v>
      </c>
      <c r="M48" s="26">
        <f t="shared" si="17"/>
        <v>1.1278039356750178</v>
      </c>
      <c r="N48" s="26">
        <f t="shared" si="17"/>
        <v>1.1056360938529046</v>
      </c>
      <c r="O48" s="26">
        <f t="shared" si="17"/>
        <v>1.1557095149911365</v>
      </c>
      <c r="P48" s="26">
        <f t="shared" si="17"/>
        <v>0.9179339038357888</v>
      </c>
      <c r="Q48" s="26">
        <f t="shared" si="13"/>
        <v>0.9928907993002883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0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0.36134929717610415</v>
      </c>
      <c r="M50" s="26">
        <f t="shared" si="17"/>
        <v>0.46501439856597115</v>
      </c>
      <c r="N50" s="26">
        <f t="shared" si="17"/>
        <v>0.5389638728209034</v>
      </c>
      <c r="O50" s="26">
        <f t="shared" si="17"/>
        <v>0.5984656005944716</v>
      </c>
      <c r="P50" s="26">
        <f t="shared" si="17"/>
        <v>0.3322090465682416</v>
      </c>
      <c r="Q50" s="26">
        <f t="shared" si="13"/>
        <v>0.4288340858987838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15"/>
        <v>41.36034840052655</v>
      </c>
      <c r="E51" s="26">
        <f aca="true" t="shared" si="23" ref="E51:L51">+E15/E$32*100</f>
        <v>47.80781339150588</v>
      </c>
      <c r="F51" s="26">
        <f t="shared" si="23"/>
        <v>39.936727940102365</v>
      </c>
      <c r="G51" s="26">
        <f t="shared" si="23"/>
        <v>41.73816132130687</v>
      </c>
      <c r="H51" s="26">
        <f t="shared" si="23"/>
        <v>45.19387112859399</v>
      </c>
      <c r="I51" s="26">
        <f t="shared" si="23"/>
        <v>41.77300854068053</v>
      </c>
      <c r="J51" s="26">
        <f t="shared" si="23"/>
        <v>42.87284420721929</v>
      </c>
      <c r="K51" s="26">
        <f t="shared" si="23"/>
        <v>46.59202003056497</v>
      </c>
      <c r="L51" s="26">
        <f t="shared" si="23"/>
        <v>45.10341987703667</v>
      </c>
      <c r="M51" s="26">
        <f t="shared" si="17"/>
        <v>44.142138195419925</v>
      </c>
      <c r="N51" s="26">
        <f t="shared" si="17"/>
        <v>36.41273695319257</v>
      </c>
      <c r="O51" s="26">
        <f t="shared" si="17"/>
        <v>37.34365988481378</v>
      </c>
      <c r="P51" s="26">
        <f t="shared" si="17"/>
        <v>23.55202138281631</v>
      </c>
      <c r="Q51" s="26">
        <f t="shared" si="13"/>
        <v>24.505838084950238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15"/>
        <v>37.973199673048676</v>
      </c>
      <c r="E52" s="26">
        <f aca="true" t="shared" si="24" ref="E52:L52">+E16/E$32*100</f>
        <v>44.026296119713905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39.41193015930455</v>
      </c>
      <c r="K52" s="26">
        <f t="shared" si="24"/>
        <v>42.640215838103614</v>
      </c>
      <c r="L52" s="26">
        <f t="shared" si="24"/>
        <v>40.47829825817104</v>
      </c>
      <c r="M52" s="26">
        <f t="shared" si="17"/>
        <v>39.0709558919575</v>
      </c>
      <c r="N52" s="26">
        <f t="shared" si="17"/>
        <v>31.818832472406704</v>
      </c>
      <c r="O52" s="26">
        <f t="shared" si="17"/>
        <v>32.23935253005885</v>
      </c>
      <c r="P52" s="26">
        <f t="shared" si="17"/>
        <v>20.254674798728395</v>
      </c>
      <c r="Q52" s="26">
        <f t="shared" si="13"/>
        <v>21.16578443963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15"/>
        <v>3.387148727477876</v>
      </c>
      <c r="E53" s="26">
        <f aca="true" t="shared" si="25" ref="E53:L53">+E17/E$32*100</f>
        <v>3.7815172717919774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3.4609140479147307</v>
      </c>
      <c r="K53" s="26">
        <f t="shared" si="25"/>
        <v>3.951804192461349</v>
      </c>
      <c r="L53" s="26">
        <f t="shared" si="25"/>
        <v>4.625121618865635</v>
      </c>
      <c r="M53" s="26">
        <f t="shared" si="17"/>
        <v>5.071182303462422</v>
      </c>
      <c r="N53" s="26">
        <f t="shared" si="17"/>
        <v>4.593904480785863</v>
      </c>
      <c r="O53" s="26">
        <f t="shared" si="17"/>
        <v>5.104307354754931</v>
      </c>
      <c r="P53" s="26">
        <f t="shared" si="17"/>
        <v>3.297346584087915</v>
      </c>
      <c r="Q53" s="26">
        <f t="shared" si="13"/>
        <v>3.340053645320239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15"/>
        <v>0.03228551266750204</v>
      </c>
      <c r="E54" s="26">
        <f aca="true" t="shared" si="26" ref="E54:L54">+E18/E$32*100</f>
        <v>0.035171738870201474</v>
      </c>
      <c r="F54" s="26">
        <f t="shared" si="26"/>
        <v>0.03183854834811386</v>
      </c>
      <c r="G54" s="26">
        <f t="shared" si="26"/>
        <v>0.037557211018503976</v>
      </c>
      <c r="H54" s="26">
        <f t="shared" si="26"/>
        <v>0.038308096755509176</v>
      </c>
      <c r="I54" s="26">
        <f t="shared" si="26"/>
        <v>0.03103194378140221</v>
      </c>
      <c r="J54" s="26">
        <f t="shared" si="26"/>
        <v>0.03237081691901539</v>
      </c>
      <c r="K54" s="26">
        <f t="shared" si="26"/>
        <v>0.03283867581036024</v>
      </c>
      <c r="L54" s="26">
        <f t="shared" si="26"/>
        <v>0.03000689768946888</v>
      </c>
      <c r="M54" s="26">
        <f t="shared" si="17"/>
        <v>0.02679426093724985</v>
      </c>
      <c r="N54" s="26">
        <f t="shared" si="17"/>
        <v>0.027041824370968127</v>
      </c>
      <c r="O54" s="26">
        <f t="shared" si="17"/>
        <v>0.02982618005779097</v>
      </c>
      <c r="P54" s="26">
        <f t="shared" si="17"/>
        <v>0.023154119253714273</v>
      </c>
      <c r="Q54" s="26">
        <f t="shared" si="13"/>
        <v>0.025730621427643215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15"/>
        <v>0.009011642520802186</v>
      </c>
      <c r="E55" s="26">
        <f aca="true" t="shared" si="27" ref="E55:L55">+E19/E$32*100</f>
        <v>0.010160724562502648</v>
      </c>
      <c r="F55" s="26">
        <f t="shared" si="27"/>
        <v>0.2530152001678579</v>
      </c>
      <c r="G55" s="26">
        <f t="shared" si="27"/>
        <v>0.27367480825429324</v>
      </c>
      <c r="H55" s="26">
        <f t="shared" si="27"/>
        <v>0.4927750010690221</v>
      </c>
      <c r="I55" s="26">
        <f t="shared" si="27"/>
        <v>0.5185469151270068</v>
      </c>
      <c r="J55" s="26">
        <f t="shared" si="27"/>
        <v>0.48733870105517674</v>
      </c>
      <c r="K55" s="26">
        <f t="shared" si="27"/>
        <v>0.580515193965628</v>
      </c>
      <c r="L55" s="26">
        <f t="shared" si="27"/>
        <v>0.5669809813424644</v>
      </c>
      <c r="M55" s="26">
        <f t="shared" si="17"/>
        <v>0.12600001205741743</v>
      </c>
      <c r="N55" s="26">
        <f t="shared" si="17"/>
        <v>1.7306450205114776</v>
      </c>
      <c r="O55" s="26">
        <f t="shared" si="17"/>
        <v>0.22560170837324203</v>
      </c>
      <c r="P55" s="26">
        <f t="shared" si="17"/>
        <v>0.15692492783248213</v>
      </c>
      <c r="Q55" s="26">
        <f t="shared" si="13"/>
        <v>0.3111301793680755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15"/>
        <v>1.525946641394347</v>
      </c>
      <c r="E56" s="26">
        <f aca="true" t="shared" si="28" ref="E56:L56">+E20/E$32*100</f>
        <v>1.753609422570548</v>
      </c>
      <c r="F56" s="26">
        <f t="shared" si="28"/>
        <v>2.0090489204773325</v>
      </c>
      <c r="G56" s="26">
        <f t="shared" si="28"/>
        <v>1.9796218991509011</v>
      </c>
      <c r="H56" s="26">
        <f t="shared" si="28"/>
        <v>1.9379868247005236</v>
      </c>
      <c r="I56" s="26">
        <f t="shared" si="28"/>
        <v>1.8243648403688602</v>
      </c>
      <c r="J56" s="26">
        <f t="shared" si="28"/>
        <v>1.8532621657852966</v>
      </c>
      <c r="K56" s="26">
        <f t="shared" si="28"/>
        <v>2.069692641636907</v>
      </c>
      <c r="L56" s="26">
        <f t="shared" si="28"/>
        <v>1.956001574387879</v>
      </c>
      <c r="M56" s="26">
        <f t="shared" si="17"/>
        <v>1.929957122483935</v>
      </c>
      <c r="N56" s="26">
        <f t="shared" si="17"/>
        <v>1.9662770676124959</v>
      </c>
      <c r="O56" s="26">
        <f t="shared" si="17"/>
        <v>2.092522715897207</v>
      </c>
      <c r="P56" s="26">
        <f t="shared" si="17"/>
        <v>1.3288361862729663</v>
      </c>
      <c r="Q56" s="26">
        <f t="shared" si="13"/>
        <v>1.4985997989381004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15"/>
        <v>0.09067499809154264</v>
      </c>
      <c r="E57" s="26">
        <f aca="true" t="shared" si="29" ref="E57:L57">+E21/E$32*100</f>
        <v>0.10181292830847796</v>
      </c>
      <c r="F57" s="26">
        <f t="shared" si="29"/>
        <v>0.08841090120023691</v>
      </c>
      <c r="G57" s="26">
        <f t="shared" si="29"/>
        <v>0.09751279494306599</v>
      </c>
      <c r="H57" s="26">
        <f t="shared" si="29"/>
        <v>0.09036328727291233</v>
      </c>
      <c r="I57" s="26">
        <f t="shared" si="29"/>
        <v>0.08203090593528241</v>
      </c>
      <c r="J57" s="26">
        <f t="shared" si="29"/>
        <v>0.08434834815076774</v>
      </c>
      <c r="K57" s="26">
        <f t="shared" si="29"/>
        <v>0.09998846023592484</v>
      </c>
      <c r="L57" s="26">
        <f t="shared" si="29"/>
        <v>0.09781469246826868</v>
      </c>
      <c r="M57" s="26">
        <f t="shared" si="17"/>
        <v>0.09307656393077167</v>
      </c>
      <c r="N57" s="26">
        <f t="shared" si="17"/>
        <v>0.09394812222777658</v>
      </c>
      <c r="O57" s="26">
        <f t="shared" si="17"/>
        <v>0.10457483769648088</v>
      </c>
      <c r="P57" s="26">
        <f t="shared" si="17"/>
        <v>0.07748809344930735</v>
      </c>
      <c r="Q57" s="26">
        <f t="shared" si="13"/>
        <v>0.09488346736979743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15"/>
        <v>5.773893420570006</v>
      </c>
      <c r="E58" s="26">
        <f aca="true" t="shared" si="30" ref="E58:L58">+E22/E$32*100</f>
        <v>3.1884518223280067</v>
      </c>
      <c r="F58" s="26">
        <f t="shared" si="30"/>
        <v>4.99841969249075</v>
      </c>
      <c r="G58" s="26">
        <f t="shared" si="30"/>
        <v>5.134325659426453</v>
      </c>
      <c r="H58" s="26">
        <f t="shared" si="30"/>
        <v>3.985314287188451</v>
      </c>
      <c r="I58" s="26">
        <f t="shared" si="30"/>
        <v>5.469552491159814</v>
      </c>
      <c r="J58" s="26">
        <f t="shared" si="30"/>
        <v>4.830949659103059</v>
      </c>
      <c r="K58" s="26">
        <f t="shared" si="30"/>
        <v>6.10230942524784</v>
      </c>
      <c r="L58" s="26">
        <f t="shared" si="30"/>
        <v>6.4011467571117</v>
      </c>
      <c r="M58" s="26">
        <f t="shared" si="17"/>
        <v>4.480770763710121</v>
      </c>
      <c r="N58" s="26">
        <f t="shared" si="17"/>
        <v>6.3737453085449935</v>
      </c>
      <c r="O58" s="26">
        <f t="shared" si="17"/>
        <v>3.1615384446270003</v>
      </c>
      <c r="P58" s="26">
        <f t="shared" si="17"/>
        <v>5.597783973862256</v>
      </c>
      <c r="Q58" s="26">
        <f t="shared" si="13"/>
        <v>3.811531986216685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15"/>
        <v>7.373385491627923</v>
      </c>
      <c r="E59" s="26">
        <f aca="true" t="shared" si="31" ref="E59:L59">+E23/E$32*100</f>
        <v>6.853347012603001</v>
      </c>
      <c r="F59" s="26">
        <f t="shared" si="31"/>
        <v>8.332403740680833</v>
      </c>
      <c r="G59" s="26">
        <f t="shared" si="31"/>
        <v>14.389238176616098</v>
      </c>
      <c r="H59" s="26">
        <f t="shared" si="31"/>
        <v>11.093657288839868</v>
      </c>
      <c r="I59" s="26">
        <f t="shared" si="31"/>
        <v>16.52168897779837</v>
      </c>
      <c r="J59" s="26">
        <f t="shared" si="31"/>
        <v>8.50651775213626</v>
      </c>
      <c r="K59" s="26">
        <f t="shared" si="31"/>
        <v>5.365887567085579</v>
      </c>
      <c r="L59" s="26">
        <f t="shared" si="31"/>
        <v>6.86612377130847</v>
      </c>
      <c r="M59" s="26">
        <f t="shared" si="17"/>
        <v>4.7159238962606596</v>
      </c>
      <c r="N59" s="26">
        <f t="shared" si="17"/>
        <v>6.791370103231848</v>
      </c>
      <c r="O59" s="26">
        <f t="shared" si="17"/>
        <v>3.606036467085308</v>
      </c>
      <c r="P59" s="26">
        <f t="shared" si="17"/>
        <v>3.3756552000356925</v>
      </c>
      <c r="Q59" s="26">
        <f t="shared" si="13"/>
        <v>4.2079794892658935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15"/>
        <v>1.439665749986501</v>
      </c>
      <c r="E60" s="26">
        <f aca="true" t="shared" si="32" ref="E60:L60">+E24/E$32*100</f>
        <v>1.32591285060156</v>
      </c>
      <c r="F60" s="26">
        <f t="shared" si="32"/>
        <v>8.961239970359275</v>
      </c>
      <c r="G60" s="26">
        <f t="shared" si="32"/>
        <v>1.134499680168909</v>
      </c>
      <c r="H60" s="26">
        <f t="shared" si="32"/>
        <v>0.6237081177472154</v>
      </c>
      <c r="I60" s="26">
        <f t="shared" si="32"/>
        <v>0.5081402430710215</v>
      </c>
      <c r="J60" s="26">
        <f t="shared" si="32"/>
        <v>0.18567163688101915</v>
      </c>
      <c r="K60" s="26">
        <f t="shared" si="32"/>
        <v>0.14231234271935056</v>
      </c>
      <c r="L60" s="26">
        <f t="shared" si="32"/>
        <v>0.5929609793420045</v>
      </c>
      <c r="M60" s="26">
        <f t="shared" si="17"/>
        <v>0.5473062724694997</v>
      </c>
      <c r="N60" s="26">
        <f t="shared" si="17"/>
        <v>0.13549477492918185</v>
      </c>
      <c r="O60" s="26">
        <f t="shared" si="17"/>
        <v>0.07870593951367938</v>
      </c>
      <c r="P60" s="26">
        <f t="shared" si="17"/>
        <v>0.04217998468699887</v>
      </c>
      <c r="Q60" s="26">
        <f t="shared" si="13"/>
        <v>0.059385006452824934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15"/>
        <v>0.13778131126846316</v>
      </c>
      <c r="E61" s="26">
        <f aca="true" t="shared" si="33" ref="E61:L61">+E25/E$32*100</f>
        <v>0.015631883942311766</v>
      </c>
      <c r="F61" s="26">
        <f t="shared" si="33"/>
        <v>0.01663306853222632</v>
      </c>
      <c r="G61" s="26">
        <f t="shared" si="33"/>
        <v>0.023791898382762702</v>
      </c>
      <c r="H61" s="26">
        <f t="shared" si="33"/>
        <v>0.43322782114925</v>
      </c>
      <c r="I61" s="26">
        <f t="shared" si="33"/>
        <v>0.0689598750697827</v>
      </c>
      <c r="J61" s="26">
        <f t="shared" si="33"/>
        <v>0.14507652704558724</v>
      </c>
      <c r="K61" s="26">
        <f t="shared" si="33"/>
        <v>0.08546958792769464</v>
      </c>
      <c r="L61" s="26">
        <f t="shared" si="33"/>
        <v>0.05683124562399409</v>
      </c>
      <c r="M61" s="26">
        <f t="shared" si="17"/>
        <v>0.14003350622330205</v>
      </c>
      <c r="N61" s="26">
        <f t="shared" si="17"/>
        <v>0.073000230109421</v>
      </c>
      <c r="O61" s="26">
        <f t="shared" si="17"/>
        <v>0.001465659953699802</v>
      </c>
      <c r="P61" s="26">
        <f t="shared" si="17"/>
        <v>0.017692516373270045</v>
      </c>
      <c r="Q61" s="26">
        <f t="shared" si="13"/>
        <v>0.029389959525415545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15"/>
        <v>0.3630723742885178</v>
      </c>
      <c r="E62" s="26">
        <f aca="true" t="shared" si="34" ref="E62:L62">+E26/E$32*100</f>
        <v>0.13801308059593678</v>
      </c>
      <c r="F62" s="26">
        <f t="shared" si="34"/>
        <v>0</v>
      </c>
      <c r="G62" s="26">
        <f t="shared" si="34"/>
        <v>0</v>
      </c>
      <c r="H62" s="26">
        <f t="shared" si="34"/>
        <v>0.17316390599815035</v>
      </c>
      <c r="I62" s="26">
        <f t="shared" si="34"/>
        <v>1.3478521036366617</v>
      </c>
      <c r="J62" s="26">
        <f t="shared" si="34"/>
        <v>1.3158868666266417</v>
      </c>
      <c r="K62" s="26">
        <f t="shared" si="34"/>
        <v>0</v>
      </c>
      <c r="L62" s="26">
        <f t="shared" si="34"/>
        <v>0</v>
      </c>
      <c r="M62" s="26">
        <f t="shared" si="17"/>
        <v>0</v>
      </c>
      <c r="N62" s="26">
        <f t="shared" si="17"/>
        <v>1.889118998309886</v>
      </c>
      <c r="O62" s="26">
        <f t="shared" si="17"/>
        <v>3.380141626721326</v>
      </c>
      <c r="P62" s="26">
        <f t="shared" si="17"/>
        <v>22.984963412388968</v>
      </c>
      <c r="Q62" s="26">
        <f t="shared" si="13"/>
        <v>10.55142767491132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15"/>
        <v>7.761519169290408</v>
      </c>
      <c r="E63" s="26">
        <f aca="true" t="shared" si="35" ref="E63:L63">+E27/E$32*100</f>
        <v>4.251502203478587</v>
      </c>
      <c r="F63" s="26">
        <f t="shared" si="35"/>
        <v>5.382507456661063</v>
      </c>
      <c r="G63" s="26">
        <f t="shared" si="35"/>
        <v>4.954968734046682</v>
      </c>
      <c r="H63" s="26">
        <f t="shared" si="35"/>
        <v>7.604793318276319</v>
      </c>
      <c r="I63" s="26">
        <f t="shared" si="35"/>
        <v>5.561206434207107</v>
      </c>
      <c r="J63" s="26">
        <f t="shared" si="35"/>
        <v>7.798669309406124</v>
      </c>
      <c r="K63" s="26">
        <f t="shared" si="35"/>
        <v>6.726312750891421</v>
      </c>
      <c r="L63" s="26">
        <f t="shared" si="35"/>
        <v>9.515434067311576</v>
      </c>
      <c r="M63" s="26">
        <f t="shared" si="17"/>
        <v>8.962981718945619</v>
      </c>
      <c r="N63" s="26">
        <f t="shared" si="17"/>
        <v>6.159632459711014</v>
      </c>
      <c r="O63" s="26">
        <f t="shared" si="17"/>
        <v>10.831190416342695</v>
      </c>
      <c r="P63" s="26">
        <f t="shared" si="17"/>
        <v>4.988828073356762</v>
      </c>
      <c r="Q63" s="26">
        <f t="shared" si="13"/>
        <v>22.77891863965979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15"/>
        <v>1.8210593148545011</v>
      </c>
      <c r="E64" s="26">
        <f aca="true" t="shared" si="36" ref="E64:L64">+E28/E$32*100</f>
        <v>1.1290333860018125</v>
      </c>
      <c r="F64" s="26">
        <f t="shared" si="36"/>
        <v>2.406383379945765</v>
      </c>
      <c r="G64" s="26">
        <f t="shared" si="36"/>
        <v>2.3023759949262077</v>
      </c>
      <c r="H64" s="26">
        <f t="shared" si="36"/>
        <v>2.292407398834289</v>
      </c>
      <c r="I64" s="26">
        <f t="shared" si="36"/>
        <v>2.2657393862132285</v>
      </c>
      <c r="J64" s="26">
        <f t="shared" si="36"/>
        <v>2.067784622217105</v>
      </c>
      <c r="K64" s="26">
        <f t="shared" si="36"/>
        <v>2.18714483979075</v>
      </c>
      <c r="L64" s="26">
        <f t="shared" si="36"/>
        <v>2.0661242909084296</v>
      </c>
      <c r="M64" s="26">
        <f t="shared" si="17"/>
        <v>2.0590719673753077</v>
      </c>
      <c r="N64" s="26">
        <f t="shared" si="17"/>
        <v>2.1041840240583367</v>
      </c>
      <c r="O64" s="26">
        <f t="shared" si="17"/>
        <v>2.3878531965677174</v>
      </c>
      <c r="P64" s="26">
        <f t="shared" si="17"/>
        <v>1.8280728439361078</v>
      </c>
      <c r="Q64" s="26">
        <f t="shared" si="13"/>
        <v>2.5314551804557923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15"/>
        <v>6.915132297987461</v>
      </c>
      <c r="E65" s="26">
        <f aca="true" t="shared" si="37" ref="E65:L65">+E29/E$32*100</f>
        <v>5.265476696357648</v>
      </c>
      <c r="F65" s="26">
        <f t="shared" si="37"/>
        <v>5.594155783792685</v>
      </c>
      <c r="G65" s="26">
        <f t="shared" si="37"/>
        <v>6.168899366387757</v>
      </c>
      <c r="H65" s="26">
        <f t="shared" si="37"/>
        <v>2.8094960258883575</v>
      </c>
      <c r="I65" s="26">
        <f t="shared" si="37"/>
        <v>4.140727043962861</v>
      </c>
      <c r="J65" s="26">
        <f t="shared" si="37"/>
        <v>7.776891381763453</v>
      </c>
      <c r="K65" s="26">
        <f t="shared" si="37"/>
        <v>6.910161395756723</v>
      </c>
      <c r="L65" s="26">
        <f t="shared" si="37"/>
        <v>4.302937168673838</v>
      </c>
      <c r="M65" s="26">
        <f t="shared" si="17"/>
        <v>4.799521990384879</v>
      </c>
      <c r="N65" s="26">
        <f t="shared" si="17"/>
        <v>9.966118371460084</v>
      </c>
      <c r="O65" s="26">
        <f t="shared" si="17"/>
        <v>8.58055963294012</v>
      </c>
      <c r="P65" s="26">
        <f t="shared" si="17"/>
        <v>16.50788701610327</v>
      </c>
      <c r="Q65" s="26">
        <f t="shared" si="13"/>
        <v>7.209184189469578</v>
      </c>
    </row>
    <row r="66" spans="1:17" ht="15" customHeight="1">
      <c r="A66" s="3" t="s">
        <v>198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0.20947892118355593</v>
      </c>
      <c r="O66" s="26">
        <f t="shared" si="38"/>
        <v>0.22717729282346932</v>
      </c>
      <c r="P66" s="26">
        <f t="shared" si="38"/>
        <v>0.12051424196285392</v>
      </c>
      <c r="Q66" s="26">
        <f t="shared" si="13"/>
        <v>0.250679066540309</v>
      </c>
    </row>
    <row r="67" spans="1:17" ht="15" customHeight="1">
      <c r="A67" s="3" t="s">
        <v>199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1.9424409055202458</v>
      </c>
      <c r="O67" s="26">
        <f t="shared" si="38"/>
        <v>4.561866605890634</v>
      </c>
      <c r="P67" s="26">
        <f t="shared" si="38"/>
        <v>6.025712098142696</v>
      </c>
      <c r="Q67" s="26">
        <f t="shared" si="13"/>
        <v>4.780190475751411</v>
      </c>
    </row>
    <row r="68" spans="1:17" ht="15" customHeight="1">
      <c r="A68" s="3" t="s">
        <v>0</v>
      </c>
      <c r="B68" s="27" t="e">
        <f aca="true" t="shared" si="39" ref="B68:N68">SUM(B40:B65)-B52-B53</f>
        <v>#DIV/0!</v>
      </c>
      <c r="C68" s="27" t="e">
        <f t="shared" si="39"/>
        <v>#DIV/0!</v>
      </c>
      <c r="D68" s="27">
        <f t="shared" si="39"/>
        <v>100.00000000000001</v>
      </c>
      <c r="E68" s="27">
        <f t="shared" si="39"/>
        <v>99.99999999999999</v>
      </c>
      <c r="F68" s="27">
        <f t="shared" si="39"/>
        <v>100</v>
      </c>
      <c r="G68" s="27">
        <f t="shared" si="39"/>
        <v>100.00000000000003</v>
      </c>
      <c r="H68" s="27">
        <f t="shared" si="39"/>
        <v>100</v>
      </c>
      <c r="I68" s="27">
        <f t="shared" si="39"/>
        <v>100.00000000000001</v>
      </c>
      <c r="J68" s="27">
        <f t="shared" si="39"/>
        <v>100.00000000000001</v>
      </c>
      <c r="K68" s="27">
        <f t="shared" si="39"/>
        <v>99.99999999999999</v>
      </c>
      <c r="L68" s="27">
        <f t="shared" si="39"/>
        <v>100.00000000000001</v>
      </c>
      <c r="M68" s="27">
        <f t="shared" si="39"/>
        <v>100</v>
      </c>
      <c r="N68" s="27">
        <f t="shared" si="39"/>
        <v>99.99999999999999</v>
      </c>
      <c r="O68" s="27">
        <f>SUM(O40:O65)-O52-O53</f>
        <v>99.99999999999999</v>
      </c>
      <c r="P68" s="27">
        <f>SUM(P40:P65)-P52-P53</f>
        <v>99.99999999999999</v>
      </c>
      <c r="Q68" s="27">
        <f>SUM(Q40:Q65)-Q52-Q53</f>
        <v>100.00000000000001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40" ref="C69:D72">+C33/C$32*100</f>
        <v>#DIV/0!</v>
      </c>
      <c r="D69" s="26">
        <f t="shared" si="40"/>
        <v>66.78885758811953</v>
      </c>
      <c r="E69" s="26">
        <f aca="true" t="shared" si="41" ref="E69:L69">+E33/E$32*100</f>
        <v>75.96704798864961</v>
      </c>
      <c r="F69" s="26">
        <f t="shared" si="41"/>
        <v>61.95778188569198</v>
      </c>
      <c r="G69" s="26">
        <f t="shared" si="41"/>
        <v>63.54109098769687</v>
      </c>
      <c r="H69" s="26">
        <f t="shared" si="41"/>
        <v>68.46310672303564</v>
      </c>
      <c r="I69" s="26">
        <f t="shared" si="41"/>
        <v>61.69119078345</v>
      </c>
      <c r="J69" s="26">
        <f t="shared" si="41"/>
        <v>64.94760302982951</v>
      </c>
      <c r="K69" s="26">
        <f t="shared" si="41"/>
        <v>69.73020579474219</v>
      </c>
      <c r="L69" s="26">
        <f t="shared" si="41"/>
        <v>67.57764447152138</v>
      </c>
      <c r="M69" s="26">
        <f aca="true" t="shared" si="42" ref="M69:N72">+M33/M$32*100</f>
        <v>72.14535618615848</v>
      </c>
      <c r="N69" s="26">
        <f t="shared" si="42"/>
        <v>62.716465519293486</v>
      </c>
      <c r="O69" s="26">
        <f aca="true" t="shared" si="43" ref="O69:P72">+O33/O$32*100</f>
        <v>65.54980935428152</v>
      </c>
      <c r="P69" s="26">
        <f t="shared" si="43"/>
        <v>43.09368777170192</v>
      </c>
      <c r="Q69" s="26">
        <f>+Q33/Q$32*100</f>
        <v>46.916114428366726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40"/>
        <v>#DIV/0!</v>
      </c>
      <c r="D70" s="26">
        <f t="shared" si="40"/>
        <v>33.21114241188047</v>
      </c>
      <c r="E70" s="26">
        <f aca="true" t="shared" si="44" ref="E70:L70">+E34/E$32*100</f>
        <v>24.032952011350392</v>
      </c>
      <c r="F70" s="26">
        <f t="shared" si="44"/>
        <v>38.04221811430802</v>
      </c>
      <c r="G70" s="26">
        <f t="shared" si="44"/>
        <v>36.45890901230313</v>
      </c>
      <c r="H70" s="26">
        <f t="shared" si="44"/>
        <v>31.536893276964364</v>
      </c>
      <c r="I70" s="26">
        <f t="shared" si="44"/>
        <v>38.308809216549996</v>
      </c>
      <c r="J70" s="26">
        <f t="shared" si="44"/>
        <v>35.05239697017049</v>
      </c>
      <c r="K70" s="26">
        <f t="shared" si="44"/>
        <v>30.269794205257817</v>
      </c>
      <c r="L70" s="26">
        <f t="shared" si="44"/>
        <v>32.422355528478626</v>
      </c>
      <c r="M70" s="26">
        <f t="shared" si="42"/>
        <v>27.854643813841513</v>
      </c>
      <c r="N70" s="26">
        <f t="shared" si="42"/>
        <v>37.283534480706514</v>
      </c>
      <c r="O70" s="26">
        <f t="shared" si="43"/>
        <v>34.45019064571848</v>
      </c>
      <c r="P70" s="26">
        <f t="shared" si="43"/>
        <v>56.90631222829807</v>
      </c>
      <c r="Q70" s="26">
        <f>+Q34/Q$32*100</f>
        <v>53.083885571633274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40"/>
        <v>#DIV/0!</v>
      </c>
      <c r="D71" s="26">
        <f t="shared" si="40"/>
        <v>32.04145355559569</v>
      </c>
      <c r="E71" s="26">
        <f aca="true" t="shared" si="45" ref="E71:L71">+E35/E$32*100</f>
        <v>29.84743692637671</v>
      </c>
      <c r="F71" s="26">
        <f t="shared" si="45"/>
        <v>35.63517073961047</v>
      </c>
      <c r="G71" s="26">
        <f t="shared" si="45"/>
        <v>26.7521203679723</v>
      </c>
      <c r="H71" s="26">
        <f t="shared" si="45"/>
        <v>31.036484928202356</v>
      </c>
      <c r="I71" s="26">
        <f t="shared" si="45"/>
        <v>27.035969784290376</v>
      </c>
      <c r="J71" s="26">
        <f t="shared" si="45"/>
        <v>31.53049156598761</v>
      </c>
      <c r="K71" s="26">
        <f t="shared" si="45"/>
        <v>29.600419403651017</v>
      </c>
      <c r="L71" s="26">
        <f t="shared" si="45"/>
        <v>31.832609573889066</v>
      </c>
      <c r="M71" s="26">
        <f t="shared" si="42"/>
        <v>35.68590293645004</v>
      </c>
      <c r="N71" s="26">
        <f t="shared" si="42"/>
        <v>34.55088195386703</v>
      </c>
      <c r="O71" s="26">
        <f t="shared" si="43"/>
        <v>41.344764992418874</v>
      </c>
      <c r="P71" s="26">
        <f t="shared" si="43"/>
        <v>46.44975299708663</v>
      </c>
      <c r="Q71" s="26">
        <f>+Q35/Q$32*100</f>
        <v>54.65650772941528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40"/>
        <v>#DIV/0!</v>
      </c>
      <c r="D72" s="26">
        <f t="shared" si="40"/>
        <v>67.9585464444043</v>
      </c>
      <c r="E72" s="26">
        <f aca="true" t="shared" si="46" ref="E72:L72">+E36/E$32*100</f>
        <v>70.1525630736233</v>
      </c>
      <c r="F72" s="26">
        <f t="shared" si="46"/>
        <v>64.36482926038953</v>
      </c>
      <c r="G72" s="26">
        <f t="shared" si="46"/>
        <v>73.2478796320277</v>
      </c>
      <c r="H72" s="26">
        <f t="shared" si="46"/>
        <v>68.96351507179764</v>
      </c>
      <c r="I72" s="26">
        <f t="shared" si="46"/>
        <v>72.96403021570961</v>
      </c>
      <c r="J72" s="26">
        <f t="shared" si="46"/>
        <v>68.46950843401238</v>
      </c>
      <c r="K72" s="26">
        <f t="shared" si="46"/>
        <v>70.39958059634898</v>
      </c>
      <c r="L72" s="26">
        <f t="shared" si="46"/>
        <v>68.16739042611094</v>
      </c>
      <c r="M72" s="26">
        <f t="shared" si="42"/>
        <v>64.31409706354995</v>
      </c>
      <c r="N72" s="26">
        <f t="shared" si="42"/>
        <v>65.44911804613297</v>
      </c>
      <c r="O72" s="26">
        <f t="shared" si="43"/>
        <v>58.65523500758113</v>
      </c>
      <c r="P72" s="26">
        <f t="shared" si="43"/>
        <v>53.550247002913366</v>
      </c>
      <c r="Q72" s="26">
        <f>+Q36/Q$32*100</f>
        <v>45.34349227058471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9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N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湯津上村</v>
      </c>
      <c r="P1" s="71" t="str">
        <f>'財政指標'!$M$1</f>
        <v>湯津上村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197</v>
      </c>
      <c r="O3" s="2" t="s">
        <v>195</v>
      </c>
      <c r="P3" s="2" t="s">
        <v>196</v>
      </c>
      <c r="Q3" s="2" t="s">
        <v>205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274284</v>
      </c>
      <c r="E4" s="16">
        <f t="shared" si="0"/>
        <v>270213</v>
      </c>
      <c r="F4" s="16">
        <f t="shared" si="0"/>
        <v>242169</v>
      </c>
      <c r="G4" s="16">
        <f t="shared" si="0"/>
        <v>199892</v>
      </c>
      <c r="H4" s="16">
        <f t="shared" si="0"/>
        <v>193417</v>
      </c>
      <c r="I4" s="16">
        <f t="shared" si="0"/>
        <v>167352</v>
      </c>
      <c r="J4" s="16">
        <f t="shared" si="0"/>
        <v>212711</v>
      </c>
      <c r="K4" s="16">
        <f aca="true" t="shared" si="1" ref="K4:P4">SUM(K5:K8)</f>
        <v>164624</v>
      </c>
      <c r="L4" s="16">
        <f t="shared" si="1"/>
        <v>160890</v>
      </c>
      <c r="M4" s="16">
        <f t="shared" si="1"/>
        <v>189224</v>
      </c>
      <c r="N4" s="16">
        <f t="shared" si="1"/>
        <v>183564</v>
      </c>
      <c r="O4" s="16">
        <f t="shared" si="1"/>
        <v>152173</v>
      </c>
      <c r="P4" s="16">
        <f t="shared" si="1"/>
        <v>155488</v>
      </c>
      <c r="Q4" s="16">
        <f>SUM(Q5:Q8)</f>
        <v>153399</v>
      </c>
    </row>
    <row r="5" spans="1:17" ht="18" customHeight="1">
      <c r="A5" s="14" t="s">
        <v>48</v>
      </c>
      <c r="B5" s="16"/>
      <c r="C5" s="16"/>
      <c r="D5" s="16">
        <v>2358</v>
      </c>
      <c r="E5" s="16">
        <v>2905</v>
      </c>
      <c r="F5" s="16">
        <v>2969</v>
      </c>
      <c r="G5" s="16">
        <v>2702</v>
      </c>
      <c r="H5" s="16">
        <v>2780</v>
      </c>
      <c r="I5" s="16">
        <v>3360</v>
      </c>
      <c r="J5" s="16">
        <v>3627</v>
      </c>
      <c r="K5" s="16">
        <v>1004</v>
      </c>
      <c r="L5" s="16">
        <v>3442</v>
      </c>
      <c r="M5" s="16">
        <v>3573</v>
      </c>
      <c r="N5" s="16">
        <v>3591</v>
      </c>
      <c r="O5" s="16">
        <v>3456</v>
      </c>
      <c r="P5" s="16">
        <v>2356</v>
      </c>
      <c r="Q5" s="16">
        <v>5056</v>
      </c>
    </row>
    <row r="6" spans="1:17" ht="18" customHeight="1">
      <c r="A6" s="14" t="s">
        <v>49</v>
      </c>
      <c r="B6" s="17"/>
      <c r="C6" s="17"/>
      <c r="D6" s="17">
        <v>160285</v>
      </c>
      <c r="E6" s="17">
        <v>177156</v>
      </c>
      <c r="F6" s="17">
        <v>194908</v>
      </c>
      <c r="G6" s="17">
        <v>146686</v>
      </c>
      <c r="H6" s="17">
        <v>156697</v>
      </c>
      <c r="I6" s="17">
        <v>139331</v>
      </c>
      <c r="J6" s="17">
        <v>169749</v>
      </c>
      <c r="K6" s="17">
        <v>132872</v>
      </c>
      <c r="L6" s="17">
        <v>134233</v>
      </c>
      <c r="M6" s="17">
        <v>142965</v>
      </c>
      <c r="N6" s="17">
        <v>129315</v>
      </c>
      <c r="O6" s="17">
        <v>116964</v>
      </c>
      <c r="P6" s="17">
        <v>115161</v>
      </c>
      <c r="Q6" s="17">
        <v>109867</v>
      </c>
    </row>
    <row r="7" spans="1:17" ht="18" customHeight="1">
      <c r="A7" s="14" t="s">
        <v>50</v>
      </c>
      <c r="B7" s="17"/>
      <c r="C7" s="17"/>
      <c r="D7" s="17">
        <v>6725</v>
      </c>
      <c r="E7" s="17">
        <v>6002</v>
      </c>
      <c r="F7" s="17">
        <v>6032</v>
      </c>
      <c r="G7" s="17">
        <v>7281</v>
      </c>
      <c r="H7" s="17">
        <v>7451</v>
      </c>
      <c r="I7" s="17">
        <v>7336</v>
      </c>
      <c r="J7" s="17">
        <v>9907</v>
      </c>
      <c r="K7" s="17">
        <v>11454</v>
      </c>
      <c r="L7" s="17">
        <v>10954</v>
      </c>
      <c r="M7" s="17">
        <v>10541</v>
      </c>
      <c r="N7" s="17">
        <v>10874</v>
      </c>
      <c r="O7" s="17">
        <v>11950</v>
      </c>
      <c r="P7" s="17">
        <v>9636</v>
      </c>
      <c r="Q7" s="17">
        <v>9688</v>
      </c>
    </row>
    <row r="8" spans="1:17" ht="18" customHeight="1">
      <c r="A8" s="14" t="s">
        <v>51</v>
      </c>
      <c r="B8" s="17"/>
      <c r="C8" s="17"/>
      <c r="D8" s="17">
        <v>104916</v>
      </c>
      <c r="E8" s="17">
        <v>84150</v>
      </c>
      <c r="F8" s="17">
        <v>38260</v>
      </c>
      <c r="G8" s="17">
        <v>43223</v>
      </c>
      <c r="H8" s="17">
        <v>26489</v>
      </c>
      <c r="I8" s="17">
        <v>17325</v>
      </c>
      <c r="J8" s="17">
        <v>29428</v>
      </c>
      <c r="K8" s="17">
        <v>19294</v>
      </c>
      <c r="L8" s="17">
        <v>12261</v>
      </c>
      <c r="M8" s="17">
        <v>32145</v>
      </c>
      <c r="N8" s="17">
        <v>39784</v>
      </c>
      <c r="O8" s="17">
        <v>19803</v>
      </c>
      <c r="P8" s="17">
        <v>28335</v>
      </c>
      <c r="Q8" s="17">
        <v>28788</v>
      </c>
    </row>
    <row r="9" spans="1:17" ht="18" customHeight="1">
      <c r="A9" s="14" t="s">
        <v>52</v>
      </c>
      <c r="B9" s="16"/>
      <c r="C9" s="16"/>
      <c r="D9" s="16">
        <v>202334</v>
      </c>
      <c r="E9" s="16">
        <v>212850</v>
      </c>
      <c r="F9" s="16">
        <v>222897</v>
      </c>
      <c r="G9" s="16">
        <v>237976</v>
      </c>
      <c r="H9" s="16">
        <v>264408</v>
      </c>
      <c r="I9" s="16">
        <v>271185</v>
      </c>
      <c r="J9" s="16">
        <v>279424</v>
      </c>
      <c r="K9" s="16">
        <v>315671</v>
      </c>
      <c r="L9" s="16">
        <v>324183</v>
      </c>
      <c r="M9" s="16">
        <v>422778</v>
      </c>
      <c r="N9" s="16">
        <v>419649</v>
      </c>
      <c r="O9" s="16">
        <v>418703</v>
      </c>
      <c r="P9" s="16">
        <v>393126</v>
      </c>
      <c r="Q9" s="16">
        <v>391370</v>
      </c>
    </row>
    <row r="10" spans="1:17" ht="18" customHeight="1">
      <c r="A10" s="14" t="s">
        <v>53</v>
      </c>
      <c r="B10" s="16"/>
      <c r="C10" s="16"/>
      <c r="D10" s="16">
        <v>202334</v>
      </c>
      <c r="E10" s="16">
        <v>212850</v>
      </c>
      <c r="F10" s="16">
        <v>222897</v>
      </c>
      <c r="G10" s="16">
        <v>237976</v>
      </c>
      <c r="H10" s="16">
        <v>264408</v>
      </c>
      <c r="I10" s="16">
        <v>271185</v>
      </c>
      <c r="J10" s="16">
        <v>279424</v>
      </c>
      <c r="K10" s="16">
        <v>315671</v>
      </c>
      <c r="L10" s="16">
        <v>324183</v>
      </c>
      <c r="M10" s="16">
        <v>422778</v>
      </c>
      <c r="N10" s="16">
        <v>419649</v>
      </c>
      <c r="O10" s="16">
        <v>418703</v>
      </c>
      <c r="P10" s="16">
        <v>393126</v>
      </c>
      <c r="Q10" s="16">
        <v>391335</v>
      </c>
    </row>
    <row r="11" spans="1:17" ht="18" customHeight="1">
      <c r="A11" s="14" t="s">
        <v>54</v>
      </c>
      <c r="B11" s="16"/>
      <c r="C11" s="16"/>
      <c r="D11" s="16">
        <v>10439</v>
      </c>
      <c r="E11" s="16">
        <v>10526</v>
      </c>
      <c r="F11" s="16">
        <v>10562</v>
      </c>
      <c r="G11" s="16">
        <v>10882</v>
      </c>
      <c r="H11" s="16">
        <v>10936</v>
      </c>
      <c r="I11" s="16">
        <v>11089</v>
      </c>
      <c r="J11" s="16">
        <v>11521</v>
      </c>
      <c r="K11" s="16">
        <v>10232</v>
      </c>
      <c r="L11" s="16">
        <v>10263</v>
      </c>
      <c r="M11" s="16">
        <v>10469</v>
      </c>
      <c r="N11" s="16">
        <v>10486</v>
      </c>
      <c r="O11" s="16">
        <v>10646</v>
      </c>
      <c r="P11" s="16">
        <v>11116</v>
      </c>
      <c r="Q11" s="16">
        <v>11288</v>
      </c>
    </row>
    <row r="12" spans="1:17" ht="18" customHeight="1">
      <c r="A12" s="14" t="s">
        <v>55</v>
      </c>
      <c r="B12" s="16"/>
      <c r="C12" s="16"/>
      <c r="D12" s="16">
        <v>19804</v>
      </c>
      <c r="E12" s="16">
        <v>19379</v>
      </c>
      <c r="F12" s="16">
        <v>20199</v>
      </c>
      <c r="G12" s="16">
        <v>20294</v>
      </c>
      <c r="H12" s="16">
        <v>20489</v>
      </c>
      <c r="I12" s="16">
        <v>20204</v>
      </c>
      <c r="J12" s="16">
        <v>23859</v>
      </c>
      <c r="K12" s="16">
        <v>23807</v>
      </c>
      <c r="L12" s="16">
        <v>26691</v>
      </c>
      <c r="M12" s="16">
        <v>27755</v>
      </c>
      <c r="N12" s="16">
        <v>26344</v>
      </c>
      <c r="O12" s="16">
        <v>24100</v>
      </c>
      <c r="P12" s="16">
        <v>24637</v>
      </c>
      <c r="Q12" s="16">
        <v>25691</v>
      </c>
    </row>
    <row r="13" spans="1:17" ht="18" customHeight="1">
      <c r="A13" s="14" t="s">
        <v>56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/>
      <c r="D14" s="16">
        <v>487</v>
      </c>
      <c r="E14" s="16">
        <v>487</v>
      </c>
      <c r="F14" s="16">
        <v>486</v>
      </c>
      <c r="G14" s="16">
        <v>486</v>
      </c>
      <c r="H14" s="16">
        <v>486</v>
      </c>
      <c r="I14" s="16">
        <v>1532</v>
      </c>
      <c r="J14" s="16">
        <v>4667</v>
      </c>
      <c r="K14" s="16">
        <v>393</v>
      </c>
      <c r="L14" s="16">
        <v>393</v>
      </c>
      <c r="M14" s="16">
        <v>370</v>
      </c>
      <c r="N14" s="16">
        <v>1088</v>
      </c>
      <c r="O14" s="16">
        <v>177</v>
      </c>
      <c r="P14" s="16">
        <v>50</v>
      </c>
      <c r="Q14" s="16">
        <v>50</v>
      </c>
    </row>
    <row r="15" spans="1:17" ht="18" customHeight="1">
      <c r="A15" s="14" t="s">
        <v>58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1219</v>
      </c>
      <c r="G17" s="17">
        <f t="shared" si="2"/>
        <v>797</v>
      </c>
      <c r="H17" s="17">
        <f t="shared" si="2"/>
        <v>2292</v>
      </c>
      <c r="I17" s="17">
        <f t="shared" si="2"/>
        <v>2683</v>
      </c>
      <c r="J17" s="17">
        <f t="shared" si="2"/>
        <v>2589</v>
      </c>
      <c r="K17" s="17">
        <f aca="true" t="shared" si="3" ref="K17:P17">SUM(K18:K21)</f>
        <v>2435</v>
      </c>
      <c r="L17" s="17">
        <f t="shared" si="3"/>
        <v>458</v>
      </c>
      <c r="M17" s="17">
        <f t="shared" si="3"/>
        <v>1110</v>
      </c>
      <c r="N17" s="17">
        <f t="shared" si="3"/>
        <v>1562</v>
      </c>
      <c r="O17" s="17">
        <f t="shared" si="3"/>
        <v>1237</v>
      </c>
      <c r="P17" s="17">
        <f t="shared" si="3"/>
        <v>1542</v>
      </c>
      <c r="Q17" s="17">
        <f>SUM(Q18:Q21)</f>
        <v>1354</v>
      </c>
    </row>
    <row r="18" spans="1:17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1219</v>
      </c>
      <c r="G18" s="17">
        <v>797</v>
      </c>
      <c r="H18" s="17">
        <v>2292</v>
      </c>
      <c r="I18" s="17">
        <v>2683</v>
      </c>
      <c r="J18" s="17">
        <v>2589</v>
      </c>
      <c r="K18" s="17">
        <v>2435</v>
      </c>
      <c r="L18" s="17">
        <v>458</v>
      </c>
      <c r="M18" s="17">
        <v>1110</v>
      </c>
      <c r="N18" s="17">
        <v>1562</v>
      </c>
      <c r="O18" s="17">
        <v>1237</v>
      </c>
      <c r="P18" s="17">
        <v>1542</v>
      </c>
      <c r="Q18" s="17">
        <v>1354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8" customHeight="1">
      <c r="A20" s="14" t="s">
        <v>63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507348</v>
      </c>
      <c r="E22" s="17">
        <f t="shared" si="4"/>
        <v>513455</v>
      </c>
      <c r="F22" s="17">
        <f t="shared" si="4"/>
        <v>497532</v>
      </c>
      <c r="G22" s="17">
        <f t="shared" si="4"/>
        <v>470327</v>
      </c>
      <c r="H22" s="17">
        <f t="shared" si="4"/>
        <v>492028</v>
      </c>
      <c r="I22" s="17">
        <f t="shared" si="4"/>
        <v>474045</v>
      </c>
      <c r="J22" s="17">
        <f t="shared" si="4"/>
        <v>534771</v>
      </c>
      <c r="K22" s="17">
        <f aca="true" t="shared" si="5" ref="K22:P22">+K4+K9+K11+K12+K13+K14+K15+K16+K17</f>
        <v>517162</v>
      </c>
      <c r="L22" s="17">
        <f t="shared" si="5"/>
        <v>522878</v>
      </c>
      <c r="M22" s="17">
        <f t="shared" si="5"/>
        <v>651706</v>
      </c>
      <c r="N22" s="17">
        <f t="shared" si="5"/>
        <v>642693</v>
      </c>
      <c r="O22" s="17">
        <f t="shared" si="5"/>
        <v>607036</v>
      </c>
      <c r="P22" s="17">
        <f t="shared" si="5"/>
        <v>585959</v>
      </c>
      <c r="Q22" s="17">
        <f>+Q4+Q9+Q11+Q12+Q13+Q14+Q15+Q16+Q17</f>
        <v>583152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湯津上村</v>
      </c>
      <c r="P30" s="71"/>
      <c r="Q30" s="71" t="str">
        <f>'財政指標'!$M$1</f>
        <v>湯津上村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197</v>
      </c>
      <c r="O32" s="2" t="s">
        <v>195</v>
      </c>
      <c r="P32" s="2" t="s">
        <v>196</v>
      </c>
      <c r="Q32" s="2" t="s">
        <v>205</v>
      </c>
    </row>
    <row r="33" spans="1:17" ht="18" customHeight="1">
      <c r="A33" s="14" t="s">
        <v>47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54.062300432838995</v>
      </c>
      <c r="E33" s="31">
        <f t="shared" si="6"/>
        <v>52.62642295819497</v>
      </c>
      <c r="F33" s="31">
        <f t="shared" si="6"/>
        <v>48.67405513615204</v>
      </c>
      <c r="G33" s="31">
        <f t="shared" si="6"/>
        <v>42.500643169539494</v>
      </c>
      <c r="H33" s="31">
        <f t="shared" si="6"/>
        <v>39.310161210337625</v>
      </c>
      <c r="I33" s="31">
        <f t="shared" si="6"/>
        <v>35.30297756542101</v>
      </c>
      <c r="J33" s="31">
        <f t="shared" si="6"/>
        <v>39.77609107449731</v>
      </c>
      <c r="K33" s="31">
        <f t="shared" si="6"/>
        <v>31.832191847042125</v>
      </c>
      <c r="L33" s="31">
        <f t="shared" si="6"/>
        <v>30.770084034899153</v>
      </c>
      <c r="M33" s="31">
        <f aca="true" t="shared" si="7" ref="M33:P50">M4/M$22*100</f>
        <v>29.035178439357622</v>
      </c>
      <c r="N33" s="31">
        <f t="shared" si="7"/>
        <v>28.561692752216068</v>
      </c>
      <c r="O33" s="31">
        <f t="shared" si="7"/>
        <v>25.068200238536097</v>
      </c>
      <c r="P33" s="31">
        <f t="shared" si="7"/>
        <v>26.535644985400005</v>
      </c>
      <c r="Q33" s="31">
        <f aca="true" t="shared" si="8" ref="Q33:Q50">Q4/Q$22*100</f>
        <v>26.305148571898922</v>
      </c>
    </row>
    <row r="34" spans="1:17" ht="18" customHeight="1">
      <c r="A34" s="14" t="s">
        <v>48</v>
      </c>
      <c r="B34" s="31" t="e">
        <f aca="true" t="shared" si="9" ref="B34:C50">B5/B$22*100</f>
        <v>#DIV/0!</v>
      </c>
      <c r="C34" s="31" t="e">
        <f t="shared" si="9"/>
        <v>#DIV/0!</v>
      </c>
      <c r="D34" s="31">
        <f aca="true" t="shared" si="10" ref="D34:L34">D5/D$22*100</f>
        <v>0.46476974384446174</v>
      </c>
      <c r="E34" s="31">
        <f t="shared" si="10"/>
        <v>0.5657749948875753</v>
      </c>
      <c r="F34" s="31">
        <f t="shared" si="10"/>
        <v>0.5967455359655258</v>
      </c>
      <c r="G34" s="31">
        <f t="shared" si="10"/>
        <v>0.5744939159350835</v>
      </c>
      <c r="H34" s="31">
        <f t="shared" si="10"/>
        <v>0.5650084954514784</v>
      </c>
      <c r="I34" s="31">
        <f t="shared" si="10"/>
        <v>0.7087934689744645</v>
      </c>
      <c r="J34" s="31">
        <f t="shared" si="10"/>
        <v>0.6782342348407076</v>
      </c>
      <c r="K34" s="31">
        <f t="shared" si="10"/>
        <v>0.19413646014208313</v>
      </c>
      <c r="L34" s="31">
        <f t="shared" si="10"/>
        <v>0.6582797516820368</v>
      </c>
      <c r="M34" s="31">
        <f t="shared" si="7"/>
        <v>0.5482533535060288</v>
      </c>
      <c r="N34" s="31">
        <f t="shared" si="7"/>
        <v>0.5587426656272901</v>
      </c>
      <c r="O34" s="31">
        <f t="shared" si="7"/>
        <v>0.5693237303883131</v>
      </c>
      <c r="P34" s="31">
        <f t="shared" si="7"/>
        <v>0.4020759131611597</v>
      </c>
      <c r="Q34" s="31">
        <f t="shared" si="8"/>
        <v>0.8670123741323017</v>
      </c>
    </row>
    <row r="35" spans="1:17" ht="18" customHeight="1">
      <c r="A35" s="14" t="s">
        <v>49</v>
      </c>
      <c r="B35" s="31" t="e">
        <f t="shared" si="9"/>
        <v>#DIV/0!</v>
      </c>
      <c r="C35" s="31" t="e">
        <f t="shared" si="9"/>
        <v>#DIV/0!</v>
      </c>
      <c r="D35" s="31">
        <f aca="true" t="shared" si="11" ref="D35:L35">D6/D$22*100</f>
        <v>31.592713482658848</v>
      </c>
      <c r="E35" s="31">
        <f t="shared" si="11"/>
        <v>34.50273149545725</v>
      </c>
      <c r="F35" s="31">
        <f t="shared" si="11"/>
        <v>39.174967640272385</v>
      </c>
      <c r="G35" s="31">
        <f t="shared" si="11"/>
        <v>31.188088287510606</v>
      </c>
      <c r="H35" s="31">
        <f t="shared" si="11"/>
        <v>31.847171299194354</v>
      </c>
      <c r="I35" s="31">
        <f t="shared" si="11"/>
        <v>29.391935364786043</v>
      </c>
      <c r="J35" s="31">
        <f t="shared" si="11"/>
        <v>31.742371968562246</v>
      </c>
      <c r="K35" s="31">
        <f t="shared" si="11"/>
        <v>25.69252961354469</v>
      </c>
      <c r="L35" s="31">
        <f t="shared" si="11"/>
        <v>25.671954069591756</v>
      </c>
      <c r="M35" s="31">
        <f t="shared" si="7"/>
        <v>21.937039094315537</v>
      </c>
      <c r="N35" s="31">
        <f t="shared" si="7"/>
        <v>20.120804178666955</v>
      </c>
      <c r="O35" s="31">
        <f t="shared" si="7"/>
        <v>19.26805000032947</v>
      </c>
      <c r="P35" s="31">
        <f t="shared" si="7"/>
        <v>19.65342285040421</v>
      </c>
      <c r="Q35" s="31">
        <f t="shared" si="8"/>
        <v>18.84019946772025</v>
      </c>
    </row>
    <row r="36" spans="1:17" ht="18" customHeight="1">
      <c r="A36" s="14" t="s">
        <v>50</v>
      </c>
      <c r="B36" s="31" t="e">
        <f t="shared" si="9"/>
        <v>#DIV/0!</v>
      </c>
      <c r="C36" s="31" t="e">
        <f t="shared" si="9"/>
        <v>#DIV/0!</v>
      </c>
      <c r="D36" s="31">
        <f aca="true" t="shared" si="12" ref="D36:L36">D7/D$22*100</f>
        <v>1.3255201557905028</v>
      </c>
      <c r="E36" s="31">
        <f t="shared" si="12"/>
        <v>1.1689437243770144</v>
      </c>
      <c r="F36" s="31">
        <f t="shared" si="12"/>
        <v>1.2123843290481817</v>
      </c>
      <c r="G36" s="31">
        <f t="shared" si="12"/>
        <v>1.5480718733987204</v>
      </c>
      <c r="H36" s="31">
        <f t="shared" si="12"/>
        <v>1.514344712089556</v>
      </c>
      <c r="I36" s="31">
        <f t="shared" si="12"/>
        <v>1.5475324072609142</v>
      </c>
      <c r="J36" s="31">
        <f t="shared" si="12"/>
        <v>1.8525686695800632</v>
      </c>
      <c r="K36" s="31">
        <f t="shared" si="12"/>
        <v>2.2147798948878687</v>
      </c>
      <c r="L36" s="31">
        <f t="shared" si="12"/>
        <v>2.0949437536098285</v>
      </c>
      <c r="M36" s="31">
        <f t="shared" si="7"/>
        <v>1.6174471310683038</v>
      </c>
      <c r="N36" s="31">
        <f t="shared" si="7"/>
        <v>1.6919431205879014</v>
      </c>
      <c r="O36" s="31">
        <f t="shared" si="7"/>
        <v>1.9685817645082007</v>
      </c>
      <c r="P36" s="31">
        <f t="shared" si="7"/>
        <v>1.6444836584129607</v>
      </c>
      <c r="Q36" s="31">
        <f t="shared" si="8"/>
        <v>1.6613164320794578</v>
      </c>
    </row>
    <row r="37" spans="1:17" ht="18" customHeight="1">
      <c r="A37" s="14" t="s">
        <v>51</v>
      </c>
      <c r="B37" s="31" t="e">
        <f t="shared" si="9"/>
        <v>#DIV/0!</v>
      </c>
      <c r="C37" s="31" t="e">
        <f t="shared" si="9"/>
        <v>#DIV/0!</v>
      </c>
      <c r="D37" s="31">
        <f aca="true" t="shared" si="13" ref="D37:L37">D8/D$22*100</f>
        <v>20.679297050545188</v>
      </c>
      <c r="E37" s="31">
        <f t="shared" si="13"/>
        <v>16.388972743473136</v>
      </c>
      <c r="F37" s="31">
        <f t="shared" si="13"/>
        <v>7.689957630865954</v>
      </c>
      <c r="G37" s="31">
        <f t="shared" si="13"/>
        <v>9.189989092695082</v>
      </c>
      <c r="H37" s="31">
        <f t="shared" si="13"/>
        <v>5.383636703602234</v>
      </c>
      <c r="I37" s="31">
        <f t="shared" si="13"/>
        <v>3.6547163243995824</v>
      </c>
      <c r="J37" s="31">
        <f t="shared" si="13"/>
        <v>5.502916201514293</v>
      </c>
      <c r="K37" s="31">
        <f t="shared" si="13"/>
        <v>3.730745878467482</v>
      </c>
      <c r="L37" s="31">
        <f t="shared" si="13"/>
        <v>2.3449064600155296</v>
      </c>
      <c r="M37" s="31">
        <f t="shared" si="7"/>
        <v>4.932438860467757</v>
      </c>
      <c r="N37" s="31">
        <f t="shared" si="7"/>
        <v>6.190202787333921</v>
      </c>
      <c r="O37" s="31">
        <f t="shared" si="7"/>
        <v>3.2622447433101165</v>
      </c>
      <c r="P37" s="31">
        <f t="shared" si="7"/>
        <v>4.835662563421673</v>
      </c>
      <c r="Q37" s="31">
        <f t="shared" si="8"/>
        <v>4.936620297966911</v>
      </c>
    </row>
    <row r="38" spans="1:17" ht="18" customHeight="1">
      <c r="A38" s="14" t="s">
        <v>52</v>
      </c>
      <c r="B38" s="31" t="e">
        <f t="shared" si="9"/>
        <v>#DIV/0!</v>
      </c>
      <c r="C38" s="31" t="e">
        <f t="shared" si="9"/>
        <v>#DIV/0!</v>
      </c>
      <c r="D38" s="31">
        <f aca="true" t="shared" si="14" ref="D38:L38">D9/D$22*100</f>
        <v>39.880713041147295</v>
      </c>
      <c r="E38" s="31">
        <f t="shared" si="14"/>
        <v>41.454460468785</v>
      </c>
      <c r="F38" s="31">
        <f t="shared" si="14"/>
        <v>44.800535442946384</v>
      </c>
      <c r="G38" s="31">
        <f t="shared" si="14"/>
        <v>50.59798820820408</v>
      </c>
      <c r="H38" s="31">
        <f t="shared" si="14"/>
        <v>53.73840513141529</v>
      </c>
      <c r="I38" s="31">
        <f t="shared" si="14"/>
        <v>57.206594310666716</v>
      </c>
      <c r="J38" s="31">
        <f t="shared" si="14"/>
        <v>52.25115049245378</v>
      </c>
      <c r="K38" s="31">
        <f t="shared" si="14"/>
        <v>61.03909413297961</v>
      </c>
      <c r="L38" s="31">
        <f t="shared" si="14"/>
        <v>61.99973990108592</v>
      </c>
      <c r="M38" s="31">
        <f t="shared" si="7"/>
        <v>64.87250385910211</v>
      </c>
      <c r="N38" s="31">
        <f t="shared" si="7"/>
        <v>65.29540542685233</v>
      </c>
      <c r="O38" s="31">
        <f t="shared" si="7"/>
        <v>68.97498665647507</v>
      </c>
      <c r="P38" s="31">
        <f t="shared" si="7"/>
        <v>67.09104220602465</v>
      </c>
      <c r="Q38" s="31">
        <f t="shared" si="8"/>
        <v>67.11286251268966</v>
      </c>
    </row>
    <row r="39" spans="1:17" ht="18" customHeight="1">
      <c r="A39" s="14" t="s">
        <v>53</v>
      </c>
      <c r="B39" s="31" t="e">
        <f t="shared" si="9"/>
        <v>#DIV/0!</v>
      </c>
      <c r="C39" s="31" t="e">
        <f t="shared" si="9"/>
        <v>#DIV/0!</v>
      </c>
      <c r="D39" s="31">
        <f aca="true" t="shared" si="15" ref="D39:L39">D10/D$22*100</f>
        <v>39.880713041147295</v>
      </c>
      <c r="E39" s="31">
        <f t="shared" si="15"/>
        <v>41.454460468785</v>
      </c>
      <c r="F39" s="31">
        <f t="shared" si="15"/>
        <v>44.800535442946384</v>
      </c>
      <c r="G39" s="31">
        <f t="shared" si="15"/>
        <v>50.59798820820408</v>
      </c>
      <c r="H39" s="31">
        <f t="shared" si="15"/>
        <v>53.73840513141529</v>
      </c>
      <c r="I39" s="31">
        <f t="shared" si="15"/>
        <v>57.206594310666716</v>
      </c>
      <c r="J39" s="31">
        <f t="shared" si="15"/>
        <v>52.25115049245378</v>
      </c>
      <c r="K39" s="31">
        <f t="shared" si="15"/>
        <v>61.03909413297961</v>
      </c>
      <c r="L39" s="31">
        <f t="shared" si="15"/>
        <v>61.99973990108592</v>
      </c>
      <c r="M39" s="31">
        <f t="shared" si="7"/>
        <v>64.87250385910211</v>
      </c>
      <c r="N39" s="31">
        <f t="shared" si="7"/>
        <v>65.29540542685233</v>
      </c>
      <c r="O39" s="31">
        <f t="shared" si="7"/>
        <v>68.97498665647507</v>
      </c>
      <c r="P39" s="31">
        <f t="shared" si="7"/>
        <v>67.09104220602465</v>
      </c>
      <c r="Q39" s="31">
        <f t="shared" si="8"/>
        <v>67.10686064696682</v>
      </c>
    </row>
    <row r="40" spans="1:17" ht="18" customHeight="1">
      <c r="A40" s="14" t="s">
        <v>54</v>
      </c>
      <c r="B40" s="31" t="e">
        <f t="shared" si="9"/>
        <v>#DIV/0!</v>
      </c>
      <c r="C40" s="31" t="e">
        <f t="shared" si="9"/>
        <v>#DIV/0!</v>
      </c>
      <c r="D40" s="31">
        <f aca="true" t="shared" si="16" ref="D40:L40">D11/D$22*100</f>
        <v>2.057562067850864</v>
      </c>
      <c r="E40" s="31">
        <f t="shared" si="16"/>
        <v>2.0500335959334315</v>
      </c>
      <c r="F40" s="31">
        <f t="shared" si="16"/>
        <v>2.122878528416263</v>
      </c>
      <c r="G40" s="31">
        <f t="shared" si="16"/>
        <v>2.3137093979295256</v>
      </c>
      <c r="H40" s="31">
        <f t="shared" si="16"/>
        <v>2.222637736063801</v>
      </c>
      <c r="I40" s="31">
        <f t="shared" si="16"/>
        <v>2.3392293980529275</v>
      </c>
      <c r="J40" s="31">
        <f t="shared" si="16"/>
        <v>2.1543800991452415</v>
      </c>
      <c r="K40" s="31">
        <f t="shared" si="16"/>
        <v>1.9784902989778832</v>
      </c>
      <c r="L40" s="31">
        <f t="shared" si="16"/>
        <v>1.9627905553494314</v>
      </c>
      <c r="M40" s="31">
        <f t="shared" si="7"/>
        <v>1.6063992045492907</v>
      </c>
      <c r="N40" s="31">
        <f t="shared" si="7"/>
        <v>1.6315721503112686</v>
      </c>
      <c r="O40" s="31">
        <f t="shared" si="7"/>
        <v>1.7537674866070545</v>
      </c>
      <c r="P40" s="31">
        <f t="shared" si="7"/>
        <v>1.897061057172942</v>
      </c>
      <c r="Q40" s="31">
        <f t="shared" si="8"/>
        <v>1.9356874365517054</v>
      </c>
    </row>
    <row r="41" spans="1:17" ht="18" customHeight="1">
      <c r="A41" s="14" t="s">
        <v>55</v>
      </c>
      <c r="B41" s="31" t="e">
        <f t="shared" si="9"/>
        <v>#DIV/0!</v>
      </c>
      <c r="C41" s="31" t="e">
        <f t="shared" si="9"/>
        <v>#DIV/0!</v>
      </c>
      <c r="D41" s="31">
        <f aca="true" t="shared" si="17" ref="D41:L41">D12/D$22*100</f>
        <v>3.9034351175130286</v>
      </c>
      <c r="E41" s="31">
        <f t="shared" si="17"/>
        <v>3.7742353273412474</v>
      </c>
      <c r="F41" s="31">
        <f t="shared" si="17"/>
        <v>4.059839367116085</v>
      </c>
      <c r="G41" s="31">
        <f t="shared" si="17"/>
        <v>4.314870292371052</v>
      </c>
      <c r="H41" s="31">
        <f t="shared" si="17"/>
        <v>4.164193907663791</v>
      </c>
      <c r="I41" s="31">
        <f t="shared" si="17"/>
        <v>4.262042633083357</v>
      </c>
      <c r="J41" s="31">
        <f t="shared" si="17"/>
        <v>4.461535872364059</v>
      </c>
      <c r="K41" s="31">
        <f t="shared" si="17"/>
        <v>4.603393134066308</v>
      </c>
      <c r="L41" s="31">
        <f t="shared" si="17"/>
        <v>5.1046324381595705</v>
      </c>
      <c r="M41" s="31">
        <f t="shared" si="7"/>
        <v>4.258822229655704</v>
      </c>
      <c r="N41" s="31">
        <f t="shared" si="7"/>
        <v>4.0990021674423085</v>
      </c>
      <c r="O41" s="31">
        <f t="shared" si="7"/>
        <v>3.9701105041546136</v>
      </c>
      <c r="P41" s="31">
        <f t="shared" si="7"/>
        <v>4.204560387330854</v>
      </c>
      <c r="Q41" s="31">
        <f t="shared" si="8"/>
        <v>4.405540922435317</v>
      </c>
    </row>
    <row r="42" spans="1:17" ht="18" customHeight="1">
      <c r="A42" s="14" t="s">
        <v>56</v>
      </c>
      <c r="B42" s="31" t="e">
        <f t="shared" si="9"/>
        <v>#DIV/0!</v>
      </c>
      <c r="C42" s="31" t="e">
        <f t="shared" si="9"/>
        <v>#DIV/0!</v>
      </c>
      <c r="D42" s="31">
        <f aca="true" t="shared" si="18" ref="D42:L42">D13/D$22*100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8"/>
        <v>0</v>
      </c>
    </row>
    <row r="43" spans="1:17" ht="18" customHeight="1">
      <c r="A43" s="14" t="s">
        <v>57</v>
      </c>
      <c r="B43" s="31" t="e">
        <f t="shared" si="9"/>
        <v>#DIV/0!</v>
      </c>
      <c r="C43" s="31" t="e">
        <f t="shared" si="9"/>
        <v>#DIV/0!</v>
      </c>
      <c r="D43" s="31">
        <f aca="true" t="shared" si="19" ref="D43:L43">D14/D$22*100</f>
        <v>0.09598934064981039</v>
      </c>
      <c r="E43" s="31">
        <f t="shared" si="19"/>
        <v>0.09484764974535256</v>
      </c>
      <c r="F43" s="31">
        <f t="shared" si="19"/>
        <v>0.09768215913750272</v>
      </c>
      <c r="G43" s="31">
        <f t="shared" si="19"/>
        <v>0.10333236237766491</v>
      </c>
      <c r="H43" s="31">
        <f t="shared" si="19"/>
        <v>0.09877486647101384</v>
      </c>
      <c r="I43" s="31">
        <f t="shared" si="19"/>
        <v>0.3231760697824046</v>
      </c>
      <c r="J43" s="31">
        <f t="shared" si="19"/>
        <v>0.872710001103276</v>
      </c>
      <c r="K43" s="31">
        <f t="shared" si="19"/>
        <v>0.0759916621870903</v>
      </c>
      <c r="L43" s="31">
        <f t="shared" si="19"/>
        <v>0.07516093620309135</v>
      </c>
      <c r="M43" s="31">
        <f t="shared" si="7"/>
        <v>0.05677406683381771</v>
      </c>
      <c r="N43" s="31">
        <f t="shared" si="7"/>
        <v>0.169287669229321</v>
      </c>
      <c r="O43" s="31">
        <f t="shared" si="7"/>
        <v>0.029158072997318117</v>
      </c>
      <c r="P43" s="31">
        <f t="shared" si="7"/>
        <v>0.008533020228377753</v>
      </c>
      <c r="Q43" s="31">
        <f t="shared" si="8"/>
        <v>0.00857409388975773</v>
      </c>
    </row>
    <row r="44" spans="1:17" ht="18" customHeight="1">
      <c r="A44" s="14" t="s">
        <v>58</v>
      </c>
      <c r="B44" s="31" t="e">
        <f t="shared" si="9"/>
        <v>#DIV/0!</v>
      </c>
      <c r="C44" s="31" t="e">
        <f t="shared" si="9"/>
        <v>#DIV/0!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7"/>
        <v>0</v>
      </c>
      <c r="P44" s="31">
        <f t="shared" si="7"/>
        <v>0</v>
      </c>
      <c r="Q44" s="31">
        <f t="shared" si="8"/>
        <v>0</v>
      </c>
    </row>
    <row r="45" spans="1:17" ht="18" customHeight="1">
      <c r="A45" s="14" t="s">
        <v>59</v>
      </c>
      <c r="B45" s="31" t="e">
        <f t="shared" si="9"/>
        <v>#DIV/0!</v>
      </c>
      <c r="C45" s="31" t="e">
        <f t="shared" si="9"/>
        <v>#DIV/0!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7"/>
        <v>0</v>
      </c>
      <c r="P45" s="31">
        <f t="shared" si="7"/>
        <v>0</v>
      </c>
      <c r="Q45" s="31">
        <f t="shared" si="8"/>
        <v>0</v>
      </c>
    </row>
    <row r="46" spans="1:17" ht="18" customHeight="1">
      <c r="A46" s="14" t="s">
        <v>60</v>
      </c>
      <c r="B46" s="31" t="e">
        <f t="shared" si="9"/>
        <v>#DIV/0!</v>
      </c>
      <c r="C46" s="31" t="e">
        <f t="shared" si="9"/>
        <v>#DIV/0!</v>
      </c>
      <c r="D46" s="31">
        <f aca="true" t="shared" si="22" ref="D46:L46">D17/D$22*100</f>
        <v>0</v>
      </c>
      <c r="E46" s="31">
        <f t="shared" si="22"/>
        <v>0</v>
      </c>
      <c r="F46" s="31">
        <f t="shared" si="22"/>
        <v>0.24500936623171976</v>
      </c>
      <c r="G46" s="31">
        <f t="shared" si="22"/>
        <v>0.1694565695781871</v>
      </c>
      <c r="H46" s="31">
        <f t="shared" si="22"/>
        <v>0.465827148048485</v>
      </c>
      <c r="I46" s="31">
        <f t="shared" si="22"/>
        <v>0.5659800229935977</v>
      </c>
      <c r="J46" s="31">
        <f t="shared" si="22"/>
        <v>0.48413246043633634</v>
      </c>
      <c r="K46" s="31">
        <f t="shared" si="22"/>
        <v>0.4708389247469845</v>
      </c>
      <c r="L46" s="31">
        <f t="shared" si="22"/>
        <v>0.08759213430283928</v>
      </c>
      <c r="M46" s="31">
        <f t="shared" si="7"/>
        <v>0.1703222005014531</v>
      </c>
      <c r="N46" s="31">
        <f t="shared" si="7"/>
        <v>0.24303983394871267</v>
      </c>
      <c r="O46" s="31">
        <f t="shared" si="7"/>
        <v>0.20377704122984472</v>
      </c>
      <c r="P46" s="31">
        <f t="shared" si="7"/>
        <v>0.26315834384316994</v>
      </c>
      <c r="Q46" s="31">
        <f t="shared" si="8"/>
        <v>0.23218646253463934</v>
      </c>
    </row>
    <row r="47" spans="1:17" ht="18" customHeight="1">
      <c r="A47" s="14" t="s">
        <v>61</v>
      </c>
      <c r="B47" s="31" t="e">
        <f t="shared" si="9"/>
        <v>#DIV/0!</v>
      </c>
      <c r="C47" s="31" t="e">
        <f t="shared" si="9"/>
        <v>#DIV/0!</v>
      </c>
      <c r="D47" s="31">
        <f aca="true" t="shared" si="23" ref="D47:L47">D18/D$22*100</f>
        <v>0</v>
      </c>
      <c r="E47" s="31">
        <f t="shared" si="23"/>
        <v>0</v>
      </c>
      <c r="F47" s="31">
        <f t="shared" si="23"/>
        <v>0.24500936623171976</v>
      </c>
      <c r="G47" s="31">
        <f t="shared" si="23"/>
        <v>0.1694565695781871</v>
      </c>
      <c r="H47" s="31">
        <f t="shared" si="23"/>
        <v>0.465827148048485</v>
      </c>
      <c r="I47" s="31">
        <f t="shared" si="23"/>
        <v>0.5659800229935977</v>
      </c>
      <c r="J47" s="31">
        <f t="shared" si="23"/>
        <v>0.48413246043633634</v>
      </c>
      <c r="K47" s="31">
        <f t="shared" si="23"/>
        <v>0.4708389247469845</v>
      </c>
      <c r="L47" s="31">
        <f t="shared" si="23"/>
        <v>0.08759213430283928</v>
      </c>
      <c r="M47" s="31">
        <f t="shared" si="7"/>
        <v>0.1703222005014531</v>
      </c>
      <c r="N47" s="31">
        <f t="shared" si="7"/>
        <v>0.24303983394871267</v>
      </c>
      <c r="O47" s="31">
        <f t="shared" si="7"/>
        <v>0.20377704122984472</v>
      </c>
      <c r="P47" s="31">
        <f t="shared" si="7"/>
        <v>0.26315834384316994</v>
      </c>
      <c r="Q47" s="31">
        <f t="shared" si="8"/>
        <v>0.23218646253463934</v>
      </c>
    </row>
    <row r="48" spans="1:17" ht="18" customHeight="1">
      <c r="A48" s="14" t="s">
        <v>62</v>
      </c>
      <c r="B48" s="31" t="e">
        <f t="shared" si="9"/>
        <v>#DIV/0!</v>
      </c>
      <c r="C48" s="31" t="e">
        <f t="shared" si="9"/>
        <v>#DIV/0!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7"/>
        <v>0</v>
      </c>
      <c r="P48" s="31">
        <f t="shared" si="7"/>
        <v>0</v>
      </c>
      <c r="Q48" s="31">
        <f t="shared" si="8"/>
        <v>0</v>
      </c>
    </row>
    <row r="49" spans="1:17" ht="18" customHeight="1">
      <c r="A49" s="14" t="s">
        <v>63</v>
      </c>
      <c r="B49" s="31" t="e">
        <f t="shared" si="9"/>
        <v>#DIV/0!</v>
      </c>
      <c r="C49" s="31" t="e">
        <f t="shared" si="9"/>
        <v>#DIV/0!</v>
      </c>
      <c r="D49" s="31">
        <f aca="true" t="shared" si="25" ref="D49:L49">D20/D$22*100</f>
        <v>0</v>
      </c>
      <c r="E49" s="31">
        <f t="shared" si="25"/>
        <v>0</v>
      </c>
      <c r="F49" s="31">
        <f t="shared" si="25"/>
        <v>0</v>
      </c>
      <c r="G49" s="31">
        <f t="shared" si="25"/>
        <v>0</v>
      </c>
      <c r="H49" s="31">
        <f t="shared" si="25"/>
        <v>0</v>
      </c>
      <c r="I49" s="31">
        <f t="shared" si="25"/>
        <v>0</v>
      </c>
      <c r="J49" s="31">
        <f t="shared" si="25"/>
        <v>0</v>
      </c>
      <c r="K49" s="31">
        <f t="shared" si="25"/>
        <v>0</v>
      </c>
      <c r="L49" s="31">
        <f t="shared" si="25"/>
        <v>0</v>
      </c>
      <c r="M49" s="31">
        <f t="shared" si="7"/>
        <v>0</v>
      </c>
      <c r="N49" s="31">
        <f t="shared" si="7"/>
        <v>0</v>
      </c>
      <c r="O49" s="31">
        <f t="shared" si="7"/>
        <v>0</v>
      </c>
      <c r="P49" s="31">
        <f t="shared" si="7"/>
        <v>0</v>
      </c>
      <c r="Q49" s="31">
        <f t="shared" si="8"/>
        <v>0</v>
      </c>
    </row>
    <row r="50" spans="1:17" ht="18" customHeight="1">
      <c r="A50" s="14" t="s">
        <v>64</v>
      </c>
      <c r="B50" s="31" t="e">
        <f t="shared" si="9"/>
        <v>#DIV/0!</v>
      </c>
      <c r="C50" s="31" t="e">
        <f t="shared" si="9"/>
        <v>#DIV/0!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7"/>
        <v>0</v>
      </c>
      <c r="P50" s="31">
        <f t="shared" si="7"/>
        <v>0</v>
      </c>
      <c r="Q50" s="31">
        <f t="shared" si="8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7" ref="D51:L51">+D33+D38+D40+D41+D42+D43+D44+D45+D46</f>
        <v>100</v>
      </c>
      <c r="E51" s="32">
        <f t="shared" si="27"/>
        <v>99.99999999999999</v>
      </c>
      <c r="F51" s="32">
        <f t="shared" si="27"/>
        <v>99.99999999999999</v>
      </c>
      <c r="G51" s="32">
        <f t="shared" si="27"/>
        <v>100.00000000000001</v>
      </c>
      <c r="H51" s="32">
        <f t="shared" si="27"/>
        <v>100.00000000000001</v>
      </c>
      <c r="I51" s="32">
        <f t="shared" si="27"/>
        <v>100.00000000000001</v>
      </c>
      <c r="J51" s="32">
        <f t="shared" si="27"/>
        <v>100</v>
      </c>
      <c r="K51" s="32">
        <f t="shared" si="27"/>
        <v>100.00000000000001</v>
      </c>
      <c r="L51" s="32">
        <f t="shared" si="27"/>
        <v>100</v>
      </c>
      <c r="M51" s="32">
        <f>+M33+M38+M40+M41+M42+M43+M44+M45+M46</f>
        <v>100.00000000000001</v>
      </c>
      <c r="N51" s="32">
        <f>+N33+N38+N40+N41+N42+N43+N44+N45+N46</f>
        <v>100.00000000000001</v>
      </c>
      <c r="O51" s="32">
        <f>+O33+O38+O40+O41+O42+O43+O44+O45+O46</f>
        <v>100</v>
      </c>
      <c r="P51" s="32">
        <f>+P33+P38+P40+P41+P42+P43+P44+P45+P46</f>
        <v>100.00000000000001</v>
      </c>
      <c r="Q51" s="32">
        <f>+Q33+Q38+Q40+Q41+Q42+Q43+Q44+Q45+Q46</f>
        <v>100.00000000000001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N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湯津上村</v>
      </c>
      <c r="P1" s="34" t="str">
        <f>'財政指標'!$M$1</f>
        <v>湯津上村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2" t="s">
        <v>195</v>
      </c>
      <c r="P3" s="2" t="s">
        <v>196</v>
      </c>
      <c r="Q3" s="2" t="s">
        <v>201</v>
      </c>
    </row>
    <row r="4" spans="1:17" ht="18" customHeight="1">
      <c r="A4" s="19" t="s">
        <v>67</v>
      </c>
      <c r="B4" s="19"/>
      <c r="C4" s="15"/>
      <c r="D4" s="15">
        <v>641562</v>
      </c>
      <c r="E4" s="15">
        <v>682732</v>
      </c>
      <c r="F4" s="15">
        <v>727744</v>
      </c>
      <c r="G4" s="15">
        <v>743615</v>
      </c>
      <c r="H4" s="15">
        <v>763563</v>
      </c>
      <c r="I4" s="15">
        <v>780779</v>
      </c>
      <c r="J4" s="17">
        <v>809861</v>
      </c>
      <c r="K4" s="16">
        <v>845624</v>
      </c>
      <c r="L4" s="19">
        <v>801558</v>
      </c>
      <c r="M4" s="19">
        <v>793133</v>
      </c>
      <c r="N4" s="19">
        <v>760959</v>
      </c>
      <c r="O4" s="19">
        <v>753179</v>
      </c>
      <c r="P4" s="19">
        <v>731967</v>
      </c>
      <c r="Q4" s="19">
        <v>749741</v>
      </c>
    </row>
    <row r="5" spans="1:17" ht="18" customHeight="1">
      <c r="A5" s="19" t="s">
        <v>68</v>
      </c>
      <c r="B5" s="19"/>
      <c r="C5" s="15"/>
      <c r="D5" s="15">
        <v>426694</v>
      </c>
      <c r="E5" s="15">
        <v>458456</v>
      </c>
      <c r="F5" s="15">
        <v>488129</v>
      </c>
      <c r="G5" s="15">
        <v>503707</v>
      </c>
      <c r="H5" s="15">
        <v>515095</v>
      </c>
      <c r="I5" s="15">
        <v>530624</v>
      </c>
      <c r="J5" s="17">
        <v>543151</v>
      </c>
      <c r="K5" s="16">
        <v>565861</v>
      </c>
      <c r="L5" s="19">
        <v>554515</v>
      </c>
      <c r="M5" s="19">
        <v>528518</v>
      </c>
      <c r="N5" s="19">
        <v>507676</v>
      </c>
      <c r="O5" s="19">
        <v>488997</v>
      </c>
      <c r="P5" s="19">
        <v>480413</v>
      </c>
      <c r="Q5" s="19">
        <v>488648</v>
      </c>
    </row>
    <row r="6" spans="1:17" ht="18" customHeight="1">
      <c r="A6" s="19" t="s">
        <v>69</v>
      </c>
      <c r="B6" s="19"/>
      <c r="C6" s="15"/>
      <c r="D6" s="15">
        <v>17767</v>
      </c>
      <c r="E6" s="15">
        <v>21248</v>
      </c>
      <c r="F6" s="15">
        <v>86903</v>
      </c>
      <c r="G6" s="15">
        <v>86898</v>
      </c>
      <c r="H6" s="15">
        <v>115240</v>
      </c>
      <c r="I6" s="15">
        <v>140293</v>
      </c>
      <c r="J6" s="17">
        <v>121346</v>
      </c>
      <c r="K6" s="20">
        <v>133591</v>
      </c>
      <c r="L6" s="19">
        <v>134721</v>
      </c>
      <c r="M6" s="19">
        <v>31375</v>
      </c>
      <c r="N6" s="19">
        <v>51079</v>
      </c>
      <c r="O6" s="19">
        <v>60962</v>
      </c>
      <c r="P6" s="19">
        <v>81860</v>
      </c>
      <c r="Q6" s="19">
        <v>91097</v>
      </c>
    </row>
    <row r="7" spans="1:17" ht="18" customHeight="1">
      <c r="A7" s="19" t="s">
        <v>70</v>
      </c>
      <c r="B7" s="19"/>
      <c r="C7" s="15"/>
      <c r="D7" s="15">
        <v>141707</v>
      </c>
      <c r="E7" s="15">
        <v>151560</v>
      </c>
      <c r="F7" s="15">
        <v>157597</v>
      </c>
      <c r="G7" s="15">
        <v>165987</v>
      </c>
      <c r="H7" s="15">
        <v>186178</v>
      </c>
      <c r="I7" s="15">
        <v>182532</v>
      </c>
      <c r="J7" s="17">
        <v>187431</v>
      </c>
      <c r="K7" s="16">
        <v>192027</v>
      </c>
      <c r="L7" s="19">
        <v>185747</v>
      </c>
      <c r="M7" s="19">
        <v>159619</v>
      </c>
      <c r="N7" s="19">
        <v>153310</v>
      </c>
      <c r="O7" s="19">
        <v>166933</v>
      </c>
      <c r="P7" s="19">
        <v>193253</v>
      </c>
      <c r="Q7" s="19">
        <v>197938</v>
      </c>
    </row>
    <row r="8" spans="1:17" ht="18" customHeight="1">
      <c r="A8" s="19" t="s">
        <v>71</v>
      </c>
      <c r="B8" s="19"/>
      <c r="C8" s="15"/>
      <c r="D8" s="15">
        <v>141707</v>
      </c>
      <c r="E8" s="15">
        <v>151560</v>
      </c>
      <c r="F8" s="15">
        <v>157597</v>
      </c>
      <c r="G8" s="15">
        <v>165987</v>
      </c>
      <c r="H8" s="15">
        <v>186178</v>
      </c>
      <c r="I8" s="15">
        <v>182532</v>
      </c>
      <c r="J8" s="17">
        <v>187431</v>
      </c>
      <c r="K8" s="16">
        <v>192027</v>
      </c>
      <c r="L8" s="19">
        <v>185747</v>
      </c>
      <c r="M8" s="19">
        <v>159619</v>
      </c>
      <c r="N8" s="19">
        <v>153310</v>
      </c>
      <c r="O8" s="19">
        <v>166933</v>
      </c>
      <c r="P8" s="19">
        <v>193253</v>
      </c>
      <c r="Q8" s="19">
        <v>197938</v>
      </c>
    </row>
    <row r="9" spans="1:17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18" customHeight="1">
      <c r="A10" s="19" t="s">
        <v>73</v>
      </c>
      <c r="B10" s="19"/>
      <c r="C10" s="15"/>
      <c r="D10" s="15">
        <v>221882</v>
      </c>
      <c r="E10" s="15">
        <v>240598</v>
      </c>
      <c r="F10" s="15">
        <v>245368</v>
      </c>
      <c r="G10" s="15">
        <v>254972</v>
      </c>
      <c r="H10" s="15">
        <v>309716</v>
      </c>
      <c r="I10" s="15">
        <v>348649</v>
      </c>
      <c r="J10" s="17">
        <v>359017</v>
      </c>
      <c r="K10" s="16">
        <v>358834</v>
      </c>
      <c r="L10" s="19">
        <v>373434</v>
      </c>
      <c r="M10" s="19">
        <v>337521</v>
      </c>
      <c r="N10" s="19">
        <v>411607</v>
      </c>
      <c r="O10" s="19">
        <v>325135</v>
      </c>
      <c r="P10" s="19">
        <v>305022</v>
      </c>
      <c r="Q10" s="19">
        <v>349256</v>
      </c>
    </row>
    <row r="11" spans="1:17" ht="18" customHeight="1">
      <c r="A11" s="19" t="s">
        <v>74</v>
      </c>
      <c r="B11" s="19"/>
      <c r="C11" s="15"/>
      <c r="D11" s="15">
        <v>21803</v>
      </c>
      <c r="E11" s="15">
        <v>23926</v>
      </c>
      <c r="F11" s="15">
        <v>26240</v>
      </c>
      <c r="G11" s="15">
        <v>10380</v>
      </c>
      <c r="H11" s="15">
        <v>13072</v>
      </c>
      <c r="I11" s="15">
        <v>18837</v>
      </c>
      <c r="J11" s="17">
        <v>15451</v>
      </c>
      <c r="K11" s="17">
        <v>16361</v>
      </c>
      <c r="L11" s="19">
        <v>10048</v>
      </c>
      <c r="M11" s="19">
        <v>18313</v>
      </c>
      <c r="N11" s="19">
        <v>36261</v>
      </c>
      <c r="O11" s="19">
        <v>12023</v>
      </c>
      <c r="P11" s="19">
        <v>18057</v>
      </c>
      <c r="Q11" s="19">
        <v>32934</v>
      </c>
    </row>
    <row r="12" spans="1:17" ht="18" customHeight="1">
      <c r="A12" s="19" t="s">
        <v>75</v>
      </c>
      <c r="B12" s="19"/>
      <c r="C12" s="15"/>
      <c r="D12" s="15">
        <v>272662</v>
      </c>
      <c r="E12" s="15">
        <v>259737</v>
      </c>
      <c r="F12" s="15">
        <v>321836</v>
      </c>
      <c r="G12" s="15">
        <v>326834</v>
      </c>
      <c r="H12" s="15">
        <v>293480</v>
      </c>
      <c r="I12" s="15">
        <v>382753</v>
      </c>
      <c r="J12" s="17">
        <v>382078</v>
      </c>
      <c r="K12" s="17">
        <v>325221</v>
      </c>
      <c r="L12" s="19">
        <v>338474</v>
      </c>
      <c r="M12" s="19">
        <v>310161</v>
      </c>
      <c r="N12" s="19">
        <v>340587</v>
      </c>
      <c r="O12" s="19">
        <v>375010</v>
      </c>
      <c r="P12" s="19">
        <v>348431</v>
      </c>
      <c r="Q12" s="19">
        <v>358751</v>
      </c>
    </row>
    <row r="13" spans="1:17" ht="18" customHeight="1">
      <c r="A13" s="19" t="s">
        <v>76</v>
      </c>
      <c r="B13" s="19"/>
      <c r="C13" s="15"/>
      <c r="D13" s="15">
        <v>136637</v>
      </c>
      <c r="E13" s="15">
        <v>137091</v>
      </c>
      <c r="F13" s="15">
        <v>153050</v>
      </c>
      <c r="G13" s="15">
        <v>157035</v>
      </c>
      <c r="H13" s="15">
        <v>163779</v>
      </c>
      <c r="I13" s="15">
        <v>176436</v>
      </c>
      <c r="J13" s="17">
        <v>182002</v>
      </c>
      <c r="K13" s="17">
        <v>193161</v>
      </c>
      <c r="L13" s="19">
        <v>183588</v>
      </c>
      <c r="M13" s="19">
        <v>187853</v>
      </c>
      <c r="N13" s="19">
        <v>198321</v>
      </c>
      <c r="O13" s="19">
        <v>206142</v>
      </c>
      <c r="P13" s="19">
        <v>206889</v>
      </c>
      <c r="Q13" s="19">
        <v>219890</v>
      </c>
    </row>
    <row r="14" spans="1:17" ht="18" customHeight="1">
      <c r="A14" s="19" t="s">
        <v>77</v>
      </c>
      <c r="B14" s="19"/>
      <c r="C14" s="15"/>
      <c r="D14" s="15">
        <v>102557</v>
      </c>
      <c r="E14" s="15">
        <v>122913</v>
      </c>
      <c r="F14" s="15">
        <v>86836</v>
      </c>
      <c r="G14" s="15">
        <v>117885</v>
      </c>
      <c r="H14" s="15">
        <v>112366</v>
      </c>
      <c r="I14" s="15">
        <v>102395</v>
      </c>
      <c r="J14" s="17">
        <v>101300</v>
      </c>
      <c r="K14" s="17">
        <v>92649</v>
      </c>
      <c r="L14" s="19">
        <v>111133</v>
      </c>
      <c r="M14" s="19">
        <v>166137</v>
      </c>
      <c r="N14" s="19">
        <v>174896</v>
      </c>
      <c r="O14" s="19">
        <v>193148</v>
      </c>
      <c r="P14" s="19">
        <v>199294</v>
      </c>
      <c r="Q14" s="19">
        <v>200182</v>
      </c>
    </row>
    <row r="15" spans="1:17" ht="18" customHeight="1">
      <c r="A15" s="19" t="s">
        <v>78</v>
      </c>
      <c r="B15" s="19"/>
      <c r="C15" s="15"/>
      <c r="D15" s="15">
        <v>126000</v>
      </c>
      <c r="E15" s="15">
        <v>142000</v>
      </c>
      <c r="F15" s="15">
        <v>164348</v>
      </c>
      <c r="G15" s="15">
        <v>48200</v>
      </c>
      <c r="H15" s="15">
        <v>104360</v>
      </c>
      <c r="I15" s="15">
        <v>110420</v>
      </c>
      <c r="J15" s="17">
        <v>180626</v>
      </c>
      <c r="K15" s="16">
        <v>120156</v>
      </c>
      <c r="L15" s="19">
        <v>173089</v>
      </c>
      <c r="M15" s="19">
        <v>339757</v>
      </c>
      <c r="N15" s="19">
        <v>43800</v>
      </c>
      <c r="O15" s="19">
        <v>40</v>
      </c>
      <c r="P15" s="19">
        <v>72266</v>
      </c>
      <c r="Q15" s="19">
        <v>509</v>
      </c>
    </row>
    <row r="16" spans="1:17" ht="18" customHeight="1">
      <c r="A16" s="19" t="s">
        <v>79</v>
      </c>
      <c r="B16" s="19"/>
      <c r="C16" s="15"/>
      <c r="D16" s="15">
        <v>325</v>
      </c>
      <c r="E16" s="15">
        <v>18350</v>
      </c>
      <c r="F16" s="15">
        <v>68350</v>
      </c>
      <c r="G16" s="15">
        <v>50000</v>
      </c>
      <c r="H16" s="15">
        <v>50033</v>
      </c>
      <c r="I16" s="15">
        <v>50000</v>
      </c>
      <c r="J16" s="17">
        <v>50000</v>
      </c>
      <c r="K16" s="16">
        <v>50150</v>
      </c>
      <c r="L16" s="19">
        <v>50150</v>
      </c>
      <c r="M16" s="19">
        <v>70150</v>
      </c>
      <c r="N16" s="19">
        <v>50000</v>
      </c>
      <c r="O16" s="19">
        <v>50000</v>
      </c>
      <c r="P16" s="19">
        <v>50000</v>
      </c>
      <c r="Q16" s="19">
        <v>50000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1017227</v>
      </c>
      <c r="E18" s="15">
        <v>596398</v>
      </c>
      <c r="F18" s="15">
        <v>981066</v>
      </c>
      <c r="G18" s="15">
        <v>921883</v>
      </c>
      <c r="H18" s="15">
        <v>693656</v>
      </c>
      <c r="I18" s="15">
        <v>836541</v>
      </c>
      <c r="J18" s="17">
        <v>636234</v>
      </c>
      <c r="K18" s="16">
        <v>471075</v>
      </c>
      <c r="L18" s="19">
        <v>601471</v>
      </c>
      <c r="M18" s="19">
        <v>492121</v>
      </c>
      <c r="N18" s="19">
        <v>662874</v>
      </c>
      <c r="O18" s="19">
        <v>597736</v>
      </c>
      <c r="P18" s="19">
        <v>1109245</v>
      </c>
      <c r="Q18" s="19">
        <v>1303528</v>
      </c>
    </row>
    <row r="19" spans="1:17" ht="18" customHeight="1">
      <c r="A19" s="19" t="s">
        <v>81</v>
      </c>
      <c r="B19" s="19"/>
      <c r="C19" s="15"/>
      <c r="D19" s="15">
        <v>539467</v>
      </c>
      <c r="E19" s="15">
        <v>10776</v>
      </c>
      <c r="F19" s="15">
        <v>120514</v>
      </c>
      <c r="G19" s="15">
        <v>93721</v>
      </c>
      <c r="H19" s="15">
        <v>36150</v>
      </c>
      <c r="I19" s="15">
        <v>42638</v>
      </c>
      <c r="J19" s="17">
        <v>22659</v>
      </c>
      <c r="K19" s="16">
        <v>23512</v>
      </c>
      <c r="L19" s="19">
        <v>28599</v>
      </c>
      <c r="M19" s="19">
        <v>22621</v>
      </c>
      <c r="N19" s="19">
        <v>175425</v>
      </c>
      <c r="O19" s="19">
        <v>15029</v>
      </c>
      <c r="P19" s="19">
        <v>54951</v>
      </c>
      <c r="Q19" s="19">
        <v>55839</v>
      </c>
    </row>
    <row r="20" spans="1:17" ht="18" customHeight="1">
      <c r="A20" s="19" t="s">
        <v>82</v>
      </c>
      <c r="B20" s="19"/>
      <c r="C20" s="15"/>
      <c r="D20" s="15">
        <v>477760</v>
      </c>
      <c r="E20" s="15">
        <v>585622</v>
      </c>
      <c r="F20" s="15">
        <v>860552</v>
      </c>
      <c r="G20" s="15">
        <v>828162</v>
      </c>
      <c r="H20" s="15">
        <v>640038</v>
      </c>
      <c r="I20" s="15">
        <v>760499</v>
      </c>
      <c r="J20" s="17">
        <v>561796</v>
      </c>
      <c r="K20" s="16">
        <v>393498</v>
      </c>
      <c r="L20" s="19">
        <v>492786</v>
      </c>
      <c r="M20" s="19">
        <v>400787</v>
      </c>
      <c r="N20" s="19">
        <v>433068</v>
      </c>
      <c r="O20" s="19">
        <v>518167</v>
      </c>
      <c r="P20" s="19">
        <v>1029686</v>
      </c>
      <c r="Q20" s="19">
        <v>1225976</v>
      </c>
    </row>
    <row r="21" spans="1:17" ht="18" customHeight="1">
      <c r="A21" s="19" t="s">
        <v>185</v>
      </c>
      <c r="B21" s="19"/>
      <c r="C21" s="15"/>
      <c r="D21" s="15">
        <v>18572</v>
      </c>
      <c r="E21" s="15">
        <v>9342</v>
      </c>
      <c r="F21" s="15">
        <v>0</v>
      </c>
      <c r="G21" s="15">
        <v>332</v>
      </c>
      <c r="H21" s="15">
        <v>10608</v>
      </c>
      <c r="I21" s="15">
        <v>0</v>
      </c>
      <c r="J21" s="17">
        <v>0</v>
      </c>
      <c r="K21" s="16">
        <v>21641</v>
      </c>
      <c r="L21" s="19">
        <v>31858</v>
      </c>
      <c r="M21" s="19">
        <v>73357</v>
      </c>
      <c r="N21" s="19">
        <v>169703</v>
      </c>
      <c r="O21" s="19">
        <v>418</v>
      </c>
      <c r="P21" s="19">
        <v>0</v>
      </c>
      <c r="Q21" s="19">
        <v>10065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2582064</v>
      </c>
      <c r="E23" s="15">
        <f t="shared" si="0"/>
        <v>2268804</v>
      </c>
      <c r="F23" s="15">
        <f t="shared" si="0"/>
        <v>2866288</v>
      </c>
      <c r="G23" s="15">
        <f t="shared" si="0"/>
        <v>2726986</v>
      </c>
      <c r="H23" s="15">
        <f aca="true" t="shared" si="1" ref="H23:N23">SUM(H4:H22)-H5-H8-H9-H13-H19-H20</f>
        <v>2652272</v>
      </c>
      <c r="I23" s="15">
        <f t="shared" si="1"/>
        <v>2953199</v>
      </c>
      <c r="J23" s="17">
        <f t="shared" si="1"/>
        <v>2843344</v>
      </c>
      <c r="K23" s="16">
        <f t="shared" si="1"/>
        <v>2627329</v>
      </c>
      <c r="L23" s="21">
        <f t="shared" si="1"/>
        <v>2811683</v>
      </c>
      <c r="M23" s="21">
        <f t="shared" si="1"/>
        <v>2791644</v>
      </c>
      <c r="N23" s="21">
        <f t="shared" si="1"/>
        <v>2855076</v>
      </c>
      <c r="O23" s="21">
        <f>SUM(O4:O22)-O5-O8-O9-O13-O19-O20</f>
        <v>2534584</v>
      </c>
      <c r="P23" s="21">
        <f>SUM(P4:P22)-P5-P8-P9-P13-P19-P20</f>
        <v>3109395</v>
      </c>
      <c r="Q23" s="21">
        <f>SUM(Q4:Q22)-Q5-Q8-Q9-Q13-Q19-Q20</f>
        <v>3344001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801036</v>
      </c>
      <c r="E24" s="15">
        <f t="shared" si="2"/>
        <v>855540</v>
      </c>
      <c r="F24" s="15">
        <f t="shared" si="2"/>
        <v>972244</v>
      </c>
      <c r="G24" s="15">
        <f t="shared" si="2"/>
        <v>996500</v>
      </c>
      <c r="H24" s="15">
        <f aca="true" t="shared" si="3" ref="H24:M24">SUM(H4:H7)-H5</f>
        <v>1064981</v>
      </c>
      <c r="I24" s="15">
        <f t="shared" si="3"/>
        <v>1103604</v>
      </c>
      <c r="J24" s="17">
        <f t="shared" si="3"/>
        <v>1118638</v>
      </c>
      <c r="K24" s="16">
        <f t="shared" si="3"/>
        <v>1171242</v>
      </c>
      <c r="L24" s="21">
        <f t="shared" si="3"/>
        <v>1122026</v>
      </c>
      <c r="M24" s="21">
        <f t="shared" si="3"/>
        <v>984127</v>
      </c>
      <c r="N24" s="21">
        <f>SUM(N4:N7)-N5</f>
        <v>965348</v>
      </c>
      <c r="O24" s="21">
        <f>SUM(O4:O7)-O5</f>
        <v>981074</v>
      </c>
      <c r="P24" s="21">
        <f>SUM(P4:P7)-P5</f>
        <v>1007080</v>
      </c>
      <c r="Q24" s="21">
        <f>SUM(Q4:Q7)-Q5</f>
        <v>1038776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1035799</v>
      </c>
      <c r="E25" s="15">
        <f t="shared" si="4"/>
        <v>605740</v>
      </c>
      <c r="F25" s="15">
        <f t="shared" si="4"/>
        <v>981066</v>
      </c>
      <c r="G25" s="15">
        <f t="shared" si="4"/>
        <v>922215</v>
      </c>
      <c r="H25" s="15">
        <f aca="true" t="shared" si="5" ref="H25:M25">+H18+H21+H22</f>
        <v>704264</v>
      </c>
      <c r="I25" s="15">
        <f t="shared" si="5"/>
        <v>836541</v>
      </c>
      <c r="J25" s="17">
        <f t="shared" si="5"/>
        <v>636234</v>
      </c>
      <c r="K25" s="16">
        <f t="shared" si="5"/>
        <v>492716</v>
      </c>
      <c r="L25" s="21">
        <f t="shared" si="5"/>
        <v>633329</v>
      </c>
      <c r="M25" s="21">
        <f t="shared" si="5"/>
        <v>565478</v>
      </c>
      <c r="N25" s="21">
        <f>+N18+N21+N22</f>
        <v>832577</v>
      </c>
      <c r="O25" s="21">
        <f>+O18+O21+O22</f>
        <v>598154</v>
      </c>
      <c r="P25" s="21">
        <f>+P18+P21+P22</f>
        <v>1109245</v>
      </c>
      <c r="Q25" s="21">
        <f>+Q18+Q21+Q22</f>
        <v>1313593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湯津上村</v>
      </c>
      <c r="P30" s="34"/>
      <c r="Q30" s="34" t="str">
        <f>'財政指標'!$M$1</f>
        <v>湯津上村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190</v>
      </c>
      <c r="O32" s="2" t="s">
        <v>195</v>
      </c>
      <c r="P32" s="2" t="s">
        <v>196</v>
      </c>
      <c r="Q32" s="2" t="s">
        <v>201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24.846866692692355</v>
      </c>
      <c r="E33" s="35">
        <f t="shared" si="6"/>
        <v>30.09215428040501</v>
      </c>
      <c r="F33" s="35">
        <f t="shared" si="6"/>
        <v>25.38977241644943</v>
      </c>
      <c r="G33" s="35">
        <f t="shared" si="6"/>
        <v>27.268750187936426</v>
      </c>
      <c r="H33" s="35">
        <f t="shared" si="6"/>
        <v>28.789015606242497</v>
      </c>
      <c r="I33" s="35">
        <f t="shared" si="6"/>
        <v>26.438414749564792</v>
      </c>
      <c r="J33" s="35">
        <f t="shared" si="6"/>
        <v>28.482695023887366</v>
      </c>
      <c r="K33" s="35">
        <f t="shared" si="6"/>
        <v>32.185691247651135</v>
      </c>
      <c r="L33" s="35">
        <f t="shared" si="6"/>
        <v>28.50812129247856</v>
      </c>
      <c r="M33" s="35">
        <f aca="true" t="shared" si="7" ref="M33:N51">M4/M$23*100</f>
        <v>28.41096500843231</v>
      </c>
      <c r="N33" s="35">
        <f t="shared" si="7"/>
        <v>26.652845668556637</v>
      </c>
      <c r="O33" s="35">
        <f aca="true" t="shared" si="8" ref="O33:P51">O4/O$23*100</f>
        <v>29.71607964068265</v>
      </c>
      <c r="P33" s="35">
        <f t="shared" si="8"/>
        <v>23.540495819926385</v>
      </c>
      <c r="Q33" s="35">
        <f aca="true" t="shared" si="9" ref="Q33:Q51">Q4/Q$23*100</f>
        <v>22.420477745072446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16.525306886273928</v>
      </c>
      <c r="E34" s="35">
        <f t="shared" si="10"/>
        <v>20.20694603852955</v>
      </c>
      <c r="F34" s="35">
        <f t="shared" si="10"/>
        <v>17.0300053588474</v>
      </c>
      <c r="G34" s="35">
        <f t="shared" si="10"/>
        <v>18.471198605346707</v>
      </c>
      <c r="H34" s="35">
        <f t="shared" si="10"/>
        <v>19.42089649930324</v>
      </c>
      <c r="I34" s="35">
        <f t="shared" si="10"/>
        <v>17.967769865830242</v>
      </c>
      <c r="J34" s="35">
        <f t="shared" si="10"/>
        <v>19.102542639933827</v>
      </c>
      <c r="K34" s="35">
        <f t="shared" si="10"/>
        <v>21.537500632771913</v>
      </c>
      <c r="L34" s="35">
        <f t="shared" si="10"/>
        <v>19.721817857845284</v>
      </c>
      <c r="M34" s="35">
        <f t="shared" si="7"/>
        <v>18.932141777389955</v>
      </c>
      <c r="N34" s="35">
        <f t="shared" si="7"/>
        <v>17.781523153849495</v>
      </c>
      <c r="O34" s="35">
        <f t="shared" si="8"/>
        <v>19.292988514091462</v>
      </c>
      <c r="P34" s="35">
        <f t="shared" si="8"/>
        <v>15.450368962450895</v>
      </c>
      <c r="Q34" s="35">
        <f t="shared" si="9"/>
        <v>14.612675056018226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0.6880929365035103</v>
      </c>
      <c r="E35" s="35">
        <f t="shared" si="10"/>
        <v>0.936528673256923</v>
      </c>
      <c r="F35" s="35">
        <f t="shared" si="10"/>
        <v>3.0319004929023183</v>
      </c>
      <c r="G35" s="35">
        <f t="shared" si="10"/>
        <v>3.186595017356158</v>
      </c>
      <c r="H35" s="35">
        <f t="shared" si="10"/>
        <v>4.3449540620268206</v>
      </c>
      <c r="I35" s="35">
        <f t="shared" si="10"/>
        <v>4.750543393790937</v>
      </c>
      <c r="J35" s="35">
        <f t="shared" si="10"/>
        <v>4.267721387211678</v>
      </c>
      <c r="K35" s="35">
        <f t="shared" si="10"/>
        <v>5.084669639774844</v>
      </c>
      <c r="L35" s="35">
        <f t="shared" si="10"/>
        <v>4.791471869339467</v>
      </c>
      <c r="M35" s="35">
        <f t="shared" si="7"/>
        <v>1.1238897223284918</v>
      </c>
      <c r="N35" s="35">
        <f t="shared" si="7"/>
        <v>1.7890592054292074</v>
      </c>
      <c r="O35" s="35">
        <f t="shared" si="8"/>
        <v>2.4052073239632223</v>
      </c>
      <c r="P35" s="35">
        <f t="shared" si="8"/>
        <v>2.632666483351263</v>
      </c>
      <c r="Q35" s="35">
        <f t="shared" si="9"/>
        <v>2.7241917690814086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5.488128876743566</v>
      </c>
      <c r="E36" s="35">
        <f t="shared" si="10"/>
        <v>6.680171579387201</v>
      </c>
      <c r="F36" s="35">
        <f t="shared" si="10"/>
        <v>5.498296053990388</v>
      </c>
      <c r="G36" s="35">
        <f t="shared" si="10"/>
        <v>6.086829928719839</v>
      </c>
      <c r="H36" s="35">
        <f t="shared" si="10"/>
        <v>7.019566620618097</v>
      </c>
      <c r="I36" s="35">
        <f t="shared" si="10"/>
        <v>6.180822897474908</v>
      </c>
      <c r="J36" s="35">
        <f t="shared" si="10"/>
        <v>6.591921343319697</v>
      </c>
      <c r="K36" s="35">
        <f t="shared" si="10"/>
        <v>7.308829613649452</v>
      </c>
      <c r="L36" s="35">
        <f t="shared" si="10"/>
        <v>6.6062568219817095</v>
      </c>
      <c r="M36" s="35">
        <f t="shared" si="7"/>
        <v>5.717741947039092</v>
      </c>
      <c r="N36" s="35">
        <f t="shared" si="7"/>
        <v>5.369734465912641</v>
      </c>
      <c r="O36" s="35">
        <f t="shared" si="8"/>
        <v>6.586209018915924</v>
      </c>
      <c r="P36" s="35">
        <f t="shared" si="8"/>
        <v>6.215131882568795</v>
      </c>
      <c r="Q36" s="35">
        <f t="shared" si="9"/>
        <v>5.919196794498567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5.488128876743566</v>
      </c>
      <c r="E37" s="35">
        <f t="shared" si="10"/>
        <v>6.680171579387201</v>
      </c>
      <c r="F37" s="35">
        <f t="shared" si="10"/>
        <v>5.498296053990388</v>
      </c>
      <c r="G37" s="35">
        <f t="shared" si="10"/>
        <v>6.086829928719839</v>
      </c>
      <c r="H37" s="35">
        <f t="shared" si="10"/>
        <v>7.019566620618097</v>
      </c>
      <c r="I37" s="35">
        <f t="shared" si="10"/>
        <v>6.180822897474908</v>
      </c>
      <c r="J37" s="35">
        <f t="shared" si="10"/>
        <v>6.591921343319697</v>
      </c>
      <c r="K37" s="35">
        <f t="shared" si="10"/>
        <v>7.308829613649452</v>
      </c>
      <c r="L37" s="35">
        <f t="shared" si="10"/>
        <v>6.6062568219817095</v>
      </c>
      <c r="M37" s="35">
        <f t="shared" si="7"/>
        <v>5.717741947039092</v>
      </c>
      <c r="N37" s="35">
        <f t="shared" si="7"/>
        <v>5.369734465912641</v>
      </c>
      <c r="O37" s="35">
        <f t="shared" si="8"/>
        <v>6.586209018915924</v>
      </c>
      <c r="P37" s="35">
        <f t="shared" si="8"/>
        <v>6.215131882568795</v>
      </c>
      <c r="Q37" s="35">
        <f t="shared" si="9"/>
        <v>5.919196794498567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  <c r="Q38" s="35">
        <f t="shared" si="9"/>
        <v>0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8.593202957014233</v>
      </c>
      <c r="E39" s="35">
        <f t="shared" si="10"/>
        <v>10.604618115976523</v>
      </c>
      <c r="F39" s="35">
        <f t="shared" si="10"/>
        <v>8.56047961684241</v>
      </c>
      <c r="G39" s="35">
        <f t="shared" si="10"/>
        <v>9.349956325408344</v>
      </c>
      <c r="H39" s="35">
        <f t="shared" si="10"/>
        <v>11.677384521647854</v>
      </c>
      <c r="I39" s="35">
        <f t="shared" si="10"/>
        <v>11.805807871396407</v>
      </c>
      <c r="J39" s="35">
        <f t="shared" si="10"/>
        <v>12.626576312961078</v>
      </c>
      <c r="K39" s="35">
        <f t="shared" si="10"/>
        <v>13.657748991466237</v>
      </c>
      <c r="L39" s="35">
        <f t="shared" si="10"/>
        <v>13.28151146484152</v>
      </c>
      <c r="M39" s="35">
        <f t="shared" si="7"/>
        <v>12.090402644463262</v>
      </c>
      <c r="N39" s="35">
        <f t="shared" si="7"/>
        <v>14.416674021987506</v>
      </c>
      <c r="O39" s="35">
        <f t="shared" si="8"/>
        <v>12.827943362697782</v>
      </c>
      <c r="P39" s="35">
        <f t="shared" si="8"/>
        <v>9.809689666317723</v>
      </c>
      <c r="Q39" s="35">
        <f t="shared" si="9"/>
        <v>10.44425524992367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0.8444019977816196</v>
      </c>
      <c r="E40" s="35">
        <f t="shared" si="10"/>
        <v>1.054564431303894</v>
      </c>
      <c r="F40" s="35">
        <f t="shared" si="10"/>
        <v>0.9154697643781783</v>
      </c>
      <c r="G40" s="35">
        <f t="shared" si="10"/>
        <v>0.3806400179538876</v>
      </c>
      <c r="H40" s="35">
        <f t="shared" si="10"/>
        <v>0.49286046076722145</v>
      </c>
      <c r="I40" s="35">
        <f t="shared" si="10"/>
        <v>0.637850683276</v>
      </c>
      <c r="J40" s="35">
        <f t="shared" si="10"/>
        <v>0.5434094502810776</v>
      </c>
      <c r="K40" s="35">
        <f t="shared" si="10"/>
        <v>0.622723686298899</v>
      </c>
      <c r="L40" s="35">
        <f t="shared" si="10"/>
        <v>0.3573660330840995</v>
      </c>
      <c r="M40" s="35">
        <f t="shared" si="7"/>
        <v>0.6559933859761489</v>
      </c>
      <c r="N40" s="35">
        <f t="shared" si="7"/>
        <v>1.2700537568877326</v>
      </c>
      <c r="O40" s="35">
        <f t="shared" si="8"/>
        <v>0.4743579222468066</v>
      </c>
      <c r="P40" s="35">
        <f t="shared" si="8"/>
        <v>0.5807239028814287</v>
      </c>
      <c r="Q40" s="35">
        <f t="shared" si="9"/>
        <v>0.9848681265346512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10.559846696286382</v>
      </c>
      <c r="E41" s="35">
        <f t="shared" si="10"/>
        <v>11.448190324065013</v>
      </c>
      <c r="F41" s="35">
        <f t="shared" si="10"/>
        <v>11.228320392089001</v>
      </c>
      <c r="G41" s="35">
        <f t="shared" si="10"/>
        <v>11.985173374560778</v>
      </c>
      <c r="H41" s="35">
        <f t="shared" si="10"/>
        <v>11.065230112145361</v>
      </c>
      <c r="I41" s="35">
        <f t="shared" si="10"/>
        <v>12.960623378241696</v>
      </c>
      <c r="J41" s="35">
        <f t="shared" si="10"/>
        <v>13.437628369975634</v>
      </c>
      <c r="K41" s="35">
        <f t="shared" si="10"/>
        <v>12.37838885042566</v>
      </c>
      <c r="L41" s="35">
        <f t="shared" si="10"/>
        <v>12.03812805355369</v>
      </c>
      <c r="M41" s="35">
        <f t="shared" si="7"/>
        <v>11.11033498540645</v>
      </c>
      <c r="N41" s="35">
        <f t="shared" si="7"/>
        <v>11.929174564880235</v>
      </c>
      <c r="O41" s="35">
        <f t="shared" si="8"/>
        <v>14.795721901503365</v>
      </c>
      <c r="P41" s="35">
        <f t="shared" si="8"/>
        <v>11.205749028347958</v>
      </c>
      <c r="Q41" s="35">
        <f t="shared" si="9"/>
        <v>10.7281965525728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5.291774332472007</v>
      </c>
      <c r="E42" s="35">
        <f t="shared" si="10"/>
        <v>6.042434692463519</v>
      </c>
      <c r="F42" s="35">
        <f t="shared" si="10"/>
        <v>5.339658820048788</v>
      </c>
      <c r="G42" s="35">
        <f t="shared" si="10"/>
        <v>5.758555416126082</v>
      </c>
      <c r="H42" s="35">
        <f t="shared" si="10"/>
        <v>6.175045395042439</v>
      </c>
      <c r="I42" s="35">
        <f t="shared" si="10"/>
        <v>5.974402673168995</v>
      </c>
      <c r="J42" s="35">
        <f t="shared" si="10"/>
        <v>6.4009841932597675</v>
      </c>
      <c r="K42" s="35">
        <f t="shared" si="10"/>
        <v>7.351991318940263</v>
      </c>
      <c r="L42" s="35">
        <f t="shared" si="10"/>
        <v>6.529470071839535</v>
      </c>
      <c r="M42" s="35">
        <f t="shared" si="7"/>
        <v>6.729117322982443</v>
      </c>
      <c r="N42" s="35">
        <f t="shared" si="7"/>
        <v>6.946259924429333</v>
      </c>
      <c r="O42" s="35">
        <f t="shared" si="8"/>
        <v>8.133168993412726</v>
      </c>
      <c r="P42" s="35">
        <f t="shared" si="8"/>
        <v>6.653673785414847</v>
      </c>
      <c r="Q42" s="35">
        <f t="shared" si="9"/>
        <v>6.575655928332558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3.9718999993803408</v>
      </c>
      <c r="E43" s="35">
        <f t="shared" si="10"/>
        <v>5.417523946537471</v>
      </c>
      <c r="F43" s="35">
        <f t="shared" si="10"/>
        <v>3.0295629748301636</v>
      </c>
      <c r="G43" s="35">
        <f t="shared" si="10"/>
        <v>4.322904481357806</v>
      </c>
      <c r="H43" s="35">
        <f t="shared" si="10"/>
        <v>4.236594135141494</v>
      </c>
      <c r="I43" s="35">
        <f t="shared" si="10"/>
        <v>3.4672570321200844</v>
      </c>
      <c r="J43" s="35">
        <f t="shared" si="10"/>
        <v>3.562706447056705</v>
      </c>
      <c r="K43" s="35">
        <f t="shared" si="10"/>
        <v>3.526356996021435</v>
      </c>
      <c r="L43" s="35">
        <f t="shared" si="10"/>
        <v>3.952543725590687</v>
      </c>
      <c r="M43" s="35">
        <f t="shared" si="7"/>
        <v>5.951224439792466</v>
      </c>
      <c r="N43" s="35">
        <f t="shared" si="7"/>
        <v>6.125791397496949</v>
      </c>
      <c r="O43" s="35">
        <f t="shared" si="8"/>
        <v>7.620501036856542</v>
      </c>
      <c r="P43" s="35">
        <f t="shared" si="8"/>
        <v>6.40941405000008</v>
      </c>
      <c r="Q43" s="35">
        <f t="shared" si="9"/>
        <v>5.986302037589104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4.8798170765713005</v>
      </c>
      <c r="E44" s="35">
        <f t="shared" si="10"/>
        <v>6.258804198159031</v>
      </c>
      <c r="F44" s="35">
        <f t="shared" si="10"/>
        <v>5.733827166007044</v>
      </c>
      <c r="G44" s="35">
        <f t="shared" si="10"/>
        <v>1.7675191585141983</v>
      </c>
      <c r="H44" s="35">
        <f t="shared" si="10"/>
        <v>3.934739725035743</v>
      </c>
      <c r="I44" s="35">
        <f t="shared" si="10"/>
        <v>3.7389962545700444</v>
      </c>
      <c r="J44" s="35">
        <f t="shared" si="10"/>
        <v>6.352590470938445</v>
      </c>
      <c r="K44" s="35">
        <f t="shared" si="10"/>
        <v>4.573313810337418</v>
      </c>
      <c r="L44" s="35">
        <f t="shared" si="10"/>
        <v>6.15606382369563</v>
      </c>
      <c r="M44" s="35">
        <f t="shared" si="7"/>
        <v>12.170498817184425</v>
      </c>
      <c r="N44" s="35">
        <f t="shared" si="7"/>
        <v>1.5341097750112431</v>
      </c>
      <c r="O44" s="35">
        <f t="shared" si="8"/>
        <v>0.0015781682516736474</v>
      </c>
      <c r="P44" s="35">
        <f t="shared" si="8"/>
        <v>2.3241177142177176</v>
      </c>
      <c r="Q44" s="35">
        <f t="shared" si="9"/>
        <v>0.015221287314208338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0.012586829760997403</v>
      </c>
      <c r="E45" s="35">
        <f t="shared" si="10"/>
        <v>0.8087961763113959</v>
      </c>
      <c r="F45" s="35">
        <f t="shared" si="10"/>
        <v>2.3846173168920917</v>
      </c>
      <c r="G45" s="35">
        <f t="shared" si="10"/>
        <v>1.8335260980437744</v>
      </c>
      <c r="H45" s="35">
        <f t="shared" si="10"/>
        <v>1.8864203973046505</v>
      </c>
      <c r="I45" s="35">
        <f t="shared" si="10"/>
        <v>1.693079267600998</v>
      </c>
      <c r="J45" s="35">
        <f t="shared" si="10"/>
        <v>1.7584928169085416</v>
      </c>
      <c r="K45" s="35">
        <f t="shared" si="10"/>
        <v>1.9087826457973098</v>
      </c>
      <c r="L45" s="35">
        <f t="shared" si="10"/>
        <v>1.7836292355859464</v>
      </c>
      <c r="M45" s="35">
        <f t="shared" si="7"/>
        <v>2.5128562237878467</v>
      </c>
      <c r="N45" s="35">
        <f t="shared" si="7"/>
        <v>1.751266866451191</v>
      </c>
      <c r="O45" s="35">
        <f t="shared" si="8"/>
        <v>1.9727103145920595</v>
      </c>
      <c r="P45" s="35">
        <f t="shared" si="8"/>
        <v>1.6080298578984014</v>
      </c>
      <c r="Q45" s="35">
        <f t="shared" si="9"/>
        <v>1.495214863871153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39.39588639166187</v>
      </c>
      <c r="E47" s="35">
        <f t="shared" si="10"/>
        <v>26.28688948009612</v>
      </c>
      <c r="F47" s="35">
        <f t="shared" si="10"/>
        <v>34.227753805618974</v>
      </c>
      <c r="G47" s="35">
        <f t="shared" si="10"/>
        <v>33.80593079685777</v>
      </c>
      <c r="H47" s="35">
        <f t="shared" si="10"/>
        <v>26.15327538050396</v>
      </c>
      <c r="I47" s="35">
        <f t="shared" si="10"/>
        <v>28.326604471964128</v>
      </c>
      <c r="J47" s="35">
        <f t="shared" si="10"/>
        <v>22.376258377459777</v>
      </c>
      <c r="K47" s="35">
        <f t="shared" si="10"/>
        <v>17.929806278543722</v>
      </c>
      <c r="L47" s="35">
        <f t="shared" si="10"/>
        <v>21.39184965019172</v>
      </c>
      <c r="M47" s="35">
        <f t="shared" si="7"/>
        <v>17.628358057116163</v>
      </c>
      <c r="N47" s="35">
        <f t="shared" si="7"/>
        <v>23.217385456639335</v>
      </c>
      <c r="O47" s="35">
        <f t="shared" si="8"/>
        <v>23.583199452059983</v>
      </c>
      <c r="P47" s="35">
        <f t="shared" si="8"/>
        <v>35.67398159449024</v>
      </c>
      <c r="Q47" s="35">
        <f t="shared" si="9"/>
        <v>38.98108882144473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20.89285935592611</v>
      </c>
      <c r="E48" s="35">
        <f t="shared" si="10"/>
        <v>0.4749639016856458</v>
      </c>
      <c r="F48" s="35">
        <f t="shared" si="10"/>
        <v>4.204532133546943</v>
      </c>
      <c r="G48" s="35">
        <f t="shared" si="10"/>
        <v>3.4367979886952114</v>
      </c>
      <c r="H48" s="35">
        <f t="shared" si="10"/>
        <v>1.3629823788812008</v>
      </c>
      <c r="I48" s="35">
        <f t="shared" si="10"/>
        <v>1.4437902762394272</v>
      </c>
      <c r="J48" s="35">
        <f t="shared" si="10"/>
        <v>0.7969137747666128</v>
      </c>
      <c r="K48" s="35">
        <f t="shared" si="10"/>
        <v>0.8949012476168763</v>
      </c>
      <c r="L48" s="35">
        <f t="shared" si="10"/>
        <v>1.017148803759172</v>
      </c>
      <c r="M48" s="35">
        <f t="shared" si="7"/>
        <v>0.8103110568539542</v>
      </c>
      <c r="N48" s="35">
        <f t="shared" si="7"/>
        <v>6.144319800944003</v>
      </c>
      <c r="O48" s="35">
        <f t="shared" si="8"/>
        <v>0.5929572663600812</v>
      </c>
      <c r="P48" s="35">
        <f t="shared" si="8"/>
        <v>1.7672569744275013</v>
      </c>
      <c r="Q48" s="35">
        <f t="shared" si="9"/>
        <v>1.6698260556740265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18.50302703573575</v>
      </c>
      <c r="E49" s="35">
        <f t="shared" si="10"/>
        <v>25.811925578410477</v>
      </c>
      <c r="F49" s="35">
        <f t="shared" si="10"/>
        <v>30.023221672072033</v>
      </c>
      <c r="G49" s="35">
        <f t="shared" si="10"/>
        <v>30.369132808162565</v>
      </c>
      <c r="H49" s="35">
        <f t="shared" si="10"/>
        <v>24.131687851019805</v>
      </c>
      <c r="I49" s="35">
        <f t="shared" si="10"/>
        <v>25.75170179862583</v>
      </c>
      <c r="J49" s="35">
        <f t="shared" si="10"/>
        <v>19.75828461135902</v>
      </c>
      <c r="K49" s="35">
        <f t="shared" si="10"/>
        <v>14.977111735911262</v>
      </c>
      <c r="L49" s="35">
        <f t="shared" si="10"/>
        <v>17.52637121610082</v>
      </c>
      <c r="M49" s="35">
        <f t="shared" si="7"/>
        <v>14.356665821286668</v>
      </c>
      <c r="N49" s="35">
        <f t="shared" si="7"/>
        <v>15.168352786405686</v>
      </c>
      <c r="O49" s="35">
        <f t="shared" si="8"/>
        <v>20.44386771162447</v>
      </c>
      <c r="P49" s="35">
        <f t="shared" si="8"/>
        <v>33.115316645199464</v>
      </c>
      <c r="Q49" s="35">
        <f t="shared" si="9"/>
        <v>36.661950758986016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0.719269545603827</v>
      </c>
      <c r="E50" s="35">
        <f t="shared" si="10"/>
        <v>0.4117587945014201</v>
      </c>
      <c r="F50" s="35">
        <f t="shared" si="10"/>
        <v>0</v>
      </c>
      <c r="G50" s="35">
        <f t="shared" si="10"/>
        <v>0.01217461329101066</v>
      </c>
      <c r="H50" s="35">
        <f t="shared" si="10"/>
        <v>0.3999589785663009</v>
      </c>
      <c r="I50" s="35">
        <f t="shared" si="10"/>
        <v>0</v>
      </c>
      <c r="J50" s="35">
        <f t="shared" si="10"/>
        <v>0</v>
      </c>
      <c r="K50" s="35">
        <f t="shared" si="10"/>
        <v>0.82368824003389</v>
      </c>
      <c r="L50" s="35">
        <f t="shared" si="10"/>
        <v>1.1330580296569706</v>
      </c>
      <c r="M50" s="35">
        <f t="shared" si="7"/>
        <v>2.627734768473344</v>
      </c>
      <c r="N50" s="35">
        <f t="shared" si="7"/>
        <v>5.943904820747329</v>
      </c>
      <c r="O50" s="35">
        <f t="shared" si="8"/>
        <v>0.016491858229989616</v>
      </c>
      <c r="P50" s="35">
        <f t="shared" si="8"/>
        <v>0</v>
      </c>
      <c r="Q50" s="35">
        <f t="shared" si="9"/>
        <v>0.3009867520972631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99.99999999999997</v>
      </c>
      <c r="E52" s="26">
        <f t="shared" si="11"/>
        <v>99.99999999999997</v>
      </c>
      <c r="F52" s="26">
        <f t="shared" si="11"/>
        <v>99.99999999999997</v>
      </c>
      <c r="G52" s="26">
        <f t="shared" si="11"/>
        <v>100</v>
      </c>
      <c r="H52" s="26">
        <f t="shared" si="11"/>
        <v>99.99999999999997</v>
      </c>
      <c r="I52" s="26">
        <f t="shared" si="11"/>
        <v>100.00000000000001</v>
      </c>
      <c r="J52" s="27">
        <f t="shared" si="11"/>
        <v>99.99999999999999</v>
      </c>
      <c r="K52" s="36">
        <f t="shared" si="11"/>
        <v>100</v>
      </c>
      <c r="L52" s="37">
        <f t="shared" si="11"/>
        <v>100.00000000000003</v>
      </c>
      <c r="M52" s="37">
        <f>SUM(M33:M51)-M34-M37-M38-M42-M48-M49</f>
        <v>100.00000000000003</v>
      </c>
      <c r="N52" s="37">
        <f>SUM(N33:N51)-N34-N37-N38-N42-N48-N49</f>
        <v>100</v>
      </c>
      <c r="O52" s="37">
        <f>SUM(O33:O51)-O34-O37-O38-O42-O48-O49</f>
        <v>100</v>
      </c>
      <c r="P52" s="37">
        <f>SUM(P33:P51)-P34-P37-P38-P42-P48-P49</f>
        <v>100.00000000000003</v>
      </c>
      <c r="Q52" s="37">
        <f>SUM(Q33:Q51)-Q34-Q37-Q38-Q42-Q48-Q49</f>
        <v>99.99999999999997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31.02308850593943</v>
      </c>
      <c r="E53" s="26">
        <f t="shared" si="12"/>
        <v>37.708854533049134</v>
      </c>
      <c r="F53" s="26">
        <f t="shared" si="12"/>
        <v>33.91996896334213</v>
      </c>
      <c r="G53" s="26">
        <f t="shared" si="12"/>
        <v>36.54217513401242</v>
      </c>
      <c r="H53" s="26">
        <f aca="true" t="shared" si="13" ref="H53:M53">SUM(H33:H36)-H34</f>
        <v>40.15353628888742</v>
      </c>
      <c r="I53" s="26">
        <f t="shared" si="13"/>
        <v>37.36978104083064</v>
      </c>
      <c r="J53" s="27">
        <f t="shared" si="13"/>
        <v>39.342337754418736</v>
      </c>
      <c r="K53" s="36">
        <f t="shared" si="13"/>
        <v>44.57919050107543</v>
      </c>
      <c r="L53" s="37">
        <f t="shared" si="13"/>
        <v>39.90584998379974</v>
      </c>
      <c r="M53" s="37">
        <f t="shared" si="13"/>
        <v>35.2525966777999</v>
      </c>
      <c r="N53" s="37">
        <f>SUM(N33:N36)-N34</f>
        <v>33.81163933989848</v>
      </c>
      <c r="O53" s="37">
        <f>SUM(O33:O36)-O34</f>
        <v>38.7074959835618</v>
      </c>
      <c r="P53" s="37">
        <f>SUM(P33:P36)-P34</f>
        <v>32.38829418584645</v>
      </c>
      <c r="Q53" s="37">
        <f>SUM(Q33:Q36)-Q34</f>
        <v>31.063866308652422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40.1151559372657</v>
      </c>
      <c r="E54" s="26">
        <f t="shared" si="14"/>
        <v>26.69864827459754</v>
      </c>
      <c r="F54" s="26">
        <f t="shared" si="14"/>
        <v>34.227753805618974</v>
      </c>
      <c r="G54" s="26">
        <f t="shared" si="14"/>
        <v>33.81810541014878</v>
      </c>
      <c r="H54" s="26">
        <f t="shared" si="14"/>
        <v>26.55323435907026</v>
      </c>
      <c r="I54" s="26">
        <f t="shared" si="14"/>
        <v>28.326604471964128</v>
      </c>
      <c r="J54" s="27">
        <f t="shared" si="14"/>
        <v>22.376258377459777</v>
      </c>
      <c r="K54" s="36">
        <f t="shared" si="14"/>
        <v>18.75349451857761</v>
      </c>
      <c r="L54" s="37">
        <f t="shared" si="14"/>
        <v>22.524907679848692</v>
      </c>
      <c r="M54" s="37">
        <f>+M47+M50+M51</f>
        <v>20.256092825589505</v>
      </c>
      <c r="N54" s="37">
        <f>+N47+N50+N51</f>
        <v>29.161290277386662</v>
      </c>
      <c r="O54" s="37">
        <f>+O47+O50+O51</f>
        <v>23.599691310289973</v>
      </c>
      <c r="P54" s="37">
        <f>+P47+P50+P51</f>
        <v>35.67398159449024</v>
      </c>
      <c r="Q54" s="37">
        <f>+Q47+Q50+Q51</f>
        <v>39.282075573541995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tabSelected="1" view="pageBreakPreview" zoomScaleSheetLayoutView="100" zoomScalePageLayoutView="0" workbookViewId="0" topLeftCell="A1">
      <pane xSplit="1" ySplit="3" topLeftCell="N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湯津上村</v>
      </c>
      <c r="P1" s="39" t="str">
        <f>'財政指標'!$M$1</f>
        <v>湯津上村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192</v>
      </c>
      <c r="O3" s="2" t="s">
        <v>195</v>
      </c>
      <c r="P3" s="2" t="s">
        <v>196</v>
      </c>
      <c r="Q3" s="2" t="s">
        <v>201</v>
      </c>
    </row>
    <row r="4" spans="1:17" ht="18" customHeight="1">
      <c r="A4" s="24" t="s">
        <v>100</v>
      </c>
      <c r="B4" s="19"/>
      <c r="C4" s="21"/>
      <c r="D4" s="21">
        <v>62825</v>
      </c>
      <c r="E4" s="21">
        <v>74611</v>
      </c>
      <c r="F4" s="21">
        <v>70385</v>
      </c>
      <c r="G4" s="21">
        <v>70578</v>
      </c>
      <c r="H4" s="21">
        <v>70694</v>
      </c>
      <c r="I4" s="21">
        <v>75142</v>
      </c>
      <c r="J4" s="23">
        <v>74549</v>
      </c>
      <c r="K4" s="16">
        <v>75795</v>
      </c>
      <c r="L4" s="68">
        <v>62150</v>
      </c>
      <c r="M4" s="68">
        <v>62329</v>
      </c>
      <c r="N4" s="68">
        <v>63214</v>
      </c>
      <c r="O4" s="68">
        <v>61322</v>
      </c>
      <c r="P4" s="68">
        <v>61143</v>
      </c>
      <c r="Q4" s="68">
        <v>58858</v>
      </c>
    </row>
    <row r="5" spans="1:17" ht="18" customHeight="1">
      <c r="A5" s="24" t="s">
        <v>99</v>
      </c>
      <c r="B5" s="19"/>
      <c r="C5" s="21"/>
      <c r="D5" s="21">
        <v>436984</v>
      </c>
      <c r="E5" s="21">
        <v>485839</v>
      </c>
      <c r="F5" s="21">
        <v>675140</v>
      </c>
      <c r="G5" s="21">
        <v>406503</v>
      </c>
      <c r="H5" s="21">
        <v>496702</v>
      </c>
      <c r="I5" s="21">
        <v>481703</v>
      </c>
      <c r="J5" s="23">
        <v>563007</v>
      </c>
      <c r="K5" s="16">
        <v>528199</v>
      </c>
      <c r="L5" s="68">
        <v>588684</v>
      </c>
      <c r="M5" s="68">
        <v>768077</v>
      </c>
      <c r="N5" s="68">
        <v>536795</v>
      </c>
      <c r="O5" s="68">
        <v>474038</v>
      </c>
      <c r="P5" s="68">
        <v>1015900</v>
      </c>
      <c r="Q5" s="68">
        <v>1184814</v>
      </c>
    </row>
    <row r="6" spans="1:17" ht="18" customHeight="1">
      <c r="A6" s="24" t="s">
        <v>101</v>
      </c>
      <c r="B6" s="19"/>
      <c r="C6" s="21"/>
      <c r="D6" s="21">
        <v>210400</v>
      </c>
      <c r="E6" s="21">
        <v>257804</v>
      </c>
      <c r="F6" s="21">
        <v>332932</v>
      </c>
      <c r="G6" s="21">
        <v>416222</v>
      </c>
      <c r="H6" s="21">
        <v>358764</v>
      </c>
      <c r="I6" s="21">
        <v>395334</v>
      </c>
      <c r="J6" s="23">
        <v>384105</v>
      </c>
      <c r="K6" s="25">
        <v>403070</v>
      </c>
      <c r="L6" s="68">
        <v>466492</v>
      </c>
      <c r="M6" s="68">
        <v>331498</v>
      </c>
      <c r="N6" s="68">
        <v>346430</v>
      </c>
      <c r="O6" s="68">
        <v>380784</v>
      </c>
      <c r="P6" s="68">
        <v>391727</v>
      </c>
      <c r="Q6" s="68">
        <v>410936</v>
      </c>
    </row>
    <row r="7" spans="1:17" ht="18" customHeight="1">
      <c r="A7" s="24" t="s">
        <v>110</v>
      </c>
      <c r="B7" s="19"/>
      <c r="C7" s="21"/>
      <c r="D7" s="21">
        <v>204938</v>
      </c>
      <c r="E7" s="21">
        <v>201605</v>
      </c>
      <c r="F7" s="21">
        <v>211553</v>
      </c>
      <c r="G7" s="21">
        <v>234073</v>
      </c>
      <c r="H7" s="21">
        <v>309889</v>
      </c>
      <c r="I7" s="21">
        <v>252011</v>
      </c>
      <c r="J7" s="23">
        <v>244905</v>
      </c>
      <c r="K7" s="16">
        <v>259853</v>
      </c>
      <c r="L7" s="68">
        <v>245243</v>
      </c>
      <c r="M7" s="68">
        <v>238588</v>
      </c>
      <c r="N7" s="68">
        <v>255341</v>
      </c>
      <c r="O7" s="68">
        <v>296438</v>
      </c>
      <c r="P7" s="68">
        <v>266500</v>
      </c>
      <c r="Q7" s="68">
        <v>293610</v>
      </c>
    </row>
    <row r="8" spans="1:17" ht="18" customHeight="1">
      <c r="A8" s="24" t="s">
        <v>111</v>
      </c>
      <c r="B8" s="19"/>
      <c r="C8" s="21"/>
      <c r="D8" s="21">
        <v>28</v>
      </c>
      <c r="E8" s="21">
        <v>28</v>
      </c>
      <c r="F8" s="21">
        <v>11</v>
      </c>
      <c r="G8" s="21">
        <v>24</v>
      </c>
      <c r="H8" s="21">
        <v>19</v>
      </c>
      <c r="I8" s="21">
        <v>11</v>
      </c>
      <c r="J8" s="23">
        <v>9</v>
      </c>
      <c r="K8" s="16">
        <v>12</v>
      </c>
      <c r="L8" s="68">
        <v>14</v>
      </c>
      <c r="M8" s="68">
        <v>11</v>
      </c>
      <c r="N8" s="68">
        <v>10</v>
      </c>
      <c r="O8" s="68">
        <v>10</v>
      </c>
      <c r="P8" s="68">
        <v>8</v>
      </c>
      <c r="Q8" s="68">
        <v>8</v>
      </c>
    </row>
    <row r="9" spans="1:17" ht="18" customHeight="1">
      <c r="A9" s="24" t="s">
        <v>112</v>
      </c>
      <c r="B9" s="19"/>
      <c r="C9" s="21"/>
      <c r="D9" s="21">
        <v>467169</v>
      </c>
      <c r="E9" s="21">
        <v>268618</v>
      </c>
      <c r="F9" s="21">
        <v>375819</v>
      </c>
      <c r="G9" s="21">
        <v>460095</v>
      </c>
      <c r="H9" s="21">
        <v>417054</v>
      </c>
      <c r="I9" s="21">
        <v>632490</v>
      </c>
      <c r="J9" s="23">
        <v>404439</v>
      </c>
      <c r="K9" s="16">
        <v>231533</v>
      </c>
      <c r="L9" s="68">
        <v>351743</v>
      </c>
      <c r="M9" s="68">
        <v>302916</v>
      </c>
      <c r="N9" s="68">
        <v>359755</v>
      </c>
      <c r="O9" s="68">
        <v>258529</v>
      </c>
      <c r="P9" s="68">
        <v>208064</v>
      </c>
      <c r="Q9" s="68">
        <v>249745</v>
      </c>
    </row>
    <row r="10" spans="1:17" ht="18" customHeight="1">
      <c r="A10" s="24" t="s">
        <v>113</v>
      </c>
      <c r="B10" s="19"/>
      <c r="C10" s="21"/>
      <c r="D10" s="21">
        <v>121243</v>
      </c>
      <c r="E10" s="21">
        <v>172792</v>
      </c>
      <c r="F10" s="21">
        <v>163382</v>
      </c>
      <c r="G10" s="21">
        <v>110234</v>
      </c>
      <c r="H10" s="21">
        <v>106505</v>
      </c>
      <c r="I10" s="21">
        <v>108265</v>
      </c>
      <c r="J10" s="23">
        <v>118857</v>
      </c>
      <c r="K10" s="16">
        <v>123864</v>
      </c>
      <c r="L10" s="68">
        <v>112252</v>
      </c>
      <c r="M10" s="68">
        <v>83649</v>
      </c>
      <c r="N10" s="68">
        <v>81720</v>
      </c>
      <c r="O10" s="68">
        <v>81410</v>
      </c>
      <c r="P10" s="68">
        <v>81626</v>
      </c>
      <c r="Q10" s="68">
        <v>85434</v>
      </c>
    </row>
    <row r="11" spans="1:17" ht="18" customHeight="1">
      <c r="A11" s="24" t="s">
        <v>114</v>
      </c>
      <c r="B11" s="19"/>
      <c r="C11" s="21"/>
      <c r="D11" s="21">
        <v>202034</v>
      </c>
      <c r="E11" s="21">
        <v>286894</v>
      </c>
      <c r="F11" s="21">
        <v>410058</v>
      </c>
      <c r="G11" s="21">
        <v>425735</v>
      </c>
      <c r="H11" s="21">
        <v>289423</v>
      </c>
      <c r="I11" s="21">
        <v>399087</v>
      </c>
      <c r="J11" s="23">
        <v>433930</v>
      </c>
      <c r="K11" s="23">
        <v>367943</v>
      </c>
      <c r="L11" s="68">
        <v>334080</v>
      </c>
      <c r="M11" s="68">
        <v>340016</v>
      </c>
      <c r="N11" s="68">
        <v>454536</v>
      </c>
      <c r="O11" s="68">
        <v>414703</v>
      </c>
      <c r="P11" s="68">
        <v>474727</v>
      </c>
      <c r="Q11" s="68">
        <v>285213</v>
      </c>
    </row>
    <row r="12" spans="1:17" ht="18" customHeight="1">
      <c r="A12" s="24" t="s">
        <v>115</v>
      </c>
      <c r="B12" s="19"/>
      <c r="C12" s="21"/>
      <c r="D12" s="21">
        <v>89640</v>
      </c>
      <c r="E12" s="21">
        <v>98555</v>
      </c>
      <c r="F12" s="21">
        <v>104367</v>
      </c>
      <c r="G12" s="21">
        <v>107020</v>
      </c>
      <c r="H12" s="21">
        <v>131880</v>
      </c>
      <c r="I12" s="21">
        <v>135186</v>
      </c>
      <c r="J12" s="23">
        <v>119317</v>
      </c>
      <c r="K12" s="23">
        <v>138036</v>
      </c>
      <c r="L12" s="68">
        <v>145156</v>
      </c>
      <c r="M12" s="68">
        <v>129014</v>
      </c>
      <c r="N12" s="68">
        <v>139184</v>
      </c>
      <c r="O12" s="68">
        <v>117324</v>
      </c>
      <c r="P12" s="68">
        <v>115934</v>
      </c>
      <c r="Q12" s="68">
        <v>119145</v>
      </c>
    </row>
    <row r="13" spans="1:17" ht="18" customHeight="1">
      <c r="A13" s="24" t="s">
        <v>116</v>
      </c>
      <c r="B13" s="19"/>
      <c r="C13" s="21"/>
      <c r="D13" s="21">
        <v>626501</v>
      </c>
      <c r="E13" s="21">
        <v>261136</v>
      </c>
      <c r="F13" s="21">
        <v>365018</v>
      </c>
      <c r="G13" s="21">
        <v>330150</v>
      </c>
      <c r="H13" s="21">
        <v>274551</v>
      </c>
      <c r="I13" s="21">
        <v>291427</v>
      </c>
      <c r="J13" s="23">
        <v>312795</v>
      </c>
      <c r="K13" s="23">
        <v>285356</v>
      </c>
      <c r="L13" s="68">
        <v>288264</v>
      </c>
      <c r="M13" s="68">
        <v>302570</v>
      </c>
      <c r="N13" s="68">
        <v>295078</v>
      </c>
      <c r="O13" s="68">
        <v>282675</v>
      </c>
      <c r="P13" s="68">
        <v>300513</v>
      </c>
      <c r="Q13" s="68">
        <v>448235</v>
      </c>
    </row>
    <row r="14" spans="1:17" ht="18" customHeight="1">
      <c r="A14" s="24" t="s">
        <v>117</v>
      </c>
      <c r="B14" s="19"/>
      <c r="C14" s="21"/>
      <c r="D14" s="21">
        <v>18572</v>
      </c>
      <c r="E14" s="21">
        <v>9342</v>
      </c>
      <c r="F14" s="21">
        <v>0</v>
      </c>
      <c r="G14" s="21">
        <v>332</v>
      </c>
      <c r="H14" s="21">
        <v>10608</v>
      </c>
      <c r="I14" s="21">
        <v>0</v>
      </c>
      <c r="J14" s="23">
        <v>0</v>
      </c>
      <c r="K14" s="23">
        <v>21641</v>
      </c>
      <c r="L14" s="68">
        <v>31858</v>
      </c>
      <c r="M14" s="68">
        <v>73357</v>
      </c>
      <c r="N14" s="68">
        <v>169703</v>
      </c>
      <c r="O14" s="68">
        <v>418</v>
      </c>
      <c r="P14" s="68">
        <v>0</v>
      </c>
      <c r="Q14" s="68">
        <v>10065</v>
      </c>
    </row>
    <row r="15" spans="1:17" ht="18" customHeight="1">
      <c r="A15" s="24" t="s">
        <v>118</v>
      </c>
      <c r="B15" s="19"/>
      <c r="C15" s="21"/>
      <c r="D15" s="21">
        <v>141730</v>
      </c>
      <c r="E15" s="21">
        <v>151580</v>
      </c>
      <c r="F15" s="21">
        <v>157623</v>
      </c>
      <c r="G15" s="21">
        <v>166020</v>
      </c>
      <c r="H15" s="21">
        <v>186183</v>
      </c>
      <c r="I15" s="21">
        <v>182543</v>
      </c>
      <c r="J15" s="23">
        <v>187431</v>
      </c>
      <c r="K15" s="16">
        <v>192027</v>
      </c>
      <c r="L15" s="68">
        <v>185747</v>
      </c>
      <c r="M15" s="68">
        <v>159619</v>
      </c>
      <c r="N15" s="68">
        <v>153310</v>
      </c>
      <c r="O15" s="68">
        <v>166933</v>
      </c>
      <c r="P15" s="68">
        <v>193253</v>
      </c>
      <c r="Q15" s="68">
        <v>197938</v>
      </c>
    </row>
    <row r="16" spans="1:17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2582064</v>
      </c>
      <c r="E19" s="21">
        <f t="shared" si="0"/>
        <v>2268804</v>
      </c>
      <c r="F19" s="21">
        <f t="shared" si="0"/>
        <v>2866288</v>
      </c>
      <c r="G19" s="21">
        <f t="shared" si="0"/>
        <v>2726986</v>
      </c>
      <c r="H19" s="21">
        <f aca="true" t="shared" si="1" ref="H19:N19">SUM(H4:H18)</f>
        <v>2652272</v>
      </c>
      <c r="I19" s="21">
        <f t="shared" si="1"/>
        <v>2953199</v>
      </c>
      <c r="J19" s="21">
        <f t="shared" si="1"/>
        <v>2843344</v>
      </c>
      <c r="K19" s="21">
        <f t="shared" si="1"/>
        <v>2627329</v>
      </c>
      <c r="L19" s="69">
        <f t="shared" si="1"/>
        <v>2811683</v>
      </c>
      <c r="M19" s="69">
        <f t="shared" si="1"/>
        <v>2791644</v>
      </c>
      <c r="N19" s="69">
        <f t="shared" si="1"/>
        <v>2855076</v>
      </c>
      <c r="O19" s="69">
        <f>SUM(O4:O18)</f>
        <v>2534584</v>
      </c>
      <c r="P19" s="69">
        <f>SUM(P4:P18)</f>
        <v>3109395</v>
      </c>
      <c r="Q19" s="69">
        <f>SUM(Q4:Q18)</f>
        <v>3344001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湯津上村</v>
      </c>
      <c r="P30" s="39"/>
      <c r="Q30" s="2" t="s">
        <v>201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190</v>
      </c>
      <c r="O32" s="2" t="s">
        <v>195</v>
      </c>
      <c r="P32" s="2" t="s">
        <v>196</v>
      </c>
      <c r="Q32" s="2" t="s">
        <v>201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2.43313101456819</v>
      </c>
      <c r="E33" s="40">
        <f t="shared" si="2"/>
        <v>3.288560845273545</v>
      </c>
      <c r="F33" s="40">
        <f t="shared" si="2"/>
        <v>2.45561506729261</v>
      </c>
      <c r="G33" s="40">
        <f t="shared" si="2"/>
        <v>2.58813209895467</v>
      </c>
      <c r="H33" s="40">
        <f t="shared" si="2"/>
        <v>2.665412898827873</v>
      </c>
      <c r="I33" s="40">
        <f t="shared" si="2"/>
        <v>2.544427246521484</v>
      </c>
      <c r="J33" s="40">
        <f t="shared" si="2"/>
        <v>2.6218776201542973</v>
      </c>
      <c r="K33" s="40">
        <f t="shared" si="2"/>
        <v>2.8848690057469013</v>
      </c>
      <c r="L33" s="40">
        <f t="shared" si="2"/>
        <v>2.210419880192753</v>
      </c>
      <c r="M33" s="40">
        <f aca="true" t="shared" si="3" ref="M33:N47">M4/M$19*100</f>
        <v>2.2326987251956196</v>
      </c>
      <c r="N33" s="40">
        <f t="shared" si="3"/>
        <v>2.2140916739169114</v>
      </c>
      <c r="O33" s="40">
        <f aca="true" t="shared" si="4" ref="O33:P47">O4/O$19*100</f>
        <v>2.4194108382282855</v>
      </c>
      <c r="P33" s="40">
        <f t="shared" si="4"/>
        <v>1.9663953920296393</v>
      </c>
      <c r="Q33" s="40">
        <f aca="true" t="shared" si="5" ref="Q33:Q47">Q4/Q$19*100</f>
        <v>1.7601071291545665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16.923825280860584</v>
      </c>
      <c r="E34" s="40">
        <f t="shared" si="6"/>
        <v>21.41388149879849</v>
      </c>
      <c r="F34" s="40">
        <f t="shared" si="6"/>
        <v>23.554506734843113</v>
      </c>
      <c r="G34" s="40">
        <f t="shared" si="6"/>
        <v>14.906677188661769</v>
      </c>
      <c r="H34" s="40">
        <f t="shared" si="6"/>
        <v>18.727415589351317</v>
      </c>
      <c r="I34" s="40">
        <f t="shared" si="6"/>
        <v>16.31122724882407</v>
      </c>
      <c r="J34" s="40">
        <f t="shared" si="6"/>
        <v>19.800875307384544</v>
      </c>
      <c r="K34" s="40">
        <f t="shared" si="6"/>
        <v>20.104029605732666</v>
      </c>
      <c r="L34" s="40">
        <f t="shared" si="6"/>
        <v>20.937068652476114</v>
      </c>
      <c r="M34" s="40">
        <f t="shared" si="3"/>
        <v>27.513429362769752</v>
      </c>
      <c r="N34" s="40">
        <f t="shared" si="3"/>
        <v>18.80142595153334</v>
      </c>
      <c r="O34" s="40">
        <f t="shared" si="4"/>
        <v>18.702793042171812</v>
      </c>
      <c r="P34" s="40">
        <f t="shared" si="4"/>
        <v>32.67195065277972</v>
      </c>
      <c r="Q34" s="40">
        <f t="shared" si="5"/>
        <v>35.43103007445273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8.148519943734934</v>
      </c>
      <c r="E35" s="40">
        <f t="shared" si="6"/>
        <v>11.362991250015426</v>
      </c>
      <c r="F35" s="40">
        <f t="shared" si="6"/>
        <v>11.615441295501359</v>
      </c>
      <c r="G35" s="40">
        <f t="shared" si="6"/>
        <v>15.263077991599516</v>
      </c>
      <c r="H35" s="40">
        <f t="shared" si="6"/>
        <v>13.526666948186309</v>
      </c>
      <c r="I35" s="40">
        <f t="shared" si="6"/>
        <v>13.38663598355546</v>
      </c>
      <c r="J35" s="40">
        <f t="shared" si="6"/>
        <v>13.508917668773107</v>
      </c>
      <c r="K35" s="40">
        <f t="shared" si="6"/>
        <v>15.341436112492953</v>
      </c>
      <c r="L35" s="40">
        <f t="shared" si="6"/>
        <v>16.591201781993206</v>
      </c>
      <c r="M35" s="40">
        <f t="shared" si="3"/>
        <v>11.874651638962561</v>
      </c>
      <c r="N35" s="40">
        <f t="shared" si="3"/>
        <v>12.13382761089372</v>
      </c>
      <c r="O35" s="40">
        <f t="shared" si="4"/>
        <v>15.023530488632453</v>
      </c>
      <c r="P35" s="40">
        <f t="shared" si="4"/>
        <v>12.598174242899344</v>
      </c>
      <c r="Q35" s="40">
        <f t="shared" si="5"/>
        <v>12.288752305995123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7.936983746336264</v>
      </c>
      <c r="E36" s="40">
        <f t="shared" si="6"/>
        <v>8.885959298379234</v>
      </c>
      <c r="F36" s="40">
        <f t="shared" si="6"/>
        <v>7.3807307569930165</v>
      </c>
      <c r="G36" s="40">
        <f t="shared" si="6"/>
        <v>8.583579086948008</v>
      </c>
      <c r="H36" s="40">
        <f t="shared" si="6"/>
        <v>11.683907231234201</v>
      </c>
      <c r="I36" s="40">
        <f t="shared" si="6"/>
        <v>8.533491986147903</v>
      </c>
      <c r="J36" s="40">
        <f t="shared" si="6"/>
        <v>8.613273666499726</v>
      </c>
      <c r="K36" s="40">
        <f t="shared" si="6"/>
        <v>9.890386776836856</v>
      </c>
      <c r="L36" s="40">
        <f t="shared" si="6"/>
        <v>8.722284837942256</v>
      </c>
      <c r="M36" s="40">
        <f t="shared" si="3"/>
        <v>8.546505213415465</v>
      </c>
      <c r="N36" s="40">
        <f t="shared" si="3"/>
        <v>8.943404658930271</v>
      </c>
      <c r="O36" s="40">
        <f t="shared" si="4"/>
        <v>11.695726004740816</v>
      </c>
      <c r="P36" s="40">
        <f t="shared" si="4"/>
        <v>8.57079914259848</v>
      </c>
      <c r="Q36" s="40">
        <f t="shared" si="5"/>
        <v>8.780200723624185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0.0010844037947936225</v>
      </c>
      <c r="E37" s="40">
        <f t="shared" si="6"/>
        <v>0.0012341304052707947</v>
      </c>
      <c r="F37" s="40">
        <f t="shared" si="6"/>
        <v>0.0003837716237865839</v>
      </c>
      <c r="G37" s="40">
        <f t="shared" si="6"/>
        <v>0.0008800925270610118</v>
      </c>
      <c r="H37" s="40">
        <f t="shared" si="6"/>
        <v>0.0007163669487895661</v>
      </c>
      <c r="I37" s="40">
        <f t="shared" si="6"/>
        <v>0.00037247743887221956</v>
      </c>
      <c r="J37" s="40">
        <f t="shared" si="6"/>
        <v>0.0003165287070435375</v>
      </c>
      <c r="K37" s="40">
        <f t="shared" si="6"/>
        <v>0.0004567376221249794</v>
      </c>
      <c r="L37" s="40">
        <f t="shared" si="6"/>
        <v>0.0004979224187079412</v>
      </c>
      <c r="M37" s="40">
        <f t="shared" si="3"/>
        <v>0.00039403305005939154</v>
      </c>
      <c r="N37" s="40">
        <f t="shared" si="3"/>
        <v>0.00035025337329023815</v>
      </c>
      <c r="O37" s="40">
        <f t="shared" si="4"/>
        <v>0.00039454206291841186</v>
      </c>
      <c r="P37" s="40">
        <f t="shared" si="4"/>
        <v>0.00025728477726374424</v>
      </c>
      <c r="Q37" s="40">
        <f t="shared" si="5"/>
        <v>0.0002392343782193845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18.092851300355065</v>
      </c>
      <c r="E38" s="40">
        <f t="shared" si="6"/>
        <v>11.839630042965368</v>
      </c>
      <c r="F38" s="40">
        <f t="shared" si="6"/>
        <v>13.111697079986378</v>
      </c>
      <c r="G38" s="40">
        <f t="shared" si="6"/>
        <v>16.871923801589006</v>
      </c>
      <c r="H38" s="40">
        <f t="shared" si="6"/>
        <v>15.724405340025458</v>
      </c>
      <c r="I38" s="40">
        <f t="shared" si="6"/>
        <v>21.417114119299104</v>
      </c>
      <c r="J38" s="40">
        <f t="shared" si="6"/>
        <v>14.224061527553472</v>
      </c>
      <c r="K38" s="40">
        <f t="shared" si="6"/>
        <v>8.812485988621905</v>
      </c>
      <c r="L38" s="40">
        <f t="shared" si="6"/>
        <v>12.510051808827665</v>
      </c>
      <c r="M38" s="40">
        <f t="shared" si="3"/>
        <v>10.850810490162786</v>
      </c>
      <c r="N38" s="40">
        <f t="shared" si="3"/>
        <v>12.600540230802961</v>
      </c>
      <c r="O38" s="40">
        <f t="shared" si="4"/>
        <v>10.20005649842341</v>
      </c>
      <c r="P38" s="40">
        <f t="shared" si="4"/>
        <v>6.6914624870754595</v>
      </c>
      <c r="Q38" s="40">
        <f t="shared" si="5"/>
        <v>7.468448723550022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4.695584617577256</v>
      </c>
      <c r="E39" s="40">
        <f t="shared" si="6"/>
        <v>7.615995035269683</v>
      </c>
      <c r="F39" s="40">
        <f t="shared" si="6"/>
        <v>5.700125039772696</v>
      </c>
      <c r="G39" s="40">
        <f t="shared" si="6"/>
        <v>4.042338317835148</v>
      </c>
      <c r="H39" s="40">
        <f t="shared" si="6"/>
        <v>4.015613783201723</v>
      </c>
      <c r="I39" s="40">
        <f t="shared" si="6"/>
        <v>3.6660245381364414</v>
      </c>
      <c r="J39" s="40">
        <f t="shared" si="6"/>
        <v>4.180183614785971</v>
      </c>
      <c r="K39" s="40">
        <f t="shared" si="6"/>
        <v>4.714445735574038</v>
      </c>
      <c r="L39" s="40">
        <f t="shared" si="6"/>
        <v>3.992341953200272</v>
      </c>
      <c r="M39" s="40">
        <f t="shared" si="3"/>
        <v>2.996406418583458</v>
      </c>
      <c r="N39" s="40">
        <f t="shared" si="3"/>
        <v>2.862270566527826</v>
      </c>
      <c r="O39" s="40">
        <f t="shared" si="4"/>
        <v>3.2119669342187906</v>
      </c>
      <c r="P39" s="40">
        <f t="shared" si="4"/>
        <v>2.6251409036162983</v>
      </c>
      <c r="Q39" s="40">
        <f t="shared" si="5"/>
        <v>2.5548437335993617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7.824515581333383</v>
      </c>
      <c r="E40" s="40">
        <f t="shared" si="6"/>
        <v>12.645164588919977</v>
      </c>
      <c r="F40" s="40">
        <f t="shared" si="6"/>
        <v>14.306238591516273</v>
      </c>
      <c r="G40" s="40">
        <f t="shared" si="6"/>
        <v>15.611924667013325</v>
      </c>
      <c r="H40" s="40">
        <f t="shared" si="6"/>
        <v>10.912266916816977</v>
      </c>
      <c r="I40" s="40">
        <f t="shared" si="6"/>
        <v>13.51371851338159</v>
      </c>
      <c r="J40" s="40">
        <f t="shared" si="6"/>
        <v>15.261255760822468</v>
      </c>
      <c r="K40" s="40">
        <f t="shared" si="6"/>
        <v>14.004450908127609</v>
      </c>
      <c r="L40" s="40">
        <f t="shared" si="6"/>
        <v>11.881851545853497</v>
      </c>
      <c r="M40" s="40">
        <f t="shared" si="3"/>
        <v>12.179776504454006</v>
      </c>
      <c r="N40" s="40">
        <f t="shared" si="3"/>
        <v>15.92027672818517</v>
      </c>
      <c r="O40" s="40">
        <f t="shared" si="4"/>
        <v>16.361777711845416</v>
      </c>
      <c r="P40" s="40">
        <f t="shared" si="4"/>
        <v>15.267503807010687</v>
      </c>
      <c r="Q40" s="40">
        <f t="shared" si="5"/>
        <v>8.529094339385663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3.4716412916178685</v>
      </c>
      <c r="E41" s="40">
        <f t="shared" si="6"/>
        <v>4.343918646123685</v>
      </c>
      <c r="F41" s="40">
        <f t="shared" si="6"/>
        <v>3.641190278157673</v>
      </c>
      <c r="G41" s="40">
        <f t="shared" si="6"/>
        <v>3.9244792602528946</v>
      </c>
      <c r="H41" s="40">
        <f t="shared" si="6"/>
        <v>4.972340695071999</v>
      </c>
      <c r="I41" s="40">
        <f t="shared" si="6"/>
        <v>4.5776122773981704</v>
      </c>
      <c r="J41" s="40">
        <f t="shared" si="6"/>
        <v>4.196361748701529</v>
      </c>
      <c r="K41" s="40">
        <f t="shared" si="6"/>
        <v>5.253852867303638</v>
      </c>
      <c r="L41" s="40">
        <f t="shared" si="6"/>
        <v>5.1626019007121355</v>
      </c>
      <c r="M41" s="40">
        <f t="shared" si="3"/>
        <v>4.621434538214758</v>
      </c>
      <c r="N41" s="40">
        <f t="shared" si="3"/>
        <v>4.874966550802851</v>
      </c>
      <c r="O41" s="40">
        <f t="shared" si="4"/>
        <v>4.628925298983975</v>
      </c>
      <c r="P41" s="40">
        <f t="shared" si="4"/>
        <v>3.728506670911866</v>
      </c>
      <c r="Q41" s="40">
        <f t="shared" si="5"/>
        <v>3.5629474991185712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24.263573637214257</v>
      </c>
      <c r="E42" s="40">
        <f t="shared" si="6"/>
        <v>11.50985276824265</v>
      </c>
      <c r="F42" s="40">
        <f t="shared" si="6"/>
        <v>12.73486823375739</v>
      </c>
      <c r="G42" s="40">
        <f t="shared" si="6"/>
        <v>12.106772825383041</v>
      </c>
      <c r="H42" s="40">
        <f t="shared" si="6"/>
        <v>10.35154011353285</v>
      </c>
      <c r="I42" s="40">
        <f t="shared" si="6"/>
        <v>9.868180234383122</v>
      </c>
      <c r="J42" s="40">
        <f t="shared" si="6"/>
        <v>11.000955213298145</v>
      </c>
      <c r="K42" s="40">
        <f t="shared" si="6"/>
        <v>10.861068408257967</v>
      </c>
      <c r="L42" s="40">
        <f t="shared" si="6"/>
        <v>10.25236486474471</v>
      </c>
      <c r="M42" s="40">
        <f t="shared" si="3"/>
        <v>10.8384163596791</v>
      </c>
      <c r="N42" s="40">
        <f t="shared" si="3"/>
        <v>10.33520648837369</v>
      </c>
      <c r="O42" s="40">
        <f t="shared" si="4"/>
        <v>11.152717763546208</v>
      </c>
      <c r="P42" s="40">
        <f t="shared" si="4"/>
        <v>9.664677533732446</v>
      </c>
      <c r="Q42" s="40">
        <f t="shared" si="5"/>
        <v>13.404152690145727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0.719269545603827</v>
      </c>
      <c r="E43" s="40">
        <f t="shared" si="6"/>
        <v>0.4117587945014201</v>
      </c>
      <c r="F43" s="40">
        <f t="shared" si="6"/>
        <v>0</v>
      </c>
      <c r="G43" s="40">
        <f t="shared" si="6"/>
        <v>0.01217461329101066</v>
      </c>
      <c r="H43" s="40">
        <f t="shared" si="6"/>
        <v>0.3999589785663009</v>
      </c>
      <c r="I43" s="40">
        <f t="shared" si="6"/>
        <v>0</v>
      </c>
      <c r="J43" s="40">
        <f t="shared" si="6"/>
        <v>0</v>
      </c>
      <c r="K43" s="40">
        <f t="shared" si="6"/>
        <v>0.82368824003389</v>
      </c>
      <c r="L43" s="40">
        <f t="shared" si="6"/>
        <v>1.1330580296569706</v>
      </c>
      <c r="M43" s="40">
        <f t="shared" si="3"/>
        <v>2.627734768473344</v>
      </c>
      <c r="N43" s="40">
        <f t="shared" si="3"/>
        <v>5.943904820747329</v>
      </c>
      <c r="O43" s="40">
        <f t="shared" si="4"/>
        <v>0.016491858229989616</v>
      </c>
      <c r="P43" s="40">
        <f t="shared" si="4"/>
        <v>0</v>
      </c>
      <c r="Q43" s="40">
        <f t="shared" si="5"/>
        <v>0.3009867520972631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5.489019637003575</v>
      </c>
      <c r="E44" s="40">
        <f t="shared" si="6"/>
        <v>6.681053101105252</v>
      </c>
      <c r="F44" s="40">
        <f t="shared" si="6"/>
        <v>5.499203150555701</v>
      </c>
      <c r="G44" s="40">
        <f t="shared" si="6"/>
        <v>6.088040055944548</v>
      </c>
      <c r="H44" s="40">
        <f t="shared" si="6"/>
        <v>7.0197551382361985</v>
      </c>
      <c r="I44" s="40">
        <f t="shared" si="6"/>
        <v>6.18119537491378</v>
      </c>
      <c r="J44" s="40">
        <f t="shared" si="6"/>
        <v>6.591921343319697</v>
      </c>
      <c r="K44" s="40">
        <f t="shared" si="6"/>
        <v>7.308829613649452</v>
      </c>
      <c r="L44" s="40">
        <f t="shared" si="6"/>
        <v>6.6062568219817095</v>
      </c>
      <c r="M44" s="40">
        <f t="shared" si="3"/>
        <v>5.717741947039092</v>
      </c>
      <c r="N44" s="40">
        <f t="shared" si="3"/>
        <v>5.369734465912641</v>
      </c>
      <c r="O44" s="40">
        <f t="shared" si="4"/>
        <v>6.586209018915924</v>
      </c>
      <c r="P44" s="40">
        <f t="shared" si="4"/>
        <v>6.215131882568795</v>
      </c>
      <c r="Q44" s="40">
        <f t="shared" si="5"/>
        <v>5.919196794498567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99.99999999999999</v>
      </c>
      <c r="E48" s="37">
        <f t="shared" si="7"/>
        <v>100</v>
      </c>
      <c r="F48" s="37">
        <f t="shared" si="7"/>
        <v>100</v>
      </c>
      <c r="G48" s="37">
        <f t="shared" si="7"/>
        <v>100</v>
      </c>
      <c r="H48" s="37">
        <f t="shared" si="7"/>
        <v>99.99999999999999</v>
      </c>
      <c r="I48" s="37">
        <f t="shared" si="7"/>
        <v>100</v>
      </c>
      <c r="J48" s="37">
        <f t="shared" si="7"/>
        <v>100</v>
      </c>
      <c r="K48" s="37">
        <f t="shared" si="7"/>
        <v>99.99999999999999</v>
      </c>
      <c r="L48" s="37">
        <f t="shared" si="7"/>
        <v>99.99999999999997</v>
      </c>
      <c r="M48" s="37">
        <f>SUM(M33:M47)</f>
        <v>100</v>
      </c>
      <c r="N48" s="37">
        <f>SUM(N33:N47)</f>
        <v>100</v>
      </c>
      <c r="O48" s="37">
        <f>SUM(O33:O47)</f>
        <v>100</v>
      </c>
      <c r="P48" s="37">
        <f>SUM(P33:P47)</f>
        <v>100</v>
      </c>
      <c r="Q48" s="37">
        <f>SUM(Q33:Q47)</f>
        <v>99.99999999999997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75" zoomScaleNormal="75" zoomScaleSheetLayoutView="75" zoomScalePageLayoutView="0" workbookViewId="0" topLeftCell="A33">
      <selection activeCell="O17" sqref="O17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湯津上村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</row>
    <row r="2" spans="16:31" ht="13.5">
      <c r="P2" t="s">
        <v>146</v>
      </c>
      <c r="Q2" s="47">
        <f>'歳入'!B4</f>
        <v>0</v>
      </c>
      <c r="R2" s="47">
        <f>'歳入'!D4</f>
        <v>507348</v>
      </c>
      <c r="S2" s="47">
        <f>'歳入'!E4</f>
        <v>513455</v>
      </c>
      <c r="T2" s="47">
        <f>'歳入'!F4</f>
        <v>497532</v>
      </c>
      <c r="U2" s="47">
        <f>'歳入'!G4</f>
        <v>470327</v>
      </c>
      <c r="V2" s="47">
        <f>'歳入'!H4</f>
        <v>492028</v>
      </c>
      <c r="W2" s="47">
        <f>'歳入'!I4</f>
        <v>474045</v>
      </c>
      <c r="X2" s="47">
        <f>'歳入'!J4</f>
        <v>534771</v>
      </c>
      <c r="Y2" s="47">
        <f>'歳入'!K4</f>
        <v>517162</v>
      </c>
      <c r="Z2" s="47">
        <f>'歳入'!L4</f>
        <v>522878</v>
      </c>
      <c r="AA2" s="47">
        <f>'歳入'!M4</f>
        <v>651706</v>
      </c>
      <c r="AB2" s="47">
        <f>'歳入'!N4</f>
        <v>642693</v>
      </c>
      <c r="AC2" s="47">
        <f>'歳入'!O4</f>
        <v>607036</v>
      </c>
      <c r="AD2" s="47">
        <f>'歳入'!P4</f>
        <v>585959</v>
      </c>
      <c r="AE2" s="47">
        <f>'歳入'!Q4</f>
        <v>583102</v>
      </c>
    </row>
    <row r="3" spans="16:31" ht="13.5">
      <c r="P3" s="47" t="s">
        <v>181</v>
      </c>
      <c r="Q3" s="47">
        <f>'歳入'!B15</f>
        <v>0</v>
      </c>
      <c r="R3" s="47">
        <f>'歳入'!D15</f>
        <v>1110697</v>
      </c>
      <c r="S3" s="47">
        <f>'歳入'!E15</f>
        <v>1162174</v>
      </c>
      <c r="T3" s="47">
        <f>'歳入'!F15</f>
        <v>1202923</v>
      </c>
      <c r="U3" s="47">
        <f>'歳入'!G15</f>
        <v>1228011</v>
      </c>
      <c r="V3" s="47">
        <f>'歳入'!H15</f>
        <v>1278846</v>
      </c>
      <c r="W3" s="47">
        <f>'歳入'!I15</f>
        <v>1332668</v>
      </c>
      <c r="X3" s="47">
        <f>'歳入'!J15</f>
        <v>1303238</v>
      </c>
      <c r="Y3" s="47">
        <f>'歳入'!K15</f>
        <v>1360644</v>
      </c>
      <c r="Z3" s="47">
        <f>'歳入'!L15</f>
        <v>1388866</v>
      </c>
      <c r="AA3" s="47">
        <f>'歳入'!M15</f>
        <v>1317958</v>
      </c>
      <c r="AB3" s="47">
        <f>'歳入'!N15</f>
        <v>1147247</v>
      </c>
      <c r="AC3" s="47">
        <f>'歳入'!O15</f>
        <v>1019163</v>
      </c>
      <c r="AD3" s="47">
        <f>'歳入'!P15</f>
        <v>918518</v>
      </c>
      <c r="AE3" s="47">
        <f>'歳入'!Q15</f>
        <v>850493</v>
      </c>
    </row>
    <row r="4" spans="16:31" ht="13.5">
      <c r="P4" t="s">
        <v>147</v>
      </c>
      <c r="Q4" s="47">
        <f>'歳入'!B22</f>
        <v>0</v>
      </c>
      <c r="R4" s="47">
        <f>'歳入'!D22</f>
        <v>155053</v>
      </c>
      <c r="S4" s="47">
        <f>'歳入'!E22</f>
        <v>77509</v>
      </c>
      <c r="T4" s="47">
        <f>'歳入'!F22</f>
        <v>150556</v>
      </c>
      <c r="U4" s="47">
        <f>'歳入'!G22</f>
        <v>151061</v>
      </c>
      <c r="V4" s="47">
        <f>'歳入'!H22</f>
        <v>112772</v>
      </c>
      <c r="W4" s="47">
        <f>'歳入'!I22</f>
        <v>174493</v>
      </c>
      <c r="X4" s="47">
        <f>'歳入'!J22</f>
        <v>146850</v>
      </c>
      <c r="Y4" s="47">
        <f>'歳入'!K22</f>
        <v>178208</v>
      </c>
      <c r="Z4" s="47">
        <f>'歳入'!L22</f>
        <v>197110</v>
      </c>
      <c r="AA4" s="47">
        <f>'歳入'!M22</f>
        <v>133783</v>
      </c>
      <c r="AB4" s="47">
        <f>'歳入'!N22</f>
        <v>200816</v>
      </c>
      <c r="AC4" s="47">
        <f>'歳入'!O22</f>
        <v>86283</v>
      </c>
      <c r="AD4" s="47">
        <f>'歳入'!P22</f>
        <v>218311</v>
      </c>
      <c r="AE4" s="47">
        <f>'歳入'!Q22</f>
        <v>132282</v>
      </c>
    </row>
    <row r="5" spans="16:31" ht="13.5">
      <c r="P5" t="s">
        <v>188</v>
      </c>
      <c r="Q5" s="47">
        <f>'歳入'!B28</f>
        <v>0</v>
      </c>
      <c r="R5" s="47">
        <f>'歳入'!D23</f>
        <v>198006</v>
      </c>
      <c r="S5" s="47">
        <f>'歳入'!E23</f>
        <v>166600</v>
      </c>
      <c r="T5" s="47">
        <f>'歳入'!F23</f>
        <v>250978</v>
      </c>
      <c r="U5" s="47">
        <f>'歳入'!G23</f>
        <v>423357</v>
      </c>
      <c r="V5" s="47">
        <f>'歳入'!H23</f>
        <v>313916</v>
      </c>
      <c r="W5" s="47">
        <f>'歳入'!I23</f>
        <v>527085</v>
      </c>
      <c r="X5" s="47">
        <f>'歳入'!J23</f>
        <v>258579</v>
      </c>
      <c r="Y5" s="47">
        <f>'歳入'!K23</f>
        <v>156702</v>
      </c>
      <c r="Z5" s="47">
        <f>'歳入'!L23</f>
        <v>211428</v>
      </c>
      <c r="AA5" s="47">
        <f>'歳入'!M23</f>
        <v>140804</v>
      </c>
      <c r="AB5" s="47">
        <f>'歳入'!N23</f>
        <v>213974</v>
      </c>
      <c r="AC5" s="47">
        <f>'歳入'!O23</f>
        <v>98414</v>
      </c>
      <c r="AD5" s="47">
        <f>'歳入'!P23</f>
        <v>131649</v>
      </c>
      <c r="AE5" s="47">
        <f>'歳入'!Q23</f>
        <v>146041</v>
      </c>
    </row>
    <row r="6" spans="16:31" ht="13.5">
      <c r="P6" t="s">
        <v>148</v>
      </c>
      <c r="Q6" s="47">
        <f>'歳入'!B29</f>
        <v>0</v>
      </c>
      <c r="R6" s="47">
        <f>'歳入'!D29</f>
        <v>185700</v>
      </c>
      <c r="S6" s="47">
        <f>'歳入'!E29</f>
        <v>128000</v>
      </c>
      <c r="T6" s="47">
        <f>'歳入'!F29</f>
        <v>168500</v>
      </c>
      <c r="U6" s="47">
        <f>'歳入'!G29</f>
        <v>181500</v>
      </c>
      <c r="V6" s="47">
        <f>'歳入'!H29</f>
        <v>79500</v>
      </c>
      <c r="W6" s="47">
        <f>'歳入'!I29</f>
        <v>132100</v>
      </c>
      <c r="X6" s="47">
        <f>'歳入'!J29</f>
        <v>236400</v>
      </c>
      <c r="Y6" s="47">
        <f>'歳入'!K29</f>
        <v>201800</v>
      </c>
      <c r="Z6" s="47">
        <f>'歳入'!L29</f>
        <v>132500</v>
      </c>
      <c r="AA6" s="47">
        <f>'歳入'!M29</f>
        <v>143300</v>
      </c>
      <c r="AB6" s="47">
        <f>'歳入'!N29</f>
        <v>314000</v>
      </c>
      <c r="AC6" s="47">
        <f>'歳入'!O29</f>
        <v>234176</v>
      </c>
      <c r="AD6" s="47">
        <f>'歳入'!P29</f>
        <v>643800</v>
      </c>
      <c r="AE6" s="47">
        <f>'歳入'!Q29</f>
        <v>250200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2685415</v>
      </c>
      <c r="S7" s="47">
        <f>'歳入'!E32</f>
        <v>2430929</v>
      </c>
      <c r="T7" s="47">
        <f>'歳入'!F32</f>
        <v>3012072</v>
      </c>
      <c r="U7" s="47">
        <f>'歳入'!G32</f>
        <v>2942178</v>
      </c>
      <c r="V7" s="47">
        <f>'歳入'!H32</f>
        <v>2829689</v>
      </c>
      <c r="W7" s="47">
        <f>'歳入'!I32</f>
        <v>3190261</v>
      </c>
      <c r="X7" s="47">
        <f>'歳入'!J32</f>
        <v>3039775</v>
      </c>
      <c r="Y7" s="47">
        <f>'歳入'!K32</f>
        <v>2920337</v>
      </c>
      <c r="Z7" s="47">
        <f>'歳入'!L32</f>
        <v>3079292</v>
      </c>
      <c r="AA7" s="47">
        <f>'歳入'!M32</f>
        <v>2985714</v>
      </c>
      <c r="AB7" s="47">
        <f>'歳入'!N32</f>
        <v>3150675</v>
      </c>
      <c r="AC7" s="47">
        <f>'歳入'!O32</f>
        <v>2729146</v>
      </c>
      <c r="AD7" s="47">
        <f>'歳入'!P32</f>
        <v>3899954</v>
      </c>
      <c r="AE7" s="47">
        <f>'歳入'!Q32</f>
        <v>3470573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  <c r="AE30" t="str">
        <f>'税'!Q3</f>
        <v>０４(H16）</v>
      </c>
    </row>
    <row r="31" spans="16:31" ht="13.5">
      <c r="P31" t="s">
        <v>150</v>
      </c>
      <c r="Q31">
        <f>'税'!B4</f>
        <v>0</v>
      </c>
      <c r="R31" s="47">
        <f>'税'!D4</f>
        <v>274284</v>
      </c>
      <c r="S31" s="47">
        <f>'税'!E4</f>
        <v>270213</v>
      </c>
      <c r="T31" s="47">
        <f>'税'!F4</f>
        <v>242169</v>
      </c>
      <c r="U31" s="47">
        <f>'税'!G4</f>
        <v>199892</v>
      </c>
      <c r="V31" s="47">
        <f>'税'!H4</f>
        <v>193417</v>
      </c>
      <c r="W31" s="47">
        <f>'税'!I4</f>
        <v>167352</v>
      </c>
      <c r="X31" s="47">
        <f>'税'!J4</f>
        <v>212711</v>
      </c>
      <c r="Y31" s="47">
        <f>'税'!K4</f>
        <v>164624</v>
      </c>
      <c r="Z31" s="47">
        <f>'税'!L4</f>
        <v>160890</v>
      </c>
      <c r="AA31" s="47">
        <f>'税'!M4</f>
        <v>189224</v>
      </c>
      <c r="AB31" s="47">
        <f>'税'!N4</f>
        <v>183564</v>
      </c>
      <c r="AC31" s="47">
        <f>'税'!O4</f>
        <v>152173</v>
      </c>
      <c r="AD31" s="47">
        <f>'税'!P4</f>
        <v>155488</v>
      </c>
      <c r="AE31" s="47">
        <f>'税'!Q4</f>
        <v>153399</v>
      </c>
    </row>
    <row r="32" spans="16:31" ht="13.5">
      <c r="P32" t="s">
        <v>151</v>
      </c>
      <c r="Q32">
        <f>'税'!B9</f>
        <v>0</v>
      </c>
      <c r="R32" s="47">
        <f>'税'!D9</f>
        <v>202334</v>
      </c>
      <c r="S32" s="47">
        <f>'税'!E9</f>
        <v>212850</v>
      </c>
      <c r="T32" s="47">
        <f>'税'!F9</f>
        <v>222897</v>
      </c>
      <c r="U32" s="47">
        <f>'税'!G9</f>
        <v>237976</v>
      </c>
      <c r="V32" s="47">
        <f>'税'!H9</f>
        <v>264408</v>
      </c>
      <c r="W32" s="47">
        <f>'税'!I9</f>
        <v>271185</v>
      </c>
      <c r="X32" s="47">
        <f>'税'!J9</f>
        <v>279424</v>
      </c>
      <c r="Y32" s="47">
        <f>'税'!K9</f>
        <v>315671</v>
      </c>
      <c r="Z32" s="47">
        <f>'税'!L9</f>
        <v>324183</v>
      </c>
      <c r="AA32" s="47">
        <f>'税'!M9</f>
        <v>422778</v>
      </c>
      <c r="AB32" s="47">
        <f>'税'!N9</f>
        <v>419649</v>
      </c>
      <c r="AC32" s="47">
        <f>'税'!O9</f>
        <v>418703</v>
      </c>
      <c r="AD32" s="47">
        <f>'税'!P9</f>
        <v>393126</v>
      </c>
      <c r="AE32" s="47">
        <f>'税'!Q9</f>
        <v>391370</v>
      </c>
    </row>
    <row r="33" spans="16:31" ht="13.5">
      <c r="P33" t="s">
        <v>152</v>
      </c>
      <c r="Q33">
        <f>'税'!B12</f>
        <v>0</v>
      </c>
      <c r="R33" s="47">
        <f>'税'!D12</f>
        <v>19804</v>
      </c>
      <c r="S33" s="47">
        <f>'税'!E12</f>
        <v>19379</v>
      </c>
      <c r="T33" s="47">
        <f>'税'!F12</f>
        <v>20199</v>
      </c>
      <c r="U33" s="47">
        <f>'税'!G12</f>
        <v>20294</v>
      </c>
      <c r="V33" s="47">
        <f>'税'!H12</f>
        <v>20489</v>
      </c>
      <c r="W33" s="47">
        <f>'税'!I12</f>
        <v>20204</v>
      </c>
      <c r="X33" s="47">
        <f>'税'!J12</f>
        <v>23859</v>
      </c>
      <c r="Y33" s="47">
        <f>'税'!K12</f>
        <v>23807</v>
      </c>
      <c r="Z33" s="47">
        <f>'税'!L12</f>
        <v>26691</v>
      </c>
      <c r="AA33" s="47">
        <f>'税'!M12</f>
        <v>27755</v>
      </c>
      <c r="AB33" s="47">
        <f>'税'!N12</f>
        <v>26344</v>
      </c>
      <c r="AC33" s="47">
        <f>'税'!O12</f>
        <v>24100</v>
      </c>
      <c r="AD33" s="47">
        <f>'税'!P12</f>
        <v>24637</v>
      </c>
      <c r="AE33" s="47">
        <f>'税'!Q12</f>
        <v>25691</v>
      </c>
    </row>
    <row r="34" spans="16:31" ht="13.5">
      <c r="P34" t="s">
        <v>149</v>
      </c>
      <c r="Q34">
        <f>'税'!B22</f>
        <v>0</v>
      </c>
      <c r="R34" s="47">
        <f>'税'!D22</f>
        <v>507348</v>
      </c>
      <c r="S34" s="47">
        <f>'税'!E22</f>
        <v>513455</v>
      </c>
      <c r="T34" s="47">
        <f>'税'!F22</f>
        <v>497532</v>
      </c>
      <c r="U34" s="47">
        <f>'税'!G22</f>
        <v>470327</v>
      </c>
      <c r="V34" s="47">
        <f>'税'!H22</f>
        <v>492028</v>
      </c>
      <c r="W34" s="47">
        <f>'税'!I22</f>
        <v>474045</v>
      </c>
      <c r="X34" s="47">
        <f>'税'!J22</f>
        <v>534771</v>
      </c>
      <c r="Y34" s="47">
        <f>'税'!K22</f>
        <v>517162</v>
      </c>
      <c r="Z34" s="47">
        <f>'税'!L22</f>
        <v>522878</v>
      </c>
      <c r="AA34" s="47">
        <f>'税'!M22</f>
        <v>651706</v>
      </c>
      <c r="AB34" s="47">
        <f>'税'!N22</f>
        <v>642693</v>
      </c>
      <c r="AC34" s="47">
        <f>'税'!O22</f>
        <v>607036</v>
      </c>
      <c r="AD34" s="47">
        <f>'税'!P22</f>
        <v>585959</v>
      </c>
      <c r="AE34" s="47">
        <f>'税'!Q22</f>
        <v>583152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  <c r="AE39" t="str">
        <f>'歳出（性質別）'!Q3</f>
        <v>０４(H16）</v>
      </c>
    </row>
    <row r="40" spans="13:31" ht="13.5">
      <c r="M40" s="39" t="str">
        <f>'財政指標'!$M$1</f>
        <v>湯津上村</v>
      </c>
      <c r="P40" t="s">
        <v>155</v>
      </c>
      <c r="Q40">
        <f>'歳出（性質別）'!B4</f>
        <v>0</v>
      </c>
      <c r="R40" s="47">
        <f>'歳出（性質別）'!D4</f>
        <v>641562</v>
      </c>
      <c r="S40" s="47">
        <f>'歳出（性質別）'!E4</f>
        <v>682732</v>
      </c>
      <c r="T40" s="47">
        <f>'歳出（性質別）'!F4</f>
        <v>727744</v>
      </c>
      <c r="U40" s="47">
        <f>'歳出（性質別）'!G4</f>
        <v>743615</v>
      </c>
      <c r="V40" s="47">
        <f>'歳出（性質別）'!H4</f>
        <v>763563</v>
      </c>
      <c r="W40" s="47">
        <f>'歳出（性質別）'!I4</f>
        <v>780779</v>
      </c>
      <c r="X40" s="47">
        <f>'歳出（性質別）'!J4</f>
        <v>809861</v>
      </c>
      <c r="Y40" s="47">
        <f>'歳出（性質別）'!K4</f>
        <v>845624</v>
      </c>
      <c r="Z40" s="47">
        <f>'歳出（性質別）'!L4</f>
        <v>801558</v>
      </c>
      <c r="AA40" s="47">
        <f>'歳出（性質別）'!M4</f>
        <v>793133</v>
      </c>
      <c r="AB40" s="47">
        <f>'歳出（性質別）'!N4</f>
        <v>760959</v>
      </c>
      <c r="AC40" s="47">
        <f>'歳出（性質別）'!O4</f>
        <v>753179</v>
      </c>
      <c r="AD40" s="47">
        <f>'歳出（性質別）'!P4</f>
        <v>731967</v>
      </c>
      <c r="AE40" s="47">
        <f>'歳出（性質別）'!Q4</f>
        <v>749741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17767</v>
      </c>
      <c r="S41" s="47">
        <f>'歳出（性質別）'!E6</f>
        <v>21248</v>
      </c>
      <c r="T41" s="47">
        <f>'歳出（性質別）'!F6</f>
        <v>86903</v>
      </c>
      <c r="U41" s="47">
        <f>'歳出（性質別）'!G6</f>
        <v>86898</v>
      </c>
      <c r="V41" s="47">
        <f>'歳出（性質別）'!H6</f>
        <v>115240</v>
      </c>
      <c r="W41" s="47">
        <f>'歳出（性質別）'!I6</f>
        <v>140293</v>
      </c>
      <c r="X41" s="47">
        <f>'歳出（性質別）'!J6</f>
        <v>121346</v>
      </c>
      <c r="Y41" s="47">
        <f>'歳出（性質別）'!K6</f>
        <v>133591</v>
      </c>
      <c r="Z41" s="47">
        <f>'歳出（性質別）'!L6</f>
        <v>134721</v>
      </c>
      <c r="AA41" s="47">
        <f>'歳出（性質別）'!M6</f>
        <v>31375</v>
      </c>
      <c r="AB41" s="47">
        <f>'歳出（性質別）'!N6</f>
        <v>51079</v>
      </c>
      <c r="AC41" s="47">
        <f>'歳出（性質別）'!O6</f>
        <v>60962</v>
      </c>
      <c r="AD41" s="47">
        <f>'歳出（性質別）'!P6</f>
        <v>81860</v>
      </c>
      <c r="AE41" s="47">
        <f>'歳出（性質別）'!Q6</f>
        <v>91097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141707</v>
      </c>
      <c r="S42" s="47">
        <f>'歳出（性質別）'!E7</f>
        <v>151560</v>
      </c>
      <c r="T42" s="47">
        <f>'歳出（性質別）'!F7</f>
        <v>157597</v>
      </c>
      <c r="U42" s="47">
        <f>'歳出（性質別）'!G7</f>
        <v>165987</v>
      </c>
      <c r="V42" s="47">
        <f>'歳出（性質別）'!H7</f>
        <v>186178</v>
      </c>
      <c r="W42" s="47">
        <f>'歳出（性質別）'!I7</f>
        <v>182532</v>
      </c>
      <c r="X42" s="47">
        <f>'歳出（性質別）'!J7</f>
        <v>187431</v>
      </c>
      <c r="Y42" s="47">
        <f>'歳出（性質別）'!K7</f>
        <v>192027</v>
      </c>
      <c r="Z42" s="47">
        <f>'歳出（性質別）'!L7</f>
        <v>185747</v>
      </c>
      <c r="AA42" s="47">
        <f>'歳出（性質別）'!M7</f>
        <v>159619</v>
      </c>
      <c r="AB42" s="47">
        <f>'歳出（性質別）'!N7</f>
        <v>153310</v>
      </c>
      <c r="AC42" s="47">
        <f>'歳出（性質別）'!O7</f>
        <v>166933</v>
      </c>
      <c r="AD42" s="47">
        <f>'歳出（性質別）'!P7</f>
        <v>193253</v>
      </c>
      <c r="AE42" s="47">
        <f>'歳出（性質別）'!Q7</f>
        <v>197938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221882</v>
      </c>
      <c r="S43" s="47">
        <f>'歳出（性質別）'!E10</f>
        <v>240598</v>
      </c>
      <c r="T43" s="47">
        <f>'歳出（性質別）'!F10</f>
        <v>245368</v>
      </c>
      <c r="U43" s="47">
        <f>'歳出（性質別）'!G10</f>
        <v>254972</v>
      </c>
      <c r="V43" s="47">
        <f>'歳出（性質別）'!H10</f>
        <v>309716</v>
      </c>
      <c r="W43" s="47">
        <f>'歳出（性質別）'!I10</f>
        <v>348649</v>
      </c>
      <c r="X43" s="47">
        <f>'歳出（性質別）'!J10</f>
        <v>359017</v>
      </c>
      <c r="Y43" s="47">
        <f>'歳出（性質別）'!K10</f>
        <v>358834</v>
      </c>
      <c r="Z43" s="47">
        <f>'歳出（性質別）'!L10</f>
        <v>373434</v>
      </c>
      <c r="AA43" s="47">
        <f>'歳出（性質別）'!M10</f>
        <v>337521</v>
      </c>
      <c r="AB43" s="47">
        <f>'歳出（性質別）'!N10</f>
        <v>411607</v>
      </c>
      <c r="AC43" s="47">
        <f>'歳出（性質別）'!O10</f>
        <v>325135</v>
      </c>
      <c r="AD43" s="47">
        <f>'歳出（性質別）'!P10</f>
        <v>305022</v>
      </c>
      <c r="AE43" s="47">
        <f>'歳出（性質別）'!Q10</f>
        <v>349256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21803</v>
      </c>
      <c r="S44" s="47">
        <f>'歳出（性質別）'!E11</f>
        <v>23926</v>
      </c>
      <c r="T44" s="47">
        <f>'歳出（性質別）'!F11</f>
        <v>26240</v>
      </c>
      <c r="U44" s="47">
        <f>'歳出（性質別）'!G11</f>
        <v>10380</v>
      </c>
      <c r="V44" s="47">
        <f>'歳出（性質別）'!H11</f>
        <v>13072</v>
      </c>
      <c r="W44" s="47">
        <f>'歳出（性質別）'!I11</f>
        <v>18837</v>
      </c>
      <c r="X44" s="47">
        <f>'歳出（性質別）'!J11</f>
        <v>15451</v>
      </c>
      <c r="Y44" s="47">
        <f>'歳出（性質別）'!K11</f>
        <v>16361</v>
      </c>
      <c r="Z44" s="47">
        <f>'歳出（性質別）'!L11</f>
        <v>10048</v>
      </c>
      <c r="AA44" s="47">
        <f>'歳出（性質別）'!M11</f>
        <v>18313</v>
      </c>
      <c r="AB44" s="47">
        <f>'歳出（性質別）'!N11</f>
        <v>36261</v>
      </c>
      <c r="AC44" s="47">
        <f>'歳出（性質別）'!O11</f>
        <v>12023</v>
      </c>
      <c r="AD44" s="47">
        <f>'歳出（性質別）'!P11</f>
        <v>18057</v>
      </c>
      <c r="AE44" s="47">
        <f>'歳出（性質別）'!Q11</f>
        <v>32934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325</v>
      </c>
      <c r="S45" s="47">
        <f>'歳出（性質別）'!E16</f>
        <v>18350</v>
      </c>
      <c r="T45" s="47">
        <f>'歳出（性質別）'!F16</f>
        <v>68350</v>
      </c>
      <c r="U45" s="47">
        <f>'歳出（性質別）'!G16</f>
        <v>50000</v>
      </c>
      <c r="V45" s="47">
        <f>'歳出（性質別）'!H16</f>
        <v>50033</v>
      </c>
      <c r="W45" s="47">
        <f>'歳出（性質別）'!I16</f>
        <v>50000</v>
      </c>
      <c r="X45" s="47">
        <f>'歳出（性質別）'!J16</f>
        <v>50000</v>
      </c>
      <c r="Y45" s="47">
        <f>'歳出（性質別）'!K16</f>
        <v>50150</v>
      </c>
      <c r="Z45" s="47">
        <f>'歳出（性質別）'!L16</f>
        <v>50150</v>
      </c>
      <c r="AA45" s="47">
        <f>'歳出（性質別）'!M16</f>
        <v>70150</v>
      </c>
      <c r="AB45" s="47">
        <f>'歳出（性質別）'!N16</f>
        <v>50000</v>
      </c>
      <c r="AC45" s="47">
        <f>'歳出（性質別）'!O16</f>
        <v>50000</v>
      </c>
      <c r="AD45" s="47">
        <f>'歳出（性質別）'!P16</f>
        <v>50000</v>
      </c>
      <c r="AE45" s="47">
        <f>'歳出（性質別）'!Q16</f>
        <v>50000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1017227</v>
      </c>
      <c r="S46" s="47">
        <f>'歳出（性質別）'!E18</f>
        <v>596398</v>
      </c>
      <c r="T46" s="47">
        <f>'歳出（性質別）'!F18</f>
        <v>981066</v>
      </c>
      <c r="U46" s="47">
        <f>'歳出（性質別）'!G18</f>
        <v>921883</v>
      </c>
      <c r="V46" s="47">
        <f>'歳出（性質別）'!H18</f>
        <v>693656</v>
      </c>
      <c r="W46" s="47">
        <f>'歳出（性質別）'!I18</f>
        <v>836541</v>
      </c>
      <c r="X46" s="47">
        <f>'歳出（性質別）'!J18</f>
        <v>636234</v>
      </c>
      <c r="Y46" s="47">
        <f>'歳出（性質別）'!K18</f>
        <v>471075</v>
      </c>
      <c r="Z46" s="47">
        <f>'歳出（性質別）'!L18</f>
        <v>601471</v>
      </c>
      <c r="AA46" s="47">
        <f>'歳出（性質別）'!M18</f>
        <v>492121</v>
      </c>
      <c r="AB46" s="47">
        <f>'歳出（性質別）'!N18</f>
        <v>662874</v>
      </c>
      <c r="AC46" s="47">
        <f>'歳出（性質別）'!O18</f>
        <v>597736</v>
      </c>
      <c r="AD46" s="47">
        <f>'歳出（性質別）'!P18</f>
        <v>1109245</v>
      </c>
      <c r="AE46" s="47">
        <f>'歳出（性質別）'!Q18</f>
        <v>1303528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2582064</v>
      </c>
      <c r="S47" s="47">
        <f>'歳出（性質別）'!E23</f>
        <v>2268804</v>
      </c>
      <c r="T47" s="47">
        <f>'歳出（性質別）'!F23</f>
        <v>2866288</v>
      </c>
      <c r="U47" s="47">
        <f>'歳出（性質別）'!G23</f>
        <v>2726986</v>
      </c>
      <c r="V47" s="47">
        <f>'歳出（性質別）'!H23</f>
        <v>2652272</v>
      </c>
      <c r="W47" s="47">
        <f>'歳出（性質別）'!I23</f>
        <v>2953199</v>
      </c>
      <c r="X47" s="47">
        <f>'歳出（性質別）'!J23</f>
        <v>2843344</v>
      </c>
      <c r="Y47" s="47">
        <f>'歳出（性質別）'!K23</f>
        <v>2627329</v>
      </c>
      <c r="Z47" s="47">
        <f>'歳出（性質別）'!L23</f>
        <v>2811683</v>
      </c>
      <c r="AA47" s="47">
        <f>'歳出（性質別）'!M23</f>
        <v>2791644</v>
      </c>
      <c r="AB47" s="47">
        <f>'歳出（性質別）'!N23</f>
        <v>2855076</v>
      </c>
      <c r="AC47" s="47">
        <f>'歳出（性質別）'!O23</f>
        <v>2534584</v>
      </c>
      <c r="AD47" s="47">
        <f>'歳出（性質別）'!P23</f>
        <v>3109395</v>
      </c>
      <c r="AE47" s="47">
        <f>'歳出（性質別）'!Q23</f>
        <v>3344001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  <c r="AE54" t="str">
        <f>'歳出（目的別）'!Q3</f>
        <v>０４(H16）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436984</v>
      </c>
      <c r="S55" s="47">
        <f>'歳出（目的別）'!E5</f>
        <v>485839</v>
      </c>
      <c r="T55" s="47">
        <f>'歳出（目的別）'!F5</f>
        <v>675140</v>
      </c>
      <c r="U55" s="47">
        <f>'歳出（目的別）'!G5</f>
        <v>406503</v>
      </c>
      <c r="V55" s="47">
        <f>'歳出（目的別）'!H5</f>
        <v>496702</v>
      </c>
      <c r="W55" s="47">
        <f>'歳出（目的別）'!I5</f>
        <v>481703</v>
      </c>
      <c r="X55" s="47">
        <f>'歳出（目的別）'!J5</f>
        <v>563007</v>
      </c>
      <c r="Y55" s="47">
        <f>'歳出（目的別）'!K5</f>
        <v>528199</v>
      </c>
      <c r="Z55" s="47">
        <f>'歳出（目的別）'!L5</f>
        <v>588684</v>
      </c>
      <c r="AA55" s="47">
        <f>'歳出（目的別）'!M5</f>
        <v>768077</v>
      </c>
      <c r="AB55" s="47">
        <f>'歳出（目的別）'!N5</f>
        <v>536795</v>
      </c>
      <c r="AC55" s="47">
        <f>'歳出（目的別）'!O5</f>
        <v>474038</v>
      </c>
      <c r="AD55" s="47">
        <f>'歳出（目的別）'!P5</f>
        <v>1015900</v>
      </c>
      <c r="AE55" s="47">
        <f>'歳出（目的別）'!Q5</f>
        <v>1184814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210400</v>
      </c>
      <c r="S56" s="47">
        <f>'歳出（目的別）'!E6</f>
        <v>257804</v>
      </c>
      <c r="T56" s="47">
        <f>'歳出（目的別）'!F6</f>
        <v>332932</v>
      </c>
      <c r="U56" s="47">
        <f>'歳出（目的別）'!G6</f>
        <v>416222</v>
      </c>
      <c r="V56" s="47">
        <f>'歳出（目的別）'!H6</f>
        <v>358764</v>
      </c>
      <c r="W56" s="47">
        <f>'歳出（目的別）'!I6</f>
        <v>395334</v>
      </c>
      <c r="X56" s="47">
        <f>'歳出（目的別）'!J6</f>
        <v>384105</v>
      </c>
      <c r="Y56" s="47">
        <f>'歳出（目的別）'!K6</f>
        <v>403070</v>
      </c>
      <c r="Z56" s="47">
        <f>'歳出（目的別）'!L6</f>
        <v>466492</v>
      </c>
      <c r="AA56" s="47">
        <f>'歳出（目的別）'!M6</f>
        <v>331498</v>
      </c>
      <c r="AB56" s="47">
        <f>'歳出（目的別）'!N6</f>
        <v>346430</v>
      </c>
      <c r="AC56" s="47">
        <f>'歳出（目的別）'!O6</f>
        <v>380784</v>
      </c>
      <c r="AD56" s="47">
        <f>'歳出（目的別）'!P6</f>
        <v>391727</v>
      </c>
      <c r="AE56" s="47">
        <f>'歳出（目的別）'!Q6</f>
        <v>410936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204938</v>
      </c>
      <c r="S57" s="47">
        <f>'歳出（目的別）'!E7</f>
        <v>201605</v>
      </c>
      <c r="T57" s="47">
        <f>'歳出（目的別）'!F7</f>
        <v>211553</v>
      </c>
      <c r="U57" s="47">
        <f>'歳出（目的別）'!G7</f>
        <v>234073</v>
      </c>
      <c r="V57" s="47">
        <f>'歳出（目的別）'!H7</f>
        <v>309889</v>
      </c>
      <c r="W57" s="47">
        <f>'歳出（目的別）'!I7</f>
        <v>252011</v>
      </c>
      <c r="X57" s="47">
        <f>'歳出（目的別）'!J7</f>
        <v>244905</v>
      </c>
      <c r="Y57" s="47">
        <f>'歳出（目的別）'!K7</f>
        <v>259853</v>
      </c>
      <c r="Z57" s="47">
        <f>'歳出（目的別）'!L7</f>
        <v>245243</v>
      </c>
      <c r="AA57" s="47">
        <f>'歳出（目的別）'!M7</f>
        <v>238588</v>
      </c>
      <c r="AB57" s="47">
        <f>'歳出（目的別）'!N7</f>
        <v>255341</v>
      </c>
      <c r="AC57" s="47">
        <f>'歳出（目的別）'!O7</f>
        <v>296438</v>
      </c>
      <c r="AD57" s="47">
        <f>'歳出（目的別）'!P7</f>
        <v>266500</v>
      </c>
      <c r="AE57" s="47">
        <f>'歳出（目的別）'!Q7</f>
        <v>293610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467169</v>
      </c>
      <c r="S58" s="47">
        <f>'歳出（目的別）'!E9</f>
        <v>268618</v>
      </c>
      <c r="T58" s="47">
        <f>'歳出（目的別）'!F9</f>
        <v>375819</v>
      </c>
      <c r="U58" s="47">
        <f>'歳出（目的別）'!G9</f>
        <v>460095</v>
      </c>
      <c r="V58" s="47">
        <f>'歳出（目的別）'!H9</f>
        <v>417054</v>
      </c>
      <c r="W58" s="47">
        <f>'歳出（目的別）'!I9</f>
        <v>632490</v>
      </c>
      <c r="X58" s="47">
        <f>'歳出（目的別）'!J9</f>
        <v>404439</v>
      </c>
      <c r="Y58" s="47">
        <f>'歳出（目的別）'!K9</f>
        <v>231533</v>
      </c>
      <c r="Z58" s="47">
        <f>'歳出（目的別）'!L9</f>
        <v>351743</v>
      </c>
      <c r="AA58" s="47">
        <f>'歳出（目的別）'!M9</f>
        <v>302916</v>
      </c>
      <c r="AB58" s="47">
        <f>'歳出（目的別）'!N9</f>
        <v>359755</v>
      </c>
      <c r="AC58" s="47">
        <f>'歳出（目的別）'!O9</f>
        <v>258529</v>
      </c>
      <c r="AD58" s="47">
        <f>'歳出（目的別）'!P9</f>
        <v>208064</v>
      </c>
      <c r="AE58" s="47">
        <f>'歳出（目的別）'!Q9</f>
        <v>249745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121243</v>
      </c>
      <c r="S59" s="47">
        <f>'歳出（目的別）'!E10</f>
        <v>172792</v>
      </c>
      <c r="T59" s="47">
        <f>'歳出（目的別）'!F10</f>
        <v>163382</v>
      </c>
      <c r="U59" s="47">
        <f>'歳出（目的別）'!G10</f>
        <v>110234</v>
      </c>
      <c r="V59" s="47">
        <f>'歳出（目的別）'!H10</f>
        <v>106505</v>
      </c>
      <c r="W59" s="47">
        <f>'歳出（目的別）'!I10</f>
        <v>108265</v>
      </c>
      <c r="X59" s="47">
        <f>'歳出（目的別）'!J10</f>
        <v>118857</v>
      </c>
      <c r="Y59" s="47">
        <f>'歳出（目的別）'!K10</f>
        <v>123864</v>
      </c>
      <c r="Z59" s="47">
        <f>'歳出（目的別）'!L10</f>
        <v>112252</v>
      </c>
      <c r="AA59" s="47">
        <f>'歳出（目的別）'!M10</f>
        <v>83649</v>
      </c>
      <c r="AB59" s="47">
        <f>'歳出（目的別）'!N10</f>
        <v>81720</v>
      </c>
      <c r="AC59" s="47">
        <f>'歳出（目的別）'!O10</f>
        <v>81410</v>
      </c>
      <c r="AD59" s="47">
        <f>'歳出（目的別）'!P10</f>
        <v>81626</v>
      </c>
      <c r="AE59" s="47">
        <f>'歳出（目的別）'!Q10</f>
        <v>85434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202034</v>
      </c>
      <c r="S60" s="47">
        <f>'歳出（目的別）'!E11</f>
        <v>286894</v>
      </c>
      <c r="T60" s="47">
        <f>'歳出（目的別）'!F11</f>
        <v>410058</v>
      </c>
      <c r="U60" s="47">
        <f>'歳出（目的別）'!G11</f>
        <v>425735</v>
      </c>
      <c r="V60" s="47">
        <f>'歳出（目的別）'!H11</f>
        <v>289423</v>
      </c>
      <c r="W60" s="47">
        <f>'歳出（目的別）'!I11</f>
        <v>399087</v>
      </c>
      <c r="X60" s="47">
        <f>'歳出（目的別）'!J11</f>
        <v>433930</v>
      </c>
      <c r="Y60" s="47">
        <f>'歳出（目的別）'!K11</f>
        <v>367943</v>
      </c>
      <c r="Z60" s="47">
        <f>'歳出（目的別）'!L11</f>
        <v>334080</v>
      </c>
      <c r="AA60" s="47">
        <f>'歳出（目的別）'!M11</f>
        <v>340016</v>
      </c>
      <c r="AB60" s="47">
        <f>'歳出（目的別）'!N11</f>
        <v>454536</v>
      </c>
      <c r="AC60" s="47">
        <f>'歳出（目的別）'!O11</f>
        <v>414703</v>
      </c>
      <c r="AD60" s="47">
        <f>'歳出（目的別）'!P11</f>
        <v>474727</v>
      </c>
      <c r="AE60" s="47">
        <f>'歳出（目的別）'!Q11</f>
        <v>285213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626501</v>
      </c>
      <c r="S61" s="47">
        <f>'歳出（目的別）'!E13</f>
        <v>261136</v>
      </c>
      <c r="T61" s="47">
        <f>'歳出（目的別）'!F13</f>
        <v>365018</v>
      </c>
      <c r="U61" s="47">
        <f>'歳出（目的別）'!G13</f>
        <v>330150</v>
      </c>
      <c r="V61" s="47">
        <f>'歳出（目的別）'!H13</f>
        <v>274551</v>
      </c>
      <c r="W61" s="47">
        <f>'歳出（目的別）'!I13</f>
        <v>291427</v>
      </c>
      <c r="X61" s="47">
        <f>'歳出（目的別）'!J13</f>
        <v>312795</v>
      </c>
      <c r="Y61" s="47">
        <f>'歳出（目的別）'!K13</f>
        <v>285356</v>
      </c>
      <c r="Z61" s="47">
        <f>'歳出（目的別）'!L13</f>
        <v>288264</v>
      </c>
      <c r="AA61" s="47">
        <f>'歳出（目的別）'!M13</f>
        <v>302570</v>
      </c>
      <c r="AB61" s="47">
        <f>'歳出（目的別）'!N13</f>
        <v>295078</v>
      </c>
      <c r="AC61" s="47">
        <f>'歳出（目的別）'!O13</f>
        <v>282675</v>
      </c>
      <c r="AD61" s="47">
        <f>'歳出（目的別）'!P13</f>
        <v>300513</v>
      </c>
      <c r="AE61" s="47">
        <f>'歳出（目的別）'!Q13</f>
        <v>448235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141730</v>
      </c>
      <c r="S62" s="47">
        <f>'歳出（目的別）'!E15</f>
        <v>151580</v>
      </c>
      <c r="T62" s="47">
        <f>'歳出（目的別）'!F15</f>
        <v>157623</v>
      </c>
      <c r="U62" s="47">
        <f>'歳出（目的別）'!G15</f>
        <v>166020</v>
      </c>
      <c r="V62" s="47">
        <f>'歳出（目的別）'!H15</f>
        <v>186183</v>
      </c>
      <c r="W62" s="47">
        <f>'歳出（目的別）'!I15</f>
        <v>182543</v>
      </c>
      <c r="X62" s="47">
        <f>'歳出（目的別）'!J15</f>
        <v>187431</v>
      </c>
      <c r="Y62" s="47">
        <f>'歳出（目的別）'!K15</f>
        <v>192027</v>
      </c>
      <c r="Z62" s="47">
        <f>'歳出（目的別）'!L15</f>
        <v>185747</v>
      </c>
      <c r="AA62" s="47">
        <f>'歳出（目的別）'!M15</f>
        <v>159619</v>
      </c>
      <c r="AB62" s="47">
        <f>'歳出（目的別）'!N15</f>
        <v>153310</v>
      </c>
      <c r="AC62" s="47">
        <f>'歳出（目的別）'!O15</f>
        <v>166933</v>
      </c>
      <c r="AD62" s="47">
        <f>'歳出（目的別）'!P15</f>
        <v>193253</v>
      </c>
      <c r="AE62" s="47">
        <f>'歳出（目的別）'!Q15</f>
        <v>197938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2582064</v>
      </c>
      <c r="S63" s="47">
        <f>'歳出（目的別）'!E19</f>
        <v>2268804</v>
      </c>
      <c r="T63" s="47">
        <f>'歳出（目的別）'!F19</f>
        <v>2866288</v>
      </c>
      <c r="U63" s="47">
        <f>'歳出（目的別）'!G19</f>
        <v>2726986</v>
      </c>
      <c r="V63" s="47">
        <f>'歳出（目的別）'!H19</f>
        <v>2652272</v>
      </c>
      <c r="W63" s="47">
        <f>'歳出（目的別）'!I19</f>
        <v>2953199</v>
      </c>
      <c r="X63" s="47">
        <f>'歳出（目的別）'!J19</f>
        <v>2843344</v>
      </c>
      <c r="Y63" s="47">
        <f>'歳出（目的別）'!K19</f>
        <v>2627329</v>
      </c>
      <c r="Z63" s="47">
        <f>'歳出（目的別）'!L19</f>
        <v>2811683</v>
      </c>
      <c r="AA63" s="47">
        <f>'歳出（目的別）'!M19</f>
        <v>2791644</v>
      </c>
      <c r="AB63" s="47">
        <f>'歳出（目的別）'!N19</f>
        <v>2855076</v>
      </c>
      <c r="AC63" s="47">
        <f>'歳出（目的別）'!O19</f>
        <v>2534584</v>
      </c>
      <c r="AD63" s="47">
        <f>'歳出（目的別）'!P19</f>
        <v>3109395</v>
      </c>
      <c r="AE63" s="47">
        <f>'歳出（目的別）'!Q19</f>
        <v>3344001</v>
      </c>
    </row>
    <row r="77" spans="13:31" ht="13.5">
      <c r="M77" t="str">
        <f>'財政指標'!$M$1</f>
        <v>湯津上村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  <c r="AE77" t="str">
        <f>'歳出（性質別）'!Q3</f>
        <v>０４(H16）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539467</v>
      </c>
      <c r="S78" s="47">
        <f>'歳出（性質別）'!E19</f>
        <v>10776</v>
      </c>
      <c r="T78" s="47">
        <f>'歳出（性質別）'!F19</f>
        <v>120514</v>
      </c>
      <c r="U78" s="47">
        <f>'歳出（性質別）'!G19</f>
        <v>93721</v>
      </c>
      <c r="V78" s="47">
        <f>'歳出（性質別）'!H19</f>
        <v>36150</v>
      </c>
      <c r="W78" s="47">
        <f>'歳出（性質別）'!I19</f>
        <v>42638</v>
      </c>
      <c r="X78" s="47">
        <f>'歳出（性質別）'!J19</f>
        <v>22659</v>
      </c>
      <c r="Y78" s="47">
        <f>'歳出（性質別）'!K19</f>
        <v>23512</v>
      </c>
      <c r="Z78" s="47">
        <f>'歳出（性質別）'!L19</f>
        <v>28599</v>
      </c>
      <c r="AA78" s="47">
        <f>'歳出（性質別）'!M19</f>
        <v>22621</v>
      </c>
      <c r="AB78" s="47">
        <f>'歳出（性質別）'!N19</f>
        <v>175425</v>
      </c>
      <c r="AC78" s="47">
        <f>'歳出（性質別）'!O19</f>
        <v>15029</v>
      </c>
      <c r="AD78" s="47">
        <f>'歳出（性質別）'!P19</f>
        <v>54951</v>
      </c>
      <c r="AE78" s="47">
        <f>'歳出（性質別）'!Q19</f>
        <v>55839</v>
      </c>
    </row>
    <row r="79" spans="13:31" ht="13.5">
      <c r="M79" s="39" t="str">
        <f>'財政指標'!$M$1</f>
        <v>湯津上村</v>
      </c>
      <c r="P79" t="s">
        <v>172</v>
      </c>
      <c r="Q79">
        <f>'歳出（性質別）'!B20</f>
        <v>0</v>
      </c>
      <c r="R79" s="47">
        <f>'歳出（性質別）'!D20</f>
        <v>477760</v>
      </c>
      <c r="S79" s="47">
        <f>'歳出（性質別）'!E20</f>
        <v>585622</v>
      </c>
      <c r="T79" s="47">
        <f>'歳出（性質別）'!F20</f>
        <v>860552</v>
      </c>
      <c r="U79" s="47">
        <f>'歳出（性質別）'!G20</f>
        <v>828162</v>
      </c>
      <c r="V79" s="47">
        <f>'歳出（性質別）'!H20</f>
        <v>640038</v>
      </c>
      <c r="W79" s="47">
        <f>'歳出（性質別）'!I20</f>
        <v>760499</v>
      </c>
      <c r="X79" s="47">
        <f>'歳出（性質別）'!J20</f>
        <v>561796</v>
      </c>
      <c r="Y79" s="47">
        <f>'歳出（性質別）'!K20</f>
        <v>393498</v>
      </c>
      <c r="Z79" s="47">
        <f>'歳出（性質別）'!L20</f>
        <v>492786</v>
      </c>
      <c r="AA79" s="47">
        <f>'歳出（性質別）'!M20</f>
        <v>400787</v>
      </c>
      <c r="AB79" s="47">
        <f>'歳出（性質別）'!N20</f>
        <v>433068</v>
      </c>
      <c r="AC79" s="47">
        <f>'歳出（性質別）'!O20</f>
        <v>518167</v>
      </c>
      <c r="AD79" s="47">
        <f>'歳出（性質別）'!P20</f>
        <v>1029686</v>
      </c>
      <c r="AE79" s="47">
        <f>'歳出（性質別）'!Q20</f>
        <v>1225976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2582064</v>
      </c>
      <c r="S94" s="47">
        <f>'財政指標'!F6</f>
        <v>2268804</v>
      </c>
      <c r="T94" s="47">
        <f>'財政指標'!G6</f>
        <v>2866288</v>
      </c>
      <c r="U94" s="47">
        <f>'財政指標'!H6</f>
        <v>2726986</v>
      </c>
      <c r="V94" s="47">
        <f>'財政指標'!I6</f>
        <v>2652272</v>
      </c>
      <c r="W94" s="47">
        <f>'財政指標'!J6</f>
        <v>2953199</v>
      </c>
      <c r="X94" s="47">
        <f>'財政指標'!K6</f>
        <v>2843344</v>
      </c>
      <c r="Y94" s="47">
        <f>'財政指標'!L6</f>
        <v>2627329</v>
      </c>
      <c r="Z94" s="47">
        <f>'財政指標'!M6</f>
        <v>2811683</v>
      </c>
      <c r="AA94" s="47">
        <f>'財政指標'!N6</f>
        <v>2791644</v>
      </c>
      <c r="AB94" s="47">
        <f>'財政指標'!O6</f>
        <v>2855076</v>
      </c>
      <c r="AC94" s="47">
        <f>'財政指標'!P6</f>
        <v>2534584</v>
      </c>
      <c r="AD94" s="47">
        <f>'財政指標'!Q6</f>
        <v>3109395</v>
      </c>
      <c r="AE94" s="47">
        <f>'財政指標'!R6</f>
        <v>3344001</v>
      </c>
    </row>
    <row r="95" spans="16:31" ht="13.5">
      <c r="P95" t="s">
        <v>154</v>
      </c>
      <c r="Q95">
        <f>'財政指標'!B29</f>
        <v>0</v>
      </c>
      <c r="R95" s="47">
        <f>'財政指標'!E29</f>
        <v>1094929</v>
      </c>
      <c r="S95" s="47">
        <f>'財政指標'!F29</f>
        <v>1134952</v>
      </c>
      <c r="T95" s="47">
        <f>'財政指標'!G29</f>
        <v>1209136</v>
      </c>
      <c r="U95" s="47">
        <f>'財政指標'!H29</f>
        <v>1289016</v>
      </c>
      <c r="V95" s="47">
        <f>'財政指標'!I29</f>
        <v>1247213</v>
      </c>
      <c r="W95" s="47">
        <f>'財政指標'!J29</f>
        <v>1257852</v>
      </c>
      <c r="X95" s="47">
        <f>'財政指標'!K29</f>
        <v>1364452</v>
      </c>
      <c r="Y95" s="47">
        <f>'財政指標'!L29</f>
        <v>1429260</v>
      </c>
      <c r="Z95" s="47">
        <f>'財政指標'!M29</f>
        <v>1426925</v>
      </c>
      <c r="AA95" s="47">
        <f>'財政指標'!N29</f>
        <v>1457446</v>
      </c>
      <c r="AB95" s="47">
        <f>'財政指標'!O29</f>
        <v>1662010</v>
      </c>
      <c r="AC95" s="47">
        <f>'財政指標'!P29</f>
        <v>1771848</v>
      </c>
      <c r="AD95" s="47">
        <f>'財政指標'!Q29</f>
        <v>2263019</v>
      </c>
      <c r="AE95" s="47">
        <f>'財政指標'!R29</f>
        <v>2359248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2007-02-19T20:26:56Z</cp:lastPrinted>
  <dcterms:created xsi:type="dcterms:W3CDTF">2002-01-04T12:12:41Z</dcterms:created>
  <dcterms:modified xsi:type="dcterms:W3CDTF">2007-10-26T06:17:13Z</dcterms:modified>
  <cp:category/>
  <cp:version/>
  <cp:contentType/>
  <cp:contentStatus/>
</cp:coreProperties>
</file>